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Demo_models\Demo_models\TIM-LEAF 080626\TIM-LEAF 080626\tim-leaf 080626\SuppXLS\"/>
    </mc:Choice>
  </mc:AlternateContent>
  <xr:revisionPtr revIDLastSave="0" documentId="13_ncr:1_{368776B1-A2E2-4263-BC9D-F18514063259}" xr6:coauthVersionLast="47" xr6:coauthVersionMax="47" xr10:uidLastSave="{00000000-0000-0000-0000-000000000000}"/>
  <bookViews>
    <workbookView xWindow="15120" yWindow="-16310" windowWidth="29020" windowHeight="15700" activeTab="4" xr2:uid="{00000000-000D-0000-FFFF-FFFF00000000}"/>
  </bookViews>
  <sheets>
    <sheet name="Cover" sheetId="20" r:id="rId1"/>
    <sheet name="TIM-LEAF BE baseline" sheetId="22" r:id="rId2"/>
    <sheet name="BioenergySupply-Baseline" sheetId="17" r:id="rId3"/>
    <sheet name="Manure to biogas " sheetId="24" r:id="rId4"/>
    <sheet name="Sheet1" sheetId="23" r:id="rId5"/>
    <sheet name="SEAI" sheetId="21" r:id="rId6"/>
    <sheet name="BioenergySupply-EnhancedSupply" sheetId="18" r:id="rId7"/>
    <sheet name="Conversions" sheetId="19" r:id="rId8"/>
  </sheets>
  <definedNames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hidden="1">#REF!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9" i="22" l="1"/>
  <c r="J59" i="22"/>
  <c r="K59" i="22"/>
  <c r="L59" i="22"/>
  <c r="M59" i="22"/>
  <c r="N59" i="22"/>
  <c r="O59" i="22"/>
  <c r="P59" i="22"/>
  <c r="Q59" i="22"/>
  <c r="R59" i="22"/>
  <c r="S59" i="22"/>
  <c r="T59" i="22"/>
  <c r="U59" i="22"/>
  <c r="V59" i="22"/>
  <c r="W59" i="22"/>
  <c r="X59" i="22"/>
  <c r="Y59" i="22"/>
  <c r="Z59" i="22"/>
  <c r="AA59" i="22"/>
  <c r="AB59" i="22"/>
  <c r="AC59" i="22"/>
  <c r="AD59" i="22"/>
  <c r="AE59" i="22"/>
  <c r="H59" i="22"/>
  <c r="H19" i="24"/>
  <c r="I19" i="24"/>
  <c r="J19" i="24"/>
  <c r="K19" i="24"/>
  <c r="L19" i="24"/>
  <c r="M19" i="24"/>
  <c r="N19" i="24"/>
  <c r="O19" i="24"/>
  <c r="P19" i="24"/>
  <c r="Q19" i="24"/>
  <c r="R19" i="24"/>
  <c r="S19" i="24"/>
  <c r="T19" i="24"/>
  <c r="U19" i="24"/>
  <c r="V19" i="24"/>
  <c r="W19" i="24"/>
  <c r="X19" i="24"/>
  <c r="Y19" i="24"/>
  <c r="Z19" i="24"/>
  <c r="AA19" i="24"/>
  <c r="AB19" i="24"/>
  <c r="AC19" i="24"/>
  <c r="AD19" i="24"/>
  <c r="AE19" i="24"/>
  <c r="H20" i="24"/>
  <c r="I20" i="24"/>
  <c r="J20" i="24"/>
  <c r="K20" i="24"/>
  <c r="L20" i="24"/>
  <c r="M20" i="24"/>
  <c r="N20" i="24"/>
  <c r="O20" i="24"/>
  <c r="P20" i="24"/>
  <c r="Q20" i="24"/>
  <c r="R20" i="24"/>
  <c r="S20" i="24"/>
  <c r="T20" i="24"/>
  <c r="U20" i="24"/>
  <c r="V20" i="24"/>
  <c r="W20" i="24"/>
  <c r="X20" i="24"/>
  <c r="Y20" i="24"/>
  <c r="Z20" i="24"/>
  <c r="AA20" i="24"/>
  <c r="AB20" i="24"/>
  <c r="AC20" i="24"/>
  <c r="AD20" i="24"/>
  <c r="AE20" i="24"/>
  <c r="G20" i="24"/>
  <c r="G19" i="24"/>
  <c r="I31" i="24"/>
  <c r="J31" i="24"/>
  <c r="K31" i="24"/>
  <c r="L31" i="24"/>
  <c r="M31" i="24"/>
  <c r="N31" i="24"/>
  <c r="O31" i="24"/>
  <c r="P31" i="24"/>
  <c r="Q31" i="24"/>
  <c r="R31" i="24"/>
  <c r="S31" i="24"/>
  <c r="T31" i="24"/>
  <c r="U31" i="24"/>
  <c r="V31" i="24"/>
  <c r="W31" i="24"/>
  <c r="X31" i="24"/>
  <c r="Y31" i="24"/>
  <c r="Z31" i="24"/>
  <c r="AA31" i="24"/>
  <c r="AB31" i="24"/>
  <c r="AC31" i="24"/>
  <c r="AD31" i="24"/>
  <c r="AE31" i="24"/>
  <c r="I32" i="24"/>
  <c r="J32" i="24"/>
  <c r="K32" i="24"/>
  <c r="L32" i="24"/>
  <c r="M32" i="24"/>
  <c r="N32" i="24"/>
  <c r="O32" i="24"/>
  <c r="P32" i="24"/>
  <c r="Q32" i="24"/>
  <c r="R32" i="24"/>
  <c r="S32" i="24"/>
  <c r="T32" i="24"/>
  <c r="U32" i="24"/>
  <c r="V32" i="24"/>
  <c r="W32" i="24"/>
  <c r="X32" i="24"/>
  <c r="Y32" i="24"/>
  <c r="Z32" i="24"/>
  <c r="AA32" i="24"/>
  <c r="AB32" i="24"/>
  <c r="AC32" i="24"/>
  <c r="AD32" i="24"/>
  <c r="AE32" i="24"/>
  <c r="H32" i="24"/>
  <c r="H31" i="24"/>
  <c r="H37" i="24"/>
  <c r="H36" i="24"/>
  <c r="G30" i="23"/>
  <c r="F30" i="23"/>
  <c r="G29" i="23"/>
  <c r="F29" i="23"/>
  <c r="G26" i="23"/>
  <c r="F26" i="23"/>
  <c r="G25" i="23"/>
  <c r="F25" i="23"/>
  <c r="H12" i="23"/>
  <c r="H13" i="23"/>
  <c r="H14" i="23"/>
  <c r="H15" i="23"/>
  <c r="H16" i="23"/>
  <c r="H17" i="23"/>
  <c r="H18" i="23"/>
  <c r="H19" i="23"/>
  <c r="H20" i="23"/>
  <c r="H11" i="23"/>
  <c r="G12" i="23"/>
  <c r="G13" i="23"/>
  <c r="G14" i="23"/>
  <c r="G15" i="23"/>
  <c r="G16" i="23"/>
  <c r="G17" i="23"/>
  <c r="G18" i="23"/>
  <c r="G19" i="23"/>
  <c r="G20" i="23"/>
  <c r="G11" i="23"/>
  <c r="CJ9" i="17"/>
  <c r="CI9" i="17"/>
  <c r="CD9" i="17"/>
  <c r="BY9" i="17"/>
  <c r="BX9" i="17" s="1"/>
  <c r="BW9" i="17" s="1"/>
  <c r="BX55" i="17"/>
  <c r="BW55" i="17" s="1"/>
  <c r="CU15" i="17"/>
  <c r="CV15" i="17"/>
  <c r="CW15" i="17"/>
  <c r="CX15" i="17"/>
  <c r="CY15" i="17"/>
  <c r="CZ15" i="17"/>
  <c r="DA15" i="17"/>
  <c r="DB15" i="17"/>
  <c r="DC15" i="17"/>
  <c r="DD15" i="17"/>
  <c r="DE15" i="17"/>
  <c r="DF15" i="17"/>
  <c r="DG15" i="17"/>
  <c r="DH15" i="17"/>
  <c r="DI15" i="17"/>
  <c r="DJ15" i="17"/>
  <c r="DK15" i="17"/>
  <c r="DL15" i="17"/>
  <c r="DM15" i="17"/>
  <c r="DN15" i="17"/>
  <c r="DO15" i="17"/>
  <c r="DP15" i="17"/>
  <c r="DQ15" i="17"/>
  <c r="CT15" i="17"/>
  <c r="BY15" i="17"/>
  <c r="BX15" i="17" s="1"/>
  <c r="BW15" i="17" s="1"/>
  <c r="CU52" i="17"/>
  <c r="CV52" i="17"/>
  <c r="CW52" i="17"/>
  <c r="CX52" i="17"/>
  <c r="CY52" i="17"/>
  <c r="CZ52" i="17"/>
  <c r="DA52" i="17"/>
  <c r="DB52" i="17"/>
  <c r="DC52" i="17"/>
  <c r="DD52" i="17"/>
  <c r="DE52" i="17"/>
  <c r="DF52" i="17"/>
  <c r="DG52" i="17"/>
  <c r="DH52" i="17"/>
  <c r="DI52" i="17"/>
  <c r="DJ52" i="17"/>
  <c r="DK52" i="17"/>
  <c r="DL52" i="17"/>
  <c r="DM52" i="17"/>
  <c r="DN52" i="17"/>
  <c r="DO52" i="17"/>
  <c r="DP52" i="17"/>
  <c r="DQ52" i="17"/>
  <c r="CT52" i="17"/>
  <c r="CJ52" i="17"/>
  <c r="CI52" i="17"/>
  <c r="CD52" i="17"/>
  <c r="BY52" i="17"/>
  <c r="BX52" i="17" s="1"/>
  <c r="BW52" i="17" s="1"/>
  <c r="CU30" i="17"/>
  <c r="CV30" i="17"/>
  <c r="CW30" i="17"/>
  <c r="CX30" i="17"/>
  <c r="CY30" i="17"/>
  <c r="CZ30" i="17"/>
  <c r="DA30" i="17"/>
  <c r="DB30" i="17"/>
  <c r="DC30" i="17"/>
  <c r="DD30" i="17"/>
  <c r="DE30" i="17"/>
  <c r="DF30" i="17"/>
  <c r="DG30" i="17"/>
  <c r="DH30" i="17"/>
  <c r="DI30" i="17"/>
  <c r="DJ30" i="17"/>
  <c r="DK30" i="17"/>
  <c r="DL30" i="17"/>
  <c r="DM30" i="17"/>
  <c r="DN30" i="17"/>
  <c r="DO30" i="17"/>
  <c r="DP30" i="17"/>
  <c r="DQ30" i="17"/>
  <c r="CT30" i="17"/>
  <c r="CJ30" i="17"/>
  <c r="CI30" i="17"/>
  <c r="CD30" i="17"/>
  <c r="BY30" i="17"/>
  <c r="CU8" i="17"/>
  <c r="CV8" i="17"/>
  <c r="CW8" i="17"/>
  <c r="CX8" i="17"/>
  <c r="CY8" i="17"/>
  <c r="CZ8" i="17"/>
  <c r="DA8" i="17"/>
  <c r="DB8" i="17"/>
  <c r="DC8" i="17"/>
  <c r="DD8" i="17"/>
  <c r="DE8" i="17"/>
  <c r="DF8" i="17"/>
  <c r="DG8" i="17"/>
  <c r="DH8" i="17"/>
  <c r="DI8" i="17"/>
  <c r="DJ8" i="17"/>
  <c r="DK8" i="17"/>
  <c r="DL8" i="17"/>
  <c r="DM8" i="17"/>
  <c r="DN8" i="17"/>
  <c r="DO8" i="17"/>
  <c r="DP8" i="17"/>
  <c r="DQ8" i="17"/>
  <c r="CT8" i="17"/>
  <c r="CJ8" i="17"/>
  <c r="CI8" i="17"/>
  <c r="CD8" i="17"/>
  <c r="BY8" i="17"/>
  <c r="BX8" i="17" s="1"/>
  <c r="BW8" i="17" s="1"/>
  <c r="CU38" i="17"/>
  <c r="CV38" i="17"/>
  <c r="CW38" i="17"/>
  <c r="CX38" i="17"/>
  <c r="CY38" i="17"/>
  <c r="CZ38" i="17"/>
  <c r="DA38" i="17"/>
  <c r="DB38" i="17"/>
  <c r="DC38" i="17"/>
  <c r="DD38" i="17"/>
  <c r="DE38" i="17"/>
  <c r="DF38" i="17"/>
  <c r="DG38" i="17"/>
  <c r="DH38" i="17"/>
  <c r="DI38" i="17"/>
  <c r="DJ38" i="17"/>
  <c r="DK38" i="17"/>
  <c r="DL38" i="17"/>
  <c r="DM38" i="17"/>
  <c r="DN38" i="17"/>
  <c r="DO38" i="17"/>
  <c r="DP38" i="17"/>
  <c r="DQ38" i="17"/>
  <c r="CT38" i="17"/>
  <c r="CD38" i="17"/>
  <c r="CJ38" i="17"/>
  <c r="CI38" i="17"/>
  <c r="BY38" i="17"/>
  <c r="BX38" i="17" s="1"/>
  <c r="BW38" i="17" s="1"/>
  <c r="CU14" i="17"/>
  <c r="CV14" i="17"/>
  <c r="CW14" i="17"/>
  <c r="CX14" i="17"/>
  <c r="CY14" i="17"/>
  <c r="CZ14" i="17"/>
  <c r="DA14" i="17"/>
  <c r="DB14" i="17"/>
  <c r="DC14" i="17"/>
  <c r="DD14" i="17"/>
  <c r="DE14" i="17"/>
  <c r="DF14" i="17"/>
  <c r="DG14" i="17"/>
  <c r="DH14" i="17"/>
  <c r="DI14" i="17"/>
  <c r="DJ14" i="17"/>
  <c r="DK14" i="17"/>
  <c r="DL14" i="17"/>
  <c r="DM14" i="17"/>
  <c r="DN14" i="17"/>
  <c r="DO14" i="17"/>
  <c r="DP14" i="17"/>
  <c r="DQ14" i="17"/>
  <c r="CT14" i="17"/>
  <c r="CU16" i="17"/>
  <c r="CV16" i="17"/>
  <c r="CW16" i="17"/>
  <c r="CX16" i="17"/>
  <c r="CY16" i="17"/>
  <c r="CZ16" i="17"/>
  <c r="DA16" i="17"/>
  <c r="DB16" i="17"/>
  <c r="DC16" i="17"/>
  <c r="DD16" i="17"/>
  <c r="DE16" i="17"/>
  <c r="DF16" i="17"/>
  <c r="DG16" i="17"/>
  <c r="DH16" i="17"/>
  <c r="DI16" i="17"/>
  <c r="DJ16" i="17"/>
  <c r="DK16" i="17"/>
  <c r="DL16" i="17"/>
  <c r="DM16" i="17"/>
  <c r="DN16" i="17"/>
  <c r="DO16" i="17"/>
  <c r="DP16" i="17"/>
  <c r="DQ16" i="17"/>
  <c r="CT16" i="17"/>
  <c r="CJ16" i="17"/>
  <c r="CI16" i="17"/>
  <c r="CD16" i="17"/>
  <c r="BY16" i="17"/>
  <c r="BX16" i="17" s="1"/>
  <c r="BW16" i="17" s="1"/>
  <c r="CU21" i="17"/>
  <c r="CV21" i="17"/>
  <c r="CW21" i="17"/>
  <c r="CX21" i="17"/>
  <c r="CY21" i="17"/>
  <c r="CZ21" i="17"/>
  <c r="DA21" i="17"/>
  <c r="DB21" i="17"/>
  <c r="DC21" i="17"/>
  <c r="DD21" i="17"/>
  <c r="DE21" i="17"/>
  <c r="DF21" i="17"/>
  <c r="DG21" i="17"/>
  <c r="DH21" i="17"/>
  <c r="DI21" i="17"/>
  <c r="DJ21" i="17"/>
  <c r="DK21" i="17"/>
  <c r="DL21" i="17"/>
  <c r="DM21" i="17"/>
  <c r="DN21" i="17"/>
  <c r="DO21" i="17"/>
  <c r="DP21" i="17"/>
  <c r="DQ21" i="17"/>
  <c r="CT21" i="17"/>
  <c r="CJ21" i="17"/>
  <c r="CI21" i="17"/>
  <c r="CD21" i="17"/>
  <c r="BY21" i="17"/>
  <c r="BX21" i="17" s="1"/>
  <c r="BW21" i="17" s="1"/>
  <c r="CU53" i="17"/>
  <c r="CV53" i="17"/>
  <c r="CW53" i="17"/>
  <c r="CX53" i="17"/>
  <c r="CY53" i="17"/>
  <c r="CZ53" i="17"/>
  <c r="DA53" i="17"/>
  <c r="DB53" i="17"/>
  <c r="DC53" i="17"/>
  <c r="DD53" i="17"/>
  <c r="DE53" i="17"/>
  <c r="DF53" i="17"/>
  <c r="DG53" i="17"/>
  <c r="DH53" i="17"/>
  <c r="DI53" i="17"/>
  <c r="DJ53" i="17"/>
  <c r="DK53" i="17"/>
  <c r="DL53" i="17"/>
  <c r="DM53" i="17"/>
  <c r="DN53" i="17"/>
  <c r="DO53" i="17"/>
  <c r="DP53" i="17"/>
  <c r="DQ53" i="17"/>
  <c r="CT53" i="17"/>
  <c r="CJ53" i="17"/>
  <c r="CI53" i="17"/>
  <c r="CD53" i="17"/>
  <c r="BY53" i="17"/>
  <c r="BX53" i="17" s="1"/>
  <c r="BW53" i="17" s="1"/>
  <c r="CU31" i="17"/>
  <c r="CV31" i="17"/>
  <c r="CW31" i="17"/>
  <c r="CX31" i="17"/>
  <c r="CY31" i="17"/>
  <c r="CZ31" i="17"/>
  <c r="DA31" i="17"/>
  <c r="DB31" i="17"/>
  <c r="DC31" i="17"/>
  <c r="DD31" i="17"/>
  <c r="DE31" i="17"/>
  <c r="DF31" i="17"/>
  <c r="DG31" i="17"/>
  <c r="DH31" i="17"/>
  <c r="DI31" i="17"/>
  <c r="DJ31" i="17"/>
  <c r="DK31" i="17"/>
  <c r="DL31" i="17"/>
  <c r="DM31" i="17"/>
  <c r="DN31" i="17"/>
  <c r="DO31" i="17"/>
  <c r="DP31" i="17"/>
  <c r="DQ31" i="17"/>
  <c r="CT31" i="17"/>
  <c r="CJ31" i="17"/>
  <c r="CI31" i="17"/>
  <c r="CD31" i="17"/>
  <c r="BY31" i="17"/>
  <c r="CU9" i="17"/>
  <c r="CV9" i="17"/>
  <c r="CW9" i="17"/>
  <c r="CX9" i="17"/>
  <c r="CY9" i="17"/>
  <c r="CZ9" i="17"/>
  <c r="DA9" i="17"/>
  <c r="DB9" i="17"/>
  <c r="DC9" i="17"/>
  <c r="DD9" i="17"/>
  <c r="DE9" i="17"/>
  <c r="DF9" i="17"/>
  <c r="DG9" i="17"/>
  <c r="DH9" i="17"/>
  <c r="DI9" i="17"/>
  <c r="DJ9" i="17"/>
  <c r="DK9" i="17"/>
  <c r="DL9" i="17"/>
  <c r="DM9" i="17"/>
  <c r="DN9" i="17"/>
  <c r="DO9" i="17"/>
  <c r="DP9" i="17"/>
  <c r="DQ9" i="17"/>
  <c r="CT9" i="17"/>
  <c r="CU33" i="17"/>
  <c r="CV33" i="17"/>
  <c r="CW33" i="17"/>
  <c r="CX33" i="17"/>
  <c r="CY33" i="17"/>
  <c r="CZ33" i="17"/>
  <c r="DA33" i="17"/>
  <c r="DB33" i="17"/>
  <c r="DC33" i="17"/>
  <c r="DD33" i="17"/>
  <c r="DE33" i="17"/>
  <c r="DF33" i="17"/>
  <c r="DG33" i="17"/>
  <c r="DH33" i="17"/>
  <c r="DI33" i="17"/>
  <c r="DJ33" i="17"/>
  <c r="DK33" i="17"/>
  <c r="DL33" i="17"/>
  <c r="DM33" i="17"/>
  <c r="DN33" i="17"/>
  <c r="DO33" i="17"/>
  <c r="DP33" i="17"/>
  <c r="DQ33" i="17"/>
  <c r="CT33" i="17"/>
  <c r="CJ33" i="17"/>
  <c r="CI33" i="17"/>
  <c r="CD33" i="17"/>
  <c r="BY33" i="17"/>
  <c r="BX33" i="17" s="1"/>
  <c r="BW33" i="17" s="1"/>
  <c r="CU11" i="17"/>
  <c r="CV11" i="17"/>
  <c r="CW11" i="17"/>
  <c r="CX11" i="17"/>
  <c r="CY11" i="17"/>
  <c r="CZ11" i="17"/>
  <c r="DA11" i="17"/>
  <c r="DB11" i="17"/>
  <c r="DC11" i="17"/>
  <c r="DD11" i="17"/>
  <c r="DE11" i="17"/>
  <c r="DF11" i="17"/>
  <c r="DG11" i="17"/>
  <c r="DH11" i="17"/>
  <c r="DI11" i="17"/>
  <c r="DJ11" i="17"/>
  <c r="DK11" i="17"/>
  <c r="DL11" i="17"/>
  <c r="DM11" i="17"/>
  <c r="DN11" i="17"/>
  <c r="DO11" i="17"/>
  <c r="DP11" i="17"/>
  <c r="DQ11" i="17"/>
  <c r="CT11" i="17"/>
  <c r="CJ11" i="17"/>
  <c r="CI11" i="17"/>
  <c r="CD11" i="17"/>
  <c r="BY11" i="17"/>
  <c r="BX11" i="17" s="1"/>
  <c r="BW11" i="17" s="1"/>
  <c r="CU54" i="17"/>
  <c r="CV54" i="17"/>
  <c r="CW54" i="17"/>
  <c r="CX54" i="17"/>
  <c r="CY54" i="17"/>
  <c r="CZ54" i="17"/>
  <c r="DA54" i="17"/>
  <c r="DB54" i="17"/>
  <c r="DC54" i="17"/>
  <c r="DD54" i="17"/>
  <c r="DE54" i="17"/>
  <c r="DF54" i="17"/>
  <c r="DG54" i="17"/>
  <c r="DH54" i="17"/>
  <c r="DI54" i="17"/>
  <c r="DJ54" i="17"/>
  <c r="DK54" i="17"/>
  <c r="DL54" i="17"/>
  <c r="DM54" i="17"/>
  <c r="DN54" i="17"/>
  <c r="DO54" i="17"/>
  <c r="DP54" i="17"/>
  <c r="DQ54" i="17"/>
  <c r="CT54" i="17"/>
  <c r="CJ54" i="17"/>
  <c r="CI54" i="17"/>
  <c r="CD54" i="17"/>
  <c r="BY54" i="17"/>
  <c r="BX54" i="17" s="1"/>
  <c r="BW54" i="17" s="1"/>
  <c r="CU32" i="17"/>
  <c r="CV32" i="17"/>
  <c r="CW32" i="17"/>
  <c r="CX32" i="17"/>
  <c r="CY32" i="17"/>
  <c r="CZ32" i="17"/>
  <c r="DA32" i="17"/>
  <c r="DB32" i="17"/>
  <c r="DC32" i="17"/>
  <c r="DD32" i="17"/>
  <c r="DE32" i="17"/>
  <c r="DF32" i="17"/>
  <c r="DG32" i="17"/>
  <c r="DH32" i="17"/>
  <c r="DI32" i="17"/>
  <c r="DJ32" i="17"/>
  <c r="DK32" i="17"/>
  <c r="DL32" i="17"/>
  <c r="DM32" i="17"/>
  <c r="DN32" i="17"/>
  <c r="DO32" i="17"/>
  <c r="DP32" i="17"/>
  <c r="DQ32" i="17"/>
  <c r="CT32" i="17"/>
  <c r="CJ32" i="17"/>
  <c r="CI32" i="17"/>
  <c r="CD32" i="17"/>
  <c r="BY32" i="17"/>
  <c r="BX32" i="17" s="1"/>
  <c r="BW32" i="17" s="1"/>
  <c r="CU10" i="17"/>
  <c r="CV10" i="17"/>
  <c r="CW10" i="17"/>
  <c r="CX10" i="17"/>
  <c r="CY10" i="17"/>
  <c r="CZ10" i="17"/>
  <c r="DA10" i="17"/>
  <c r="DB10" i="17"/>
  <c r="DC10" i="17"/>
  <c r="DD10" i="17"/>
  <c r="DE10" i="17"/>
  <c r="DF10" i="17"/>
  <c r="DG10" i="17"/>
  <c r="DH10" i="17"/>
  <c r="DI10" i="17"/>
  <c r="DJ10" i="17"/>
  <c r="DK10" i="17"/>
  <c r="DL10" i="17"/>
  <c r="DM10" i="17"/>
  <c r="DN10" i="17"/>
  <c r="DO10" i="17"/>
  <c r="DP10" i="17"/>
  <c r="DQ10" i="17"/>
  <c r="CT10" i="17"/>
  <c r="CJ10" i="17"/>
  <c r="CI10" i="17"/>
  <c r="CD10" i="17"/>
  <c r="BY10" i="17"/>
  <c r="BX10" i="17" s="1"/>
  <c r="BW10" i="17" s="1"/>
  <c r="CJ14" i="17"/>
  <c r="CI14" i="17"/>
  <c r="CD14" i="17"/>
  <c r="BY14" i="17"/>
  <c r="BX14" i="17" s="1"/>
  <c r="BW14" i="17" s="1"/>
  <c r="CJ56" i="17"/>
  <c r="CI56" i="17"/>
  <c r="CD56" i="17"/>
  <c r="BY56" i="17"/>
  <c r="BX56" i="17" s="1"/>
  <c r="BW56" i="17" s="1"/>
  <c r="CU56" i="17"/>
  <c r="CV56" i="17"/>
  <c r="CW56" i="17"/>
  <c r="CX56" i="17"/>
  <c r="CY56" i="17"/>
  <c r="CZ56" i="17"/>
  <c r="DA56" i="17"/>
  <c r="DB56" i="17"/>
  <c r="DC56" i="17"/>
  <c r="DD56" i="17"/>
  <c r="DE56" i="17"/>
  <c r="DF56" i="17"/>
  <c r="DG56" i="17"/>
  <c r="DH56" i="17"/>
  <c r="DI56" i="17"/>
  <c r="DJ56" i="17"/>
  <c r="DK56" i="17"/>
  <c r="DL56" i="17"/>
  <c r="DM56" i="17"/>
  <c r="DN56" i="17"/>
  <c r="DO56" i="17"/>
  <c r="DP56" i="17"/>
  <c r="DQ56" i="17"/>
  <c r="CT56" i="17"/>
  <c r="CU34" i="17"/>
  <c r="CV34" i="17"/>
  <c r="CW34" i="17"/>
  <c r="CX34" i="17"/>
  <c r="CY34" i="17"/>
  <c r="CZ34" i="17"/>
  <c r="DA34" i="17"/>
  <c r="DB34" i="17"/>
  <c r="DC34" i="17"/>
  <c r="DD34" i="17"/>
  <c r="DE34" i="17"/>
  <c r="DF34" i="17"/>
  <c r="DG34" i="17"/>
  <c r="DH34" i="17"/>
  <c r="DI34" i="17"/>
  <c r="DJ34" i="17"/>
  <c r="DK34" i="17"/>
  <c r="DL34" i="17"/>
  <c r="DM34" i="17"/>
  <c r="DN34" i="17"/>
  <c r="DO34" i="17"/>
  <c r="DP34" i="17"/>
  <c r="DQ34" i="17"/>
  <c r="CT34" i="17"/>
  <c r="CJ34" i="17"/>
  <c r="CI34" i="17"/>
  <c r="CD34" i="17"/>
  <c r="BY34" i="17"/>
  <c r="BX34" i="17" s="1"/>
  <c r="BW34" i="17" s="1"/>
  <c r="CU12" i="17"/>
  <c r="CV12" i="17"/>
  <c r="CW12" i="17"/>
  <c r="CX12" i="17"/>
  <c r="CY12" i="17"/>
  <c r="CZ12" i="17"/>
  <c r="DA12" i="17"/>
  <c r="DB12" i="17"/>
  <c r="DC12" i="17"/>
  <c r="DD12" i="17"/>
  <c r="DE12" i="17"/>
  <c r="DF12" i="17"/>
  <c r="DG12" i="17"/>
  <c r="DH12" i="17"/>
  <c r="DI12" i="17"/>
  <c r="DJ12" i="17"/>
  <c r="DK12" i="17"/>
  <c r="DL12" i="17"/>
  <c r="DM12" i="17"/>
  <c r="DN12" i="17"/>
  <c r="DO12" i="17"/>
  <c r="DP12" i="17"/>
  <c r="DQ12" i="17"/>
  <c r="CT12" i="17"/>
  <c r="CJ12" i="17"/>
  <c r="CI12" i="17"/>
  <c r="CD12" i="17"/>
  <c r="BY12" i="17"/>
  <c r="BX12" i="17" s="1"/>
  <c r="BW12" i="17" s="1"/>
  <c r="CU7" i="17"/>
  <c r="CV7" i="17"/>
  <c r="CW7" i="17"/>
  <c r="CX7" i="17"/>
  <c r="CY7" i="17"/>
  <c r="CZ7" i="17"/>
  <c r="DA7" i="17"/>
  <c r="DB7" i="17"/>
  <c r="DC7" i="17"/>
  <c r="DD7" i="17"/>
  <c r="DE7" i="17"/>
  <c r="DF7" i="17"/>
  <c r="DG7" i="17"/>
  <c r="DH7" i="17"/>
  <c r="DI7" i="17"/>
  <c r="DJ7" i="17"/>
  <c r="DK7" i="17"/>
  <c r="DL7" i="17"/>
  <c r="DM7" i="17"/>
  <c r="DN7" i="17"/>
  <c r="DO7" i="17"/>
  <c r="DP7" i="17"/>
  <c r="DQ7" i="17"/>
  <c r="CT7" i="17"/>
  <c r="CI7" i="17"/>
  <c r="CD7" i="17"/>
  <c r="BY7" i="17"/>
  <c r="BX7" i="17" s="1"/>
  <c r="BW7" i="17" s="1"/>
  <c r="CJ7" i="17"/>
  <c r="CU50" i="17"/>
  <c r="CV50" i="17"/>
  <c r="CW50" i="17"/>
  <c r="CX50" i="17"/>
  <c r="CY50" i="17"/>
  <c r="CZ50" i="17"/>
  <c r="DA50" i="17"/>
  <c r="DB50" i="17"/>
  <c r="DC50" i="17"/>
  <c r="DD50" i="17"/>
  <c r="DE50" i="17"/>
  <c r="DF50" i="17"/>
  <c r="DG50" i="17"/>
  <c r="DH50" i="17"/>
  <c r="DI50" i="17"/>
  <c r="DJ50" i="17"/>
  <c r="DK50" i="17"/>
  <c r="DL50" i="17"/>
  <c r="DM50" i="17"/>
  <c r="DN50" i="17"/>
  <c r="DO50" i="17"/>
  <c r="DP50" i="17"/>
  <c r="DQ50" i="17"/>
  <c r="CT50" i="17"/>
  <c r="CJ50" i="17"/>
  <c r="CI50" i="17"/>
  <c r="CD50" i="17"/>
  <c r="BY50" i="17"/>
  <c r="CU28" i="17"/>
  <c r="CV28" i="17"/>
  <c r="CW28" i="17"/>
  <c r="CX28" i="17"/>
  <c r="CY28" i="17"/>
  <c r="CZ28" i="17"/>
  <c r="DA28" i="17"/>
  <c r="DB28" i="17"/>
  <c r="DC28" i="17"/>
  <c r="DD28" i="17"/>
  <c r="DE28" i="17"/>
  <c r="DF28" i="17"/>
  <c r="DG28" i="17"/>
  <c r="DH28" i="17"/>
  <c r="DI28" i="17"/>
  <c r="DJ28" i="17"/>
  <c r="DK28" i="17"/>
  <c r="DL28" i="17"/>
  <c r="DM28" i="17"/>
  <c r="DN28" i="17"/>
  <c r="DO28" i="17"/>
  <c r="DP28" i="17"/>
  <c r="DQ28" i="17"/>
  <c r="CT28" i="17"/>
  <c r="CJ28" i="17"/>
  <c r="CI28" i="17"/>
  <c r="CD28" i="17"/>
  <c r="BY28" i="17"/>
  <c r="CU6" i="17"/>
  <c r="CV6" i="17"/>
  <c r="CW6" i="17"/>
  <c r="CX6" i="17"/>
  <c r="CY6" i="17"/>
  <c r="CZ6" i="17"/>
  <c r="DA6" i="17"/>
  <c r="DB6" i="17"/>
  <c r="DC6" i="17"/>
  <c r="DD6" i="17"/>
  <c r="DE6" i="17"/>
  <c r="DF6" i="17"/>
  <c r="DG6" i="17"/>
  <c r="DH6" i="17"/>
  <c r="DI6" i="17"/>
  <c r="DJ6" i="17"/>
  <c r="DK6" i="17"/>
  <c r="DL6" i="17"/>
  <c r="DM6" i="17"/>
  <c r="DN6" i="17"/>
  <c r="DO6" i="17"/>
  <c r="DP6" i="17"/>
  <c r="DQ6" i="17"/>
  <c r="CT6" i="17"/>
  <c r="CJ6" i="17"/>
  <c r="CI6" i="17"/>
  <c r="CD6" i="17"/>
  <c r="BY6" i="17"/>
  <c r="BX6" i="17" s="1"/>
  <c r="BW6" i="17" s="1"/>
  <c r="CU42" i="17"/>
  <c r="CV42" i="17"/>
  <c r="CW42" i="17"/>
  <c r="CX42" i="17"/>
  <c r="CY42" i="17"/>
  <c r="CZ42" i="17"/>
  <c r="DA42" i="17"/>
  <c r="DB42" i="17"/>
  <c r="DC42" i="17"/>
  <c r="DD42" i="17"/>
  <c r="DE42" i="17"/>
  <c r="DF42" i="17"/>
  <c r="DG42" i="17"/>
  <c r="DH42" i="17"/>
  <c r="DI42" i="17"/>
  <c r="DJ42" i="17"/>
  <c r="DK42" i="17"/>
  <c r="DL42" i="17"/>
  <c r="DM42" i="17"/>
  <c r="DN42" i="17"/>
  <c r="DO42" i="17"/>
  <c r="DP42" i="17"/>
  <c r="DQ42" i="17"/>
  <c r="CT42" i="17"/>
  <c r="CI20" i="17"/>
  <c r="CJ42" i="17"/>
  <c r="CI42" i="17"/>
  <c r="CD42" i="17"/>
  <c r="BY42" i="17"/>
  <c r="BX42" i="17" s="1"/>
  <c r="BW42" i="17" s="1"/>
  <c r="CU20" i="17"/>
  <c r="CV20" i="17"/>
  <c r="CW20" i="17"/>
  <c r="CX20" i="17"/>
  <c r="CY20" i="17"/>
  <c r="CZ20" i="17"/>
  <c r="DA20" i="17"/>
  <c r="DB20" i="17"/>
  <c r="DC20" i="17"/>
  <c r="DD20" i="17"/>
  <c r="DE20" i="17"/>
  <c r="DF20" i="17"/>
  <c r="DG20" i="17"/>
  <c r="DH20" i="17"/>
  <c r="DI20" i="17"/>
  <c r="DJ20" i="17"/>
  <c r="DK20" i="17"/>
  <c r="DL20" i="17"/>
  <c r="DM20" i="17"/>
  <c r="DN20" i="17"/>
  <c r="DO20" i="17"/>
  <c r="DP20" i="17"/>
  <c r="DQ20" i="17"/>
  <c r="CT20" i="17"/>
  <c r="CJ20" i="17"/>
  <c r="CD20" i="17"/>
  <c r="BY20" i="17"/>
  <c r="BX20" i="17" s="1"/>
  <c r="BW20" i="17" s="1"/>
  <c r="L61" i="21"/>
  <c r="L62" i="21"/>
  <c r="L63" i="21"/>
  <c r="L64" i="21"/>
  <c r="L65" i="21"/>
  <c r="L66" i="21"/>
  <c r="L67" i="21"/>
  <c r="L68" i="21"/>
  <c r="L69" i="21"/>
  <c r="L60" i="21"/>
  <c r="L41" i="21"/>
  <c r="L42" i="21"/>
  <c r="L43" i="21"/>
  <c r="L44" i="21"/>
  <c r="L45" i="21"/>
  <c r="L46" i="21"/>
  <c r="L47" i="21"/>
  <c r="L48" i="21"/>
  <c r="L49" i="21"/>
  <c r="L40" i="21"/>
  <c r="L11" i="21"/>
  <c r="L12" i="21"/>
  <c r="L13" i="21"/>
  <c r="L14" i="21"/>
  <c r="L15" i="21"/>
  <c r="L16" i="21"/>
  <c r="L17" i="21"/>
  <c r="L18" i="21"/>
  <c r="L19" i="21"/>
  <c r="L20" i="21"/>
  <c r="L21" i="21"/>
  <c r="L22" i="21"/>
  <c r="L23" i="21"/>
  <c r="L24" i="21"/>
  <c r="L25" i="21"/>
  <c r="L26" i="21"/>
  <c r="L27" i="21"/>
  <c r="L28" i="21"/>
  <c r="L29" i="21"/>
  <c r="L30" i="21"/>
  <c r="L10" i="21"/>
  <c r="N60" i="21"/>
  <c r="O60" i="21"/>
  <c r="P60" i="21"/>
  <c r="Q60" i="21"/>
  <c r="R60" i="21"/>
  <c r="S60" i="21"/>
  <c r="N61" i="21"/>
  <c r="O61" i="21"/>
  <c r="P61" i="21"/>
  <c r="Q61" i="21"/>
  <c r="R61" i="21"/>
  <c r="S61" i="21"/>
  <c r="N62" i="21"/>
  <c r="O62" i="21"/>
  <c r="P62" i="21"/>
  <c r="Q62" i="21"/>
  <c r="R62" i="21"/>
  <c r="S62" i="21"/>
  <c r="N63" i="21"/>
  <c r="O63" i="21"/>
  <c r="P63" i="21"/>
  <c r="Q63" i="21"/>
  <c r="R63" i="21"/>
  <c r="S63" i="21"/>
  <c r="N64" i="21"/>
  <c r="O64" i="21"/>
  <c r="P64" i="21"/>
  <c r="Q64" i="21"/>
  <c r="R64" i="21"/>
  <c r="S64" i="21"/>
  <c r="N65" i="21"/>
  <c r="O65" i="21"/>
  <c r="P65" i="21"/>
  <c r="Q65" i="21"/>
  <c r="R65" i="21"/>
  <c r="S65" i="21"/>
  <c r="N66" i="21"/>
  <c r="O66" i="21"/>
  <c r="P66" i="21"/>
  <c r="Q66" i="21"/>
  <c r="R66" i="21"/>
  <c r="S66" i="21"/>
  <c r="N67" i="21"/>
  <c r="O67" i="21"/>
  <c r="P67" i="21"/>
  <c r="Q67" i="21"/>
  <c r="R67" i="21"/>
  <c r="S67" i="21"/>
  <c r="N68" i="21"/>
  <c r="O68" i="21"/>
  <c r="P68" i="21"/>
  <c r="Q68" i="21"/>
  <c r="R68" i="21"/>
  <c r="S68" i="21"/>
  <c r="N69" i="21"/>
  <c r="O69" i="21"/>
  <c r="P69" i="21"/>
  <c r="Q69" i="21"/>
  <c r="R69" i="21"/>
  <c r="S69" i="21"/>
  <c r="M61" i="21"/>
  <c r="M62" i="21"/>
  <c r="M63" i="21"/>
  <c r="M64" i="21"/>
  <c r="M65" i="21"/>
  <c r="M66" i="21"/>
  <c r="M67" i="21"/>
  <c r="M68" i="21"/>
  <c r="M69" i="21"/>
  <c r="M60" i="21"/>
  <c r="N40" i="21"/>
  <c r="O40" i="21"/>
  <c r="P40" i="21"/>
  <c r="Q40" i="21"/>
  <c r="R40" i="21"/>
  <c r="S40" i="21"/>
  <c r="N41" i="21"/>
  <c r="O41" i="21"/>
  <c r="P41" i="21"/>
  <c r="Q41" i="21"/>
  <c r="R41" i="21"/>
  <c r="S41" i="21"/>
  <c r="N42" i="21"/>
  <c r="O42" i="21"/>
  <c r="P42" i="21"/>
  <c r="Q42" i="21"/>
  <c r="R42" i="21"/>
  <c r="S42" i="21"/>
  <c r="N43" i="21"/>
  <c r="O43" i="21"/>
  <c r="P43" i="21"/>
  <c r="Q43" i="21"/>
  <c r="R43" i="21"/>
  <c r="S43" i="21"/>
  <c r="N44" i="21"/>
  <c r="O44" i="21"/>
  <c r="P44" i="21"/>
  <c r="Q44" i="21"/>
  <c r="R44" i="21"/>
  <c r="S44" i="21"/>
  <c r="N45" i="21"/>
  <c r="O45" i="21"/>
  <c r="P45" i="21"/>
  <c r="Q45" i="21"/>
  <c r="R45" i="21"/>
  <c r="S45" i="21"/>
  <c r="N46" i="21"/>
  <c r="O46" i="21"/>
  <c r="P46" i="21"/>
  <c r="Q46" i="21"/>
  <c r="R46" i="21"/>
  <c r="S46" i="21"/>
  <c r="N47" i="21"/>
  <c r="O47" i="21"/>
  <c r="P47" i="21"/>
  <c r="Q47" i="21"/>
  <c r="R47" i="21"/>
  <c r="S47" i="21"/>
  <c r="N48" i="21"/>
  <c r="O48" i="21"/>
  <c r="P48" i="21"/>
  <c r="Q48" i="21"/>
  <c r="R48" i="21"/>
  <c r="S48" i="21"/>
  <c r="N49" i="21"/>
  <c r="O49" i="21"/>
  <c r="P49" i="21"/>
  <c r="Q49" i="21"/>
  <c r="R49" i="21"/>
  <c r="S49" i="21"/>
  <c r="M41" i="21"/>
  <c r="M42" i="21"/>
  <c r="M43" i="21"/>
  <c r="M44" i="21"/>
  <c r="M45" i="21"/>
  <c r="M46" i="21"/>
  <c r="M47" i="21"/>
  <c r="M48" i="21"/>
  <c r="M49" i="21"/>
  <c r="M40" i="21"/>
  <c r="M11" i="21"/>
  <c r="N11" i="21"/>
  <c r="O11" i="21"/>
  <c r="P11" i="21"/>
  <c r="Q11" i="21"/>
  <c r="R11" i="21"/>
  <c r="S11" i="21"/>
  <c r="M12" i="21"/>
  <c r="N12" i="21"/>
  <c r="O12" i="21"/>
  <c r="P12" i="21"/>
  <c r="Q12" i="21"/>
  <c r="R12" i="21"/>
  <c r="S12" i="21"/>
  <c r="M13" i="21"/>
  <c r="N13" i="21"/>
  <c r="O13" i="21"/>
  <c r="P13" i="21"/>
  <c r="Q13" i="21"/>
  <c r="R13" i="21"/>
  <c r="S13" i="21"/>
  <c r="M14" i="21"/>
  <c r="N14" i="21"/>
  <c r="O14" i="21"/>
  <c r="P14" i="21"/>
  <c r="Q14" i="21"/>
  <c r="R14" i="21"/>
  <c r="S14" i="21"/>
  <c r="M15" i="21"/>
  <c r="N15" i="21"/>
  <c r="O15" i="21"/>
  <c r="P15" i="21"/>
  <c r="Q15" i="21"/>
  <c r="R15" i="21"/>
  <c r="S15" i="21"/>
  <c r="M16" i="21"/>
  <c r="N16" i="21"/>
  <c r="O16" i="21"/>
  <c r="P16" i="21"/>
  <c r="Q16" i="21"/>
  <c r="R16" i="21"/>
  <c r="S16" i="21"/>
  <c r="M17" i="21"/>
  <c r="N17" i="21"/>
  <c r="O17" i="21"/>
  <c r="P17" i="21"/>
  <c r="Q17" i="21"/>
  <c r="R17" i="21"/>
  <c r="S17" i="21"/>
  <c r="M18" i="21"/>
  <c r="N18" i="21"/>
  <c r="O18" i="21"/>
  <c r="P18" i="21"/>
  <c r="Q18" i="21"/>
  <c r="R18" i="21"/>
  <c r="S18" i="21"/>
  <c r="M19" i="21"/>
  <c r="N19" i="21"/>
  <c r="O19" i="21"/>
  <c r="P19" i="21"/>
  <c r="Q19" i="21"/>
  <c r="R19" i="21"/>
  <c r="S19" i="21"/>
  <c r="M20" i="21"/>
  <c r="N20" i="21"/>
  <c r="O20" i="21"/>
  <c r="P20" i="21"/>
  <c r="Q20" i="21"/>
  <c r="R20" i="21"/>
  <c r="S20" i="21"/>
  <c r="M21" i="21"/>
  <c r="N21" i="21"/>
  <c r="O21" i="21"/>
  <c r="P21" i="21"/>
  <c r="Q21" i="21"/>
  <c r="R21" i="21"/>
  <c r="S21" i="21"/>
  <c r="M22" i="21"/>
  <c r="N22" i="21"/>
  <c r="O22" i="21"/>
  <c r="P22" i="21"/>
  <c r="Q22" i="21"/>
  <c r="R22" i="21"/>
  <c r="S22" i="21"/>
  <c r="M23" i="21"/>
  <c r="N23" i="21"/>
  <c r="O23" i="21"/>
  <c r="P23" i="21"/>
  <c r="Q23" i="21"/>
  <c r="R23" i="21"/>
  <c r="S23" i="21"/>
  <c r="M24" i="21"/>
  <c r="N24" i="21"/>
  <c r="O24" i="21"/>
  <c r="P24" i="21"/>
  <c r="Q24" i="21"/>
  <c r="R24" i="21"/>
  <c r="S24" i="21"/>
  <c r="M25" i="21"/>
  <c r="N25" i="21"/>
  <c r="O25" i="21"/>
  <c r="P25" i="21"/>
  <c r="Q25" i="21"/>
  <c r="R25" i="21"/>
  <c r="S25" i="21"/>
  <c r="M26" i="21"/>
  <c r="N26" i="21"/>
  <c r="O26" i="21"/>
  <c r="P26" i="21"/>
  <c r="Q26" i="21"/>
  <c r="R26" i="21"/>
  <c r="S26" i="21"/>
  <c r="M27" i="21"/>
  <c r="N27" i="21"/>
  <c r="O27" i="21"/>
  <c r="P27" i="21"/>
  <c r="Q27" i="21"/>
  <c r="R27" i="21"/>
  <c r="S27" i="21"/>
  <c r="M28" i="21"/>
  <c r="N28" i="21"/>
  <c r="O28" i="21"/>
  <c r="P28" i="21"/>
  <c r="Q28" i="21"/>
  <c r="R28" i="21"/>
  <c r="S28" i="21"/>
  <c r="M29" i="21"/>
  <c r="N29" i="21"/>
  <c r="O29" i="21"/>
  <c r="P29" i="21"/>
  <c r="Q29" i="21"/>
  <c r="R29" i="21"/>
  <c r="S29" i="21"/>
  <c r="M30" i="21"/>
  <c r="N30" i="21"/>
  <c r="O30" i="21"/>
  <c r="P30" i="21"/>
  <c r="Q30" i="21"/>
  <c r="R30" i="21"/>
  <c r="S30" i="21"/>
  <c r="N10" i="21"/>
  <c r="O10" i="21"/>
  <c r="P10" i="21"/>
  <c r="Q10" i="21"/>
  <c r="R10" i="21"/>
  <c r="S10" i="21"/>
  <c r="M10" i="21"/>
  <c r="BR15" i="17"/>
  <c r="BS15" i="17"/>
  <c r="BT15" i="17"/>
  <c r="BU15" i="17"/>
  <c r="BV15" i="17"/>
  <c r="BR59" i="17"/>
  <c r="BS59" i="17"/>
  <c r="BR52" i="17"/>
  <c r="BS52" i="17"/>
  <c r="BT52" i="17"/>
  <c r="BU52" i="17"/>
  <c r="BV52" i="17"/>
  <c r="BR15" i="18"/>
  <c r="BS15" i="18"/>
  <c r="BT15" i="18"/>
  <c r="BU15" i="18"/>
  <c r="BV15" i="18"/>
  <c r="BR59" i="18"/>
  <c r="BS59" i="18"/>
  <c r="BT59" i="18"/>
  <c r="BU59" i="18"/>
  <c r="BV59" i="18"/>
  <c r="BR52" i="18"/>
  <c r="BS52" i="18"/>
  <c r="BT52" i="18"/>
  <c r="BU52" i="18"/>
  <c r="BV52" i="18"/>
  <c r="BG65" i="17"/>
  <c r="BG64" i="17"/>
  <c r="BG63" i="17"/>
  <c r="BG62" i="17"/>
  <c r="BG61" i="17"/>
  <c r="BG60" i="17"/>
  <c r="BG59" i="17"/>
  <c r="BG58" i="17"/>
  <c r="BG57" i="17"/>
  <c r="BG56" i="17"/>
  <c r="BG55" i="17"/>
  <c r="BG54" i="17"/>
  <c r="BG53" i="17"/>
  <c r="BG52" i="17"/>
  <c r="BG51" i="17"/>
  <c r="BG50" i="17"/>
  <c r="BG43" i="17"/>
  <c r="BG42" i="17"/>
  <c r="BG41" i="17"/>
  <c r="BG40" i="17"/>
  <c r="BG39" i="17"/>
  <c r="BG37" i="17"/>
  <c r="BG36" i="17"/>
  <c r="BG35" i="17"/>
  <c r="BG34" i="17"/>
  <c r="BG33" i="17"/>
  <c r="BG32" i="17"/>
  <c r="BG31" i="17"/>
  <c r="BG30" i="17"/>
  <c r="BG29" i="17"/>
  <c r="BG28" i="17"/>
  <c r="BG21" i="17"/>
  <c r="BG15" i="17"/>
  <c r="BG14" i="17"/>
  <c r="BG13" i="17"/>
  <c r="BG10" i="17"/>
  <c r="BG12" i="17"/>
  <c r="DO65" i="18" l="1"/>
  <c r="DN65" i="18"/>
  <c r="DM65" i="18"/>
  <c r="DL65" i="18"/>
  <c r="DK65" i="18"/>
  <c r="DJ65" i="18"/>
  <c r="DI65" i="18"/>
  <c r="DH65" i="18"/>
  <c r="DG65" i="18"/>
  <c r="DF65" i="18"/>
  <c r="DE65" i="18"/>
  <c r="DD65" i="18"/>
  <c r="DC65" i="18"/>
  <c r="DB65" i="18"/>
  <c r="DA65" i="18"/>
  <c r="CZ65" i="18"/>
  <c r="CY65" i="18"/>
  <c r="CX65" i="18"/>
  <c r="CW65" i="18"/>
  <c r="CV65" i="18"/>
  <c r="CU65" i="18"/>
  <c r="CT65" i="18"/>
  <c r="CS65" i="18"/>
  <c r="CR65" i="18"/>
  <c r="DO64" i="18"/>
  <c r="DN64" i="18"/>
  <c r="DM64" i="18"/>
  <c r="DL64" i="18"/>
  <c r="DK64" i="18"/>
  <c r="DJ64" i="18"/>
  <c r="DI64" i="18"/>
  <c r="DH64" i="18"/>
  <c r="DG64" i="18"/>
  <c r="DF64" i="18"/>
  <c r="DE64" i="18"/>
  <c r="DD64" i="18"/>
  <c r="DC64" i="18"/>
  <c r="DB64" i="18"/>
  <c r="DA64" i="18"/>
  <c r="CZ64" i="18"/>
  <c r="CY64" i="18"/>
  <c r="CX64" i="18"/>
  <c r="CW64" i="18"/>
  <c r="CV64" i="18"/>
  <c r="CU64" i="18"/>
  <c r="CT64" i="18"/>
  <c r="CS64" i="18"/>
  <c r="CR64" i="18"/>
  <c r="DO63" i="18"/>
  <c r="DN63" i="18"/>
  <c r="DM63" i="18"/>
  <c r="DL63" i="18"/>
  <c r="DK63" i="18"/>
  <c r="DJ63" i="18"/>
  <c r="DI63" i="18"/>
  <c r="DH63" i="18"/>
  <c r="DG63" i="18"/>
  <c r="DF63" i="18"/>
  <c r="DE63" i="18"/>
  <c r="DD63" i="18"/>
  <c r="DC63" i="18"/>
  <c r="DB63" i="18"/>
  <c r="DA63" i="18"/>
  <c r="CZ63" i="18"/>
  <c r="CY63" i="18"/>
  <c r="CX63" i="18"/>
  <c r="CW63" i="18"/>
  <c r="CV63" i="18"/>
  <c r="CU63" i="18"/>
  <c r="CT63" i="18"/>
  <c r="CS63" i="18"/>
  <c r="CR63" i="18"/>
  <c r="DO62" i="18"/>
  <c r="DN62" i="18"/>
  <c r="DM62" i="18"/>
  <c r="DL62" i="18"/>
  <c r="DK62" i="18"/>
  <c r="DJ62" i="18"/>
  <c r="DI62" i="18"/>
  <c r="DH62" i="18"/>
  <c r="DG62" i="18"/>
  <c r="DF62" i="18"/>
  <c r="DE62" i="18"/>
  <c r="DD62" i="18"/>
  <c r="DC62" i="18"/>
  <c r="DB62" i="18"/>
  <c r="DA62" i="18"/>
  <c r="CZ62" i="18"/>
  <c r="CY62" i="18"/>
  <c r="CX62" i="18"/>
  <c r="CW62" i="18"/>
  <c r="CV62" i="18"/>
  <c r="CU62" i="18"/>
  <c r="CT62" i="18"/>
  <c r="CS62" i="18"/>
  <c r="CR62" i="18"/>
  <c r="DO61" i="18"/>
  <c r="DN61" i="18"/>
  <c r="DM61" i="18"/>
  <c r="DL61" i="18"/>
  <c r="DK61" i="18"/>
  <c r="DJ61" i="18"/>
  <c r="DI61" i="18"/>
  <c r="DH61" i="18"/>
  <c r="DG61" i="18"/>
  <c r="DF61" i="18"/>
  <c r="DE61" i="18"/>
  <c r="DD61" i="18"/>
  <c r="DC61" i="18"/>
  <c r="DB61" i="18"/>
  <c r="DA61" i="18"/>
  <c r="CZ61" i="18"/>
  <c r="CY61" i="18"/>
  <c r="CX61" i="18"/>
  <c r="CW61" i="18"/>
  <c r="CV61" i="18"/>
  <c r="CU61" i="18"/>
  <c r="CT61" i="18"/>
  <c r="CS61" i="18"/>
  <c r="CR61" i="18"/>
  <c r="DO60" i="18"/>
  <c r="DN60" i="18"/>
  <c r="DM60" i="18"/>
  <c r="DL60" i="18"/>
  <c r="DK60" i="18"/>
  <c r="DJ60" i="18"/>
  <c r="DI60" i="18"/>
  <c r="DH60" i="18"/>
  <c r="DG60" i="18"/>
  <c r="DF60" i="18"/>
  <c r="DE60" i="18"/>
  <c r="DD60" i="18"/>
  <c r="DC60" i="18"/>
  <c r="DB60" i="18"/>
  <c r="DA60" i="18"/>
  <c r="CZ60" i="18"/>
  <c r="CY60" i="18"/>
  <c r="CX60" i="18"/>
  <c r="CW60" i="18"/>
  <c r="CV60" i="18"/>
  <c r="CU60" i="18"/>
  <c r="CT60" i="18"/>
  <c r="CS60" i="18"/>
  <c r="CR60" i="18"/>
  <c r="DO59" i="18"/>
  <c r="DN59" i="18"/>
  <c r="DM59" i="18"/>
  <c r="DL59" i="18"/>
  <c r="DK59" i="18"/>
  <c r="DJ59" i="18"/>
  <c r="DI59" i="18"/>
  <c r="DH59" i="18"/>
  <c r="DG59" i="18"/>
  <c r="DF59" i="18"/>
  <c r="DE59" i="18"/>
  <c r="DD59" i="18"/>
  <c r="DC59" i="18"/>
  <c r="DB59" i="18"/>
  <c r="DA59" i="18"/>
  <c r="CZ59" i="18"/>
  <c r="CY59" i="18"/>
  <c r="CX59" i="18"/>
  <c r="CW59" i="18"/>
  <c r="CV59" i="18"/>
  <c r="CU59" i="18"/>
  <c r="CT59" i="18"/>
  <c r="CS59" i="18"/>
  <c r="CR59" i="18"/>
  <c r="DO58" i="18"/>
  <c r="DN58" i="18"/>
  <c r="DM58" i="18"/>
  <c r="DL58" i="18"/>
  <c r="DK58" i="18"/>
  <c r="DJ58" i="18"/>
  <c r="DI58" i="18"/>
  <c r="DH58" i="18"/>
  <c r="DG58" i="18"/>
  <c r="DF58" i="18"/>
  <c r="DE58" i="18"/>
  <c r="DD58" i="18"/>
  <c r="DC58" i="18"/>
  <c r="DB58" i="18"/>
  <c r="DA58" i="18"/>
  <c r="CZ58" i="18"/>
  <c r="CY58" i="18"/>
  <c r="CX58" i="18"/>
  <c r="CW58" i="18"/>
  <c r="CV58" i="18"/>
  <c r="CU58" i="18"/>
  <c r="CT58" i="18"/>
  <c r="CS58" i="18"/>
  <c r="CR58" i="18"/>
  <c r="DO57" i="18"/>
  <c r="DN57" i="18"/>
  <c r="DM57" i="18"/>
  <c r="DL57" i="18"/>
  <c r="DK57" i="18"/>
  <c r="DJ57" i="18"/>
  <c r="DI57" i="18"/>
  <c r="DH57" i="18"/>
  <c r="DG57" i="18"/>
  <c r="DF57" i="18"/>
  <c r="DE57" i="18"/>
  <c r="DD57" i="18"/>
  <c r="DC57" i="18"/>
  <c r="DB57" i="18"/>
  <c r="DA57" i="18"/>
  <c r="CZ57" i="18"/>
  <c r="CY57" i="18"/>
  <c r="CX57" i="18"/>
  <c r="CW57" i="18"/>
  <c r="CV57" i="18"/>
  <c r="CU57" i="18"/>
  <c r="CT57" i="18"/>
  <c r="CS57" i="18"/>
  <c r="CR57" i="18"/>
  <c r="DO56" i="18"/>
  <c r="DN56" i="18"/>
  <c r="DM56" i="18"/>
  <c r="DL56" i="18"/>
  <c r="DK56" i="18"/>
  <c r="DJ56" i="18"/>
  <c r="DI56" i="18"/>
  <c r="DH56" i="18"/>
  <c r="DG56" i="18"/>
  <c r="DF56" i="18"/>
  <c r="DE56" i="18"/>
  <c r="DD56" i="18"/>
  <c r="DC56" i="18"/>
  <c r="DB56" i="18"/>
  <c r="DA56" i="18"/>
  <c r="CZ56" i="18"/>
  <c r="CY56" i="18"/>
  <c r="CX56" i="18"/>
  <c r="CW56" i="18"/>
  <c r="CV56" i="18"/>
  <c r="CU56" i="18"/>
  <c r="CT56" i="18"/>
  <c r="CS56" i="18"/>
  <c r="CR56" i="18"/>
  <c r="DO55" i="18"/>
  <c r="DN55" i="18"/>
  <c r="DM55" i="18"/>
  <c r="DL55" i="18"/>
  <c r="DK55" i="18"/>
  <c r="DJ55" i="18"/>
  <c r="DI55" i="18"/>
  <c r="DH55" i="18"/>
  <c r="DG55" i="18"/>
  <c r="DF55" i="18"/>
  <c r="DE55" i="18"/>
  <c r="DD55" i="18"/>
  <c r="DC55" i="18"/>
  <c r="DB55" i="18"/>
  <c r="DA55" i="18"/>
  <c r="CZ55" i="18"/>
  <c r="CY55" i="18"/>
  <c r="CX55" i="18"/>
  <c r="CW55" i="18"/>
  <c r="CV55" i="18"/>
  <c r="CU55" i="18"/>
  <c r="CT55" i="18"/>
  <c r="CS55" i="18"/>
  <c r="CR55" i="18"/>
  <c r="DO54" i="18"/>
  <c r="DN54" i="18"/>
  <c r="DM54" i="18"/>
  <c r="DL54" i="18"/>
  <c r="DK54" i="18"/>
  <c r="DJ54" i="18"/>
  <c r="DI54" i="18"/>
  <c r="DH54" i="18"/>
  <c r="DG54" i="18"/>
  <c r="DF54" i="18"/>
  <c r="DE54" i="18"/>
  <c r="DD54" i="18"/>
  <c r="DC54" i="18"/>
  <c r="DB54" i="18"/>
  <c r="DA54" i="18"/>
  <c r="CZ54" i="18"/>
  <c r="CY54" i="18"/>
  <c r="CX54" i="18"/>
  <c r="CW54" i="18"/>
  <c r="CV54" i="18"/>
  <c r="CU54" i="18"/>
  <c r="CT54" i="18"/>
  <c r="CS54" i="18"/>
  <c r="CR54" i="18"/>
  <c r="DO53" i="18"/>
  <c r="DN53" i="18"/>
  <c r="DM53" i="18"/>
  <c r="DL53" i="18"/>
  <c r="DK53" i="18"/>
  <c r="DJ53" i="18"/>
  <c r="DI53" i="18"/>
  <c r="DH53" i="18"/>
  <c r="DG53" i="18"/>
  <c r="DF53" i="18"/>
  <c r="DE53" i="18"/>
  <c r="DD53" i="18"/>
  <c r="DC53" i="18"/>
  <c r="DB53" i="18"/>
  <c r="DA53" i="18"/>
  <c r="CZ53" i="18"/>
  <c r="CY53" i="18"/>
  <c r="CX53" i="18"/>
  <c r="CW53" i="18"/>
  <c r="CV53" i="18"/>
  <c r="CU53" i="18"/>
  <c r="CT53" i="18"/>
  <c r="CS53" i="18"/>
  <c r="CR53" i="18"/>
  <c r="DO52" i="18"/>
  <c r="DN52" i="18"/>
  <c r="DM52" i="18"/>
  <c r="DL52" i="18"/>
  <c r="DK52" i="18"/>
  <c r="DJ52" i="18"/>
  <c r="DI52" i="18"/>
  <c r="DH52" i="18"/>
  <c r="DG52" i="18"/>
  <c r="DF52" i="18"/>
  <c r="DE52" i="18"/>
  <c r="DD52" i="18"/>
  <c r="DC52" i="18"/>
  <c r="DB52" i="18"/>
  <c r="DA52" i="18"/>
  <c r="CZ52" i="18"/>
  <c r="CY52" i="18"/>
  <c r="CX52" i="18"/>
  <c r="CW52" i="18"/>
  <c r="CV52" i="18"/>
  <c r="CU52" i="18"/>
  <c r="CT52" i="18"/>
  <c r="CS52" i="18"/>
  <c r="CR52" i="18"/>
  <c r="DO51" i="18"/>
  <c r="DN51" i="18"/>
  <c r="DM51" i="18"/>
  <c r="DL51" i="18"/>
  <c r="DK51" i="18"/>
  <c r="DJ51" i="18"/>
  <c r="DI51" i="18"/>
  <c r="DH51" i="18"/>
  <c r="DG51" i="18"/>
  <c r="DF51" i="18"/>
  <c r="DE51" i="18"/>
  <c r="DD51" i="18"/>
  <c r="DC51" i="18"/>
  <c r="DB51" i="18"/>
  <c r="DA51" i="18"/>
  <c r="CZ51" i="18"/>
  <c r="CY51" i="18"/>
  <c r="CX51" i="18"/>
  <c r="CW51" i="18"/>
  <c r="CV51" i="18"/>
  <c r="CU51" i="18"/>
  <c r="CT51" i="18"/>
  <c r="CS51" i="18"/>
  <c r="CR51" i="18"/>
  <c r="DO50" i="18"/>
  <c r="DN50" i="18"/>
  <c r="DM50" i="18"/>
  <c r="DL50" i="18"/>
  <c r="DK50" i="18"/>
  <c r="DJ50" i="18"/>
  <c r="DI50" i="18"/>
  <c r="DH50" i="18"/>
  <c r="DG50" i="18"/>
  <c r="DF50" i="18"/>
  <c r="DE50" i="18"/>
  <c r="DD50" i="18"/>
  <c r="DC50" i="18"/>
  <c r="DB50" i="18"/>
  <c r="DA50" i="18"/>
  <c r="CZ50" i="18"/>
  <c r="CY50" i="18"/>
  <c r="CX50" i="18"/>
  <c r="CW50" i="18"/>
  <c r="CV50" i="18"/>
  <c r="CU50" i="18"/>
  <c r="CT50" i="18"/>
  <c r="CS50" i="18"/>
  <c r="CR50" i="18"/>
  <c r="DO43" i="18"/>
  <c r="DN43" i="18"/>
  <c r="DM43" i="18"/>
  <c r="DL43" i="18"/>
  <c r="DK43" i="18"/>
  <c r="DJ43" i="18"/>
  <c r="DI43" i="18"/>
  <c r="DH43" i="18"/>
  <c r="DG43" i="18"/>
  <c r="DF43" i="18"/>
  <c r="DE43" i="18"/>
  <c r="DD43" i="18"/>
  <c r="DC43" i="18"/>
  <c r="DB43" i="18"/>
  <c r="DA43" i="18"/>
  <c r="CZ43" i="18"/>
  <c r="CY43" i="18"/>
  <c r="CX43" i="18"/>
  <c r="CW43" i="18"/>
  <c r="CV43" i="18"/>
  <c r="CU43" i="18"/>
  <c r="CT43" i="18"/>
  <c r="CS43" i="18"/>
  <c r="CR43" i="18"/>
  <c r="DO42" i="18"/>
  <c r="DN42" i="18"/>
  <c r="DM42" i="18"/>
  <c r="DL42" i="18"/>
  <c r="DK42" i="18"/>
  <c r="DJ42" i="18"/>
  <c r="DI42" i="18"/>
  <c r="DH42" i="18"/>
  <c r="DG42" i="18"/>
  <c r="DF42" i="18"/>
  <c r="DE42" i="18"/>
  <c r="DD42" i="18"/>
  <c r="DC42" i="18"/>
  <c r="DB42" i="18"/>
  <c r="DA42" i="18"/>
  <c r="CZ42" i="18"/>
  <c r="CY42" i="18"/>
  <c r="CX42" i="18"/>
  <c r="CW42" i="18"/>
  <c r="CV42" i="18"/>
  <c r="CU42" i="18"/>
  <c r="CT42" i="18"/>
  <c r="CS42" i="18"/>
  <c r="CR42" i="18"/>
  <c r="DO41" i="18"/>
  <c r="DN41" i="18"/>
  <c r="DM41" i="18"/>
  <c r="DL41" i="18"/>
  <c r="DK41" i="18"/>
  <c r="DJ41" i="18"/>
  <c r="DI41" i="18"/>
  <c r="DH41" i="18"/>
  <c r="DG41" i="18"/>
  <c r="DF41" i="18"/>
  <c r="DE41" i="18"/>
  <c r="DD41" i="18"/>
  <c r="DC41" i="18"/>
  <c r="DB41" i="18"/>
  <c r="DA41" i="18"/>
  <c r="CZ41" i="18"/>
  <c r="CY41" i="18"/>
  <c r="CX41" i="18"/>
  <c r="CW41" i="18"/>
  <c r="CV41" i="18"/>
  <c r="CU41" i="18"/>
  <c r="CT41" i="18"/>
  <c r="CS41" i="18"/>
  <c r="CR41" i="18"/>
  <c r="DO40" i="18"/>
  <c r="DN40" i="18"/>
  <c r="DM40" i="18"/>
  <c r="DL40" i="18"/>
  <c r="DK40" i="18"/>
  <c r="DJ40" i="18"/>
  <c r="DI40" i="18"/>
  <c r="DH40" i="18"/>
  <c r="DG40" i="18"/>
  <c r="DF40" i="18"/>
  <c r="DE40" i="18"/>
  <c r="DD40" i="18"/>
  <c r="DC40" i="18"/>
  <c r="DB40" i="18"/>
  <c r="DA40" i="18"/>
  <c r="CZ40" i="18"/>
  <c r="CY40" i="18"/>
  <c r="CX40" i="18"/>
  <c r="CW40" i="18"/>
  <c r="CV40" i="18"/>
  <c r="CU40" i="18"/>
  <c r="CT40" i="18"/>
  <c r="CS40" i="18"/>
  <c r="CR40" i="18"/>
  <c r="DO39" i="18"/>
  <c r="DN39" i="18"/>
  <c r="DM39" i="18"/>
  <c r="DL39" i="18"/>
  <c r="DK39" i="18"/>
  <c r="DJ39" i="18"/>
  <c r="DI39" i="18"/>
  <c r="DH39" i="18"/>
  <c r="DG39" i="18"/>
  <c r="DF39" i="18"/>
  <c r="DE39" i="18"/>
  <c r="DD39" i="18"/>
  <c r="DC39" i="18"/>
  <c r="DB39" i="18"/>
  <c r="DA39" i="18"/>
  <c r="CZ39" i="18"/>
  <c r="CY39" i="18"/>
  <c r="CX39" i="18"/>
  <c r="CW39" i="18"/>
  <c r="CV39" i="18"/>
  <c r="CU39" i="18"/>
  <c r="CT39" i="18"/>
  <c r="CS39" i="18"/>
  <c r="CR39" i="18"/>
  <c r="DO38" i="18"/>
  <c r="DN38" i="18"/>
  <c r="DM38" i="18"/>
  <c r="DL38" i="18"/>
  <c r="DK38" i="18"/>
  <c r="DJ38" i="18"/>
  <c r="DI38" i="18"/>
  <c r="DH38" i="18"/>
  <c r="DG38" i="18"/>
  <c r="DF38" i="18"/>
  <c r="DE38" i="18"/>
  <c r="DD38" i="18"/>
  <c r="DC38" i="18"/>
  <c r="DB38" i="18"/>
  <c r="DA38" i="18"/>
  <c r="CZ38" i="18"/>
  <c r="CY38" i="18"/>
  <c r="CX38" i="18"/>
  <c r="CW38" i="18"/>
  <c r="CV38" i="18"/>
  <c r="CU38" i="18"/>
  <c r="CT38" i="18"/>
  <c r="CS38" i="18"/>
  <c r="CR38" i="18"/>
  <c r="DO37" i="18"/>
  <c r="DN37" i="18"/>
  <c r="DM37" i="18"/>
  <c r="DL37" i="18"/>
  <c r="DK37" i="18"/>
  <c r="DJ37" i="18"/>
  <c r="DI37" i="18"/>
  <c r="DH37" i="18"/>
  <c r="DG37" i="18"/>
  <c r="DF37" i="18"/>
  <c r="DE37" i="18"/>
  <c r="DD37" i="18"/>
  <c r="DC37" i="18"/>
  <c r="DB37" i="18"/>
  <c r="DA37" i="18"/>
  <c r="CZ37" i="18"/>
  <c r="CY37" i="18"/>
  <c r="CX37" i="18"/>
  <c r="CW37" i="18"/>
  <c r="CV37" i="18"/>
  <c r="CU37" i="18"/>
  <c r="CT37" i="18"/>
  <c r="CS37" i="18"/>
  <c r="CR37" i="18"/>
  <c r="DO36" i="18"/>
  <c r="DN36" i="18"/>
  <c r="DM36" i="18"/>
  <c r="DL36" i="18"/>
  <c r="DK36" i="18"/>
  <c r="DJ36" i="18"/>
  <c r="DI36" i="18"/>
  <c r="DH36" i="18"/>
  <c r="DG36" i="18"/>
  <c r="DF36" i="18"/>
  <c r="DE36" i="18"/>
  <c r="DD36" i="18"/>
  <c r="DC36" i="18"/>
  <c r="DB36" i="18"/>
  <c r="DA36" i="18"/>
  <c r="CZ36" i="18"/>
  <c r="CY36" i="18"/>
  <c r="CX36" i="18"/>
  <c r="CW36" i="18"/>
  <c r="CV36" i="18"/>
  <c r="CU36" i="18"/>
  <c r="CT36" i="18"/>
  <c r="CS36" i="18"/>
  <c r="CR36" i="18"/>
  <c r="DO35" i="18"/>
  <c r="DN35" i="18"/>
  <c r="DM35" i="18"/>
  <c r="DL35" i="18"/>
  <c r="DK35" i="18"/>
  <c r="DJ35" i="18"/>
  <c r="DI35" i="18"/>
  <c r="DH35" i="18"/>
  <c r="DG35" i="18"/>
  <c r="DF35" i="18"/>
  <c r="DE35" i="18"/>
  <c r="DD35" i="18"/>
  <c r="DC35" i="18"/>
  <c r="DB35" i="18"/>
  <c r="DA35" i="18"/>
  <c r="CZ35" i="18"/>
  <c r="CY35" i="18"/>
  <c r="CX35" i="18"/>
  <c r="CW35" i="18"/>
  <c r="CV35" i="18"/>
  <c r="CU35" i="18"/>
  <c r="CT35" i="18"/>
  <c r="CS35" i="18"/>
  <c r="CR35" i="18"/>
  <c r="DO34" i="18"/>
  <c r="DN34" i="18"/>
  <c r="DM34" i="18"/>
  <c r="DL34" i="18"/>
  <c r="DK34" i="18"/>
  <c r="DJ34" i="18"/>
  <c r="DI34" i="18"/>
  <c r="DH34" i="18"/>
  <c r="DG34" i="18"/>
  <c r="DF34" i="18"/>
  <c r="DE34" i="18"/>
  <c r="DD34" i="18"/>
  <c r="DC34" i="18"/>
  <c r="DB34" i="18"/>
  <c r="DA34" i="18"/>
  <c r="CZ34" i="18"/>
  <c r="CY34" i="18"/>
  <c r="CX34" i="18"/>
  <c r="CW34" i="18"/>
  <c r="CV34" i="18"/>
  <c r="CU34" i="18"/>
  <c r="CT34" i="18"/>
  <c r="CS34" i="18"/>
  <c r="CR34" i="18"/>
  <c r="DO33" i="18"/>
  <c r="DN33" i="18"/>
  <c r="DM33" i="18"/>
  <c r="DL33" i="18"/>
  <c r="DK33" i="18"/>
  <c r="DJ33" i="18"/>
  <c r="DI33" i="18"/>
  <c r="DH33" i="18"/>
  <c r="DG33" i="18"/>
  <c r="DF33" i="18"/>
  <c r="DE33" i="18"/>
  <c r="DD33" i="18"/>
  <c r="DC33" i="18"/>
  <c r="DB33" i="18"/>
  <c r="DA33" i="18"/>
  <c r="CZ33" i="18"/>
  <c r="CY33" i="18"/>
  <c r="CX33" i="18"/>
  <c r="CW33" i="18"/>
  <c r="CV33" i="18"/>
  <c r="CU33" i="18"/>
  <c r="CT33" i="18"/>
  <c r="CS33" i="18"/>
  <c r="CR33" i="18"/>
  <c r="DO32" i="18"/>
  <c r="DN32" i="18"/>
  <c r="DM32" i="18"/>
  <c r="DL32" i="18"/>
  <c r="DK32" i="18"/>
  <c r="DJ32" i="18"/>
  <c r="DI32" i="18"/>
  <c r="DH32" i="18"/>
  <c r="DG32" i="18"/>
  <c r="DF32" i="18"/>
  <c r="DE32" i="18"/>
  <c r="DD32" i="18"/>
  <c r="DC32" i="18"/>
  <c r="DB32" i="18"/>
  <c r="DA32" i="18"/>
  <c r="CZ32" i="18"/>
  <c r="CY32" i="18"/>
  <c r="CX32" i="18"/>
  <c r="CW32" i="18"/>
  <c r="CV32" i="18"/>
  <c r="CU32" i="18"/>
  <c r="CT32" i="18"/>
  <c r="CS32" i="18"/>
  <c r="CR32" i="18"/>
  <c r="DO31" i="18"/>
  <c r="DN31" i="18"/>
  <c r="DM31" i="18"/>
  <c r="DL31" i="18"/>
  <c r="DK31" i="18"/>
  <c r="DJ31" i="18"/>
  <c r="DI31" i="18"/>
  <c r="DH31" i="18"/>
  <c r="DG31" i="18"/>
  <c r="DF31" i="18"/>
  <c r="DE31" i="18"/>
  <c r="DD31" i="18"/>
  <c r="DC31" i="18"/>
  <c r="DB31" i="18"/>
  <c r="DA31" i="18"/>
  <c r="CZ31" i="18"/>
  <c r="CY31" i="18"/>
  <c r="CX31" i="18"/>
  <c r="CW31" i="18"/>
  <c r="CV31" i="18"/>
  <c r="CU31" i="18"/>
  <c r="CT31" i="18"/>
  <c r="CS31" i="18"/>
  <c r="CR31" i="18"/>
  <c r="DO30" i="18"/>
  <c r="DN30" i="18"/>
  <c r="DM30" i="18"/>
  <c r="DL30" i="18"/>
  <c r="DK30" i="18"/>
  <c r="DJ30" i="18"/>
  <c r="DI30" i="18"/>
  <c r="DH30" i="18"/>
  <c r="DG30" i="18"/>
  <c r="DF30" i="18"/>
  <c r="DE30" i="18"/>
  <c r="DD30" i="18"/>
  <c r="DC30" i="18"/>
  <c r="DB30" i="18"/>
  <c r="DA30" i="18"/>
  <c r="CZ30" i="18"/>
  <c r="CY30" i="18"/>
  <c r="CX30" i="18"/>
  <c r="CW30" i="18"/>
  <c r="CV30" i="18"/>
  <c r="CU30" i="18"/>
  <c r="CT30" i="18"/>
  <c r="CS30" i="18"/>
  <c r="CR30" i="18"/>
  <c r="DO29" i="18"/>
  <c r="DN29" i="18"/>
  <c r="DM29" i="18"/>
  <c r="DL29" i="18"/>
  <c r="DK29" i="18"/>
  <c r="DJ29" i="18"/>
  <c r="DI29" i="18"/>
  <c r="DH29" i="18"/>
  <c r="DG29" i="18"/>
  <c r="DF29" i="18"/>
  <c r="DE29" i="18"/>
  <c r="DD29" i="18"/>
  <c r="DC29" i="18"/>
  <c r="DB29" i="18"/>
  <c r="DA29" i="18"/>
  <c r="CZ29" i="18"/>
  <c r="CY29" i="18"/>
  <c r="CX29" i="18"/>
  <c r="CW29" i="18"/>
  <c r="CV29" i="18"/>
  <c r="CU29" i="18"/>
  <c r="CT29" i="18"/>
  <c r="CS29" i="18"/>
  <c r="CR29" i="18"/>
  <c r="DO28" i="18"/>
  <c r="DN28" i="18"/>
  <c r="DM28" i="18"/>
  <c r="DL28" i="18"/>
  <c r="DK28" i="18"/>
  <c r="DJ28" i="18"/>
  <c r="DI28" i="18"/>
  <c r="DH28" i="18"/>
  <c r="DG28" i="18"/>
  <c r="DF28" i="18"/>
  <c r="DE28" i="18"/>
  <c r="DD28" i="18"/>
  <c r="DC28" i="18"/>
  <c r="DB28" i="18"/>
  <c r="DA28" i="18"/>
  <c r="CZ28" i="18"/>
  <c r="CY28" i="18"/>
  <c r="CX28" i="18"/>
  <c r="CW28" i="18"/>
  <c r="CV28" i="18"/>
  <c r="CU28" i="18"/>
  <c r="CT28" i="18"/>
  <c r="CS28" i="18"/>
  <c r="CR28" i="18"/>
  <c r="DO21" i="18"/>
  <c r="DN21" i="18"/>
  <c r="DM21" i="18"/>
  <c r="DL21" i="18"/>
  <c r="DK21" i="18"/>
  <c r="DJ21" i="18"/>
  <c r="DI21" i="18"/>
  <c r="DH21" i="18"/>
  <c r="DG21" i="18"/>
  <c r="DF21" i="18"/>
  <c r="DE21" i="18"/>
  <c r="DD21" i="18"/>
  <c r="DC21" i="18"/>
  <c r="DB21" i="18"/>
  <c r="DA21" i="18"/>
  <c r="CZ21" i="18"/>
  <c r="CY21" i="18"/>
  <c r="CX21" i="18"/>
  <c r="CW21" i="18"/>
  <c r="CV21" i="18"/>
  <c r="CU21" i="18"/>
  <c r="CT21" i="18"/>
  <c r="CS21" i="18"/>
  <c r="CR21" i="18"/>
  <c r="DO20" i="18"/>
  <c r="DN20" i="18"/>
  <c r="DM20" i="18"/>
  <c r="DL20" i="18"/>
  <c r="DK20" i="18"/>
  <c r="DJ20" i="18"/>
  <c r="DI20" i="18"/>
  <c r="DH20" i="18"/>
  <c r="DG20" i="18"/>
  <c r="DF20" i="18"/>
  <c r="DE20" i="18"/>
  <c r="DD20" i="18"/>
  <c r="DC20" i="18"/>
  <c r="DB20" i="18"/>
  <c r="DA20" i="18"/>
  <c r="CZ20" i="18"/>
  <c r="CY20" i="18"/>
  <c r="CX20" i="18"/>
  <c r="CW20" i="18"/>
  <c r="CV20" i="18"/>
  <c r="CU20" i="18"/>
  <c r="CT20" i="18"/>
  <c r="CS20" i="18"/>
  <c r="CR20" i="18"/>
  <c r="DO19" i="18"/>
  <c r="DN19" i="18"/>
  <c r="DM19" i="18"/>
  <c r="DL19" i="18"/>
  <c r="DK19" i="18"/>
  <c r="DJ19" i="18"/>
  <c r="DI19" i="18"/>
  <c r="DH19" i="18"/>
  <c r="DG19" i="18"/>
  <c r="DF19" i="18"/>
  <c r="DE19" i="18"/>
  <c r="DD19" i="18"/>
  <c r="DC19" i="18"/>
  <c r="DB19" i="18"/>
  <c r="DA19" i="18"/>
  <c r="CZ19" i="18"/>
  <c r="CY19" i="18"/>
  <c r="CX19" i="18"/>
  <c r="CW19" i="18"/>
  <c r="CV19" i="18"/>
  <c r="CU19" i="18"/>
  <c r="CT19" i="18"/>
  <c r="CS19" i="18"/>
  <c r="CR19" i="18"/>
  <c r="DO18" i="18"/>
  <c r="DN18" i="18"/>
  <c r="DM18" i="18"/>
  <c r="DL18" i="18"/>
  <c r="DK18" i="18"/>
  <c r="DJ18" i="18"/>
  <c r="DI18" i="18"/>
  <c r="DH18" i="18"/>
  <c r="DG18" i="18"/>
  <c r="DF18" i="18"/>
  <c r="DE18" i="18"/>
  <c r="DD18" i="18"/>
  <c r="DC18" i="18"/>
  <c r="DB18" i="18"/>
  <c r="DA18" i="18"/>
  <c r="CZ18" i="18"/>
  <c r="CY18" i="18"/>
  <c r="CX18" i="18"/>
  <c r="CW18" i="18"/>
  <c r="CV18" i="18"/>
  <c r="CU18" i="18"/>
  <c r="CT18" i="18"/>
  <c r="CS18" i="18"/>
  <c r="CR18" i="18"/>
  <c r="DO17" i="18"/>
  <c r="DN17" i="18"/>
  <c r="DM17" i="18"/>
  <c r="DL17" i="18"/>
  <c r="DK17" i="18"/>
  <c r="DJ17" i="18"/>
  <c r="DI17" i="18"/>
  <c r="DH17" i="18"/>
  <c r="DG17" i="18"/>
  <c r="DF17" i="18"/>
  <c r="DE17" i="18"/>
  <c r="DD17" i="18"/>
  <c r="DC17" i="18"/>
  <c r="DB17" i="18"/>
  <c r="DA17" i="18"/>
  <c r="CZ17" i="18"/>
  <c r="CY17" i="18"/>
  <c r="CX17" i="18"/>
  <c r="CW17" i="18"/>
  <c r="CV17" i="18"/>
  <c r="CU17" i="18"/>
  <c r="CT17" i="18"/>
  <c r="CS17" i="18"/>
  <c r="CR17" i="18"/>
  <c r="DO16" i="18"/>
  <c r="DN16" i="18"/>
  <c r="DM16" i="18"/>
  <c r="DL16" i="18"/>
  <c r="DK16" i="18"/>
  <c r="DJ16" i="18"/>
  <c r="DI16" i="18"/>
  <c r="DH16" i="18"/>
  <c r="DG16" i="18"/>
  <c r="DF16" i="18"/>
  <c r="DE16" i="18"/>
  <c r="DD16" i="18"/>
  <c r="DC16" i="18"/>
  <c r="DB16" i="18"/>
  <c r="DA16" i="18"/>
  <c r="CZ16" i="18"/>
  <c r="CY16" i="18"/>
  <c r="CX16" i="18"/>
  <c r="CW16" i="18"/>
  <c r="CV16" i="18"/>
  <c r="CU16" i="18"/>
  <c r="CT16" i="18"/>
  <c r="CS16" i="18"/>
  <c r="CR16" i="18"/>
  <c r="DO15" i="18"/>
  <c r="DN15" i="18"/>
  <c r="DM15" i="18"/>
  <c r="DL15" i="18"/>
  <c r="DK15" i="18"/>
  <c r="DJ15" i="18"/>
  <c r="DI15" i="18"/>
  <c r="DH15" i="18"/>
  <c r="DG15" i="18"/>
  <c r="DF15" i="18"/>
  <c r="DE15" i="18"/>
  <c r="DD15" i="18"/>
  <c r="DC15" i="18"/>
  <c r="DB15" i="18"/>
  <c r="DA15" i="18"/>
  <c r="CZ15" i="18"/>
  <c r="CY15" i="18"/>
  <c r="CX15" i="18"/>
  <c r="CW15" i="18"/>
  <c r="CV15" i="18"/>
  <c r="CU15" i="18"/>
  <c r="CT15" i="18"/>
  <c r="CS15" i="18"/>
  <c r="CR15" i="18"/>
  <c r="DO14" i="18"/>
  <c r="DN14" i="18"/>
  <c r="DM14" i="18"/>
  <c r="DL14" i="18"/>
  <c r="DK14" i="18"/>
  <c r="DJ14" i="18"/>
  <c r="DI14" i="18"/>
  <c r="DH14" i="18"/>
  <c r="DG14" i="18"/>
  <c r="DF14" i="18"/>
  <c r="DE14" i="18"/>
  <c r="DD14" i="18"/>
  <c r="DC14" i="18"/>
  <c r="DB14" i="18"/>
  <c r="DA14" i="18"/>
  <c r="CZ14" i="18"/>
  <c r="CY14" i="18"/>
  <c r="CX14" i="18"/>
  <c r="CW14" i="18"/>
  <c r="CV14" i="18"/>
  <c r="CU14" i="18"/>
  <c r="CT14" i="18"/>
  <c r="CS14" i="18"/>
  <c r="CR14" i="18"/>
  <c r="DO13" i="18"/>
  <c r="DN13" i="18"/>
  <c r="DM13" i="18"/>
  <c r="DL13" i="18"/>
  <c r="DK13" i="18"/>
  <c r="DJ13" i="18"/>
  <c r="DI13" i="18"/>
  <c r="DH13" i="18"/>
  <c r="DG13" i="18"/>
  <c r="DF13" i="18"/>
  <c r="DE13" i="18"/>
  <c r="DD13" i="18"/>
  <c r="DC13" i="18"/>
  <c r="DB13" i="18"/>
  <c r="DA13" i="18"/>
  <c r="CZ13" i="18"/>
  <c r="CY13" i="18"/>
  <c r="CX13" i="18"/>
  <c r="CW13" i="18"/>
  <c r="CV13" i="18"/>
  <c r="CU13" i="18"/>
  <c r="CT13" i="18"/>
  <c r="CS13" i="18"/>
  <c r="CR13" i="18"/>
  <c r="DO12" i="18"/>
  <c r="DN12" i="18"/>
  <c r="DM12" i="18"/>
  <c r="DL12" i="18"/>
  <c r="DK12" i="18"/>
  <c r="DJ12" i="18"/>
  <c r="DI12" i="18"/>
  <c r="DH12" i="18"/>
  <c r="DG12" i="18"/>
  <c r="DF12" i="18"/>
  <c r="DE12" i="18"/>
  <c r="DD12" i="18"/>
  <c r="DC12" i="18"/>
  <c r="DB12" i="18"/>
  <c r="DA12" i="18"/>
  <c r="CZ12" i="18"/>
  <c r="CY12" i="18"/>
  <c r="CX12" i="18"/>
  <c r="CW12" i="18"/>
  <c r="CV12" i="18"/>
  <c r="CU12" i="18"/>
  <c r="CT12" i="18"/>
  <c r="CS12" i="18"/>
  <c r="CR12" i="18"/>
  <c r="DO11" i="18"/>
  <c r="DN11" i="18"/>
  <c r="DM11" i="18"/>
  <c r="DL11" i="18"/>
  <c r="DK11" i="18"/>
  <c r="DJ11" i="18"/>
  <c r="DI11" i="18"/>
  <c r="DH11" i="18"/>
  <c r="DG11" i="18"/>
  <c r="DF11" i="18"/>
  <c r="DE11" i="18"/>
  <c r="DD11" i="18"/>
  <c r="DC11" i="18"/>
  <c r="DB11" i="18"/>
  <c r="DA11" i="18"/>
  <c r="CZ11" i="18"/>
  <c r="CY11" i="18"/>
  <c r="CX11" i="18"/>
  <c r="CW11" i="18"/>
  <c r="CV11" i="18"/>
  <c r="CU11" i="18"/>
  <c r="CT11" i="18"/>
  <c r="CS11" i="18"/>
  <c r="CR11" i="18"/>
  <c r="DO10" i="18"/>
  <c r="DN10" i="18"/>
  <c r="DM10" i="18"/>
  <c r="DL10" i="18"/>
  <c r="DK10" i="18"/>
  <c r="DJ10" i="18"/>
  <c r="DI10" i="18"/>
  <c r="DH10" i="18"/>
  <c r="DG10" i="18"/>
  <c r="DF10" i="18"/>
  <c r="DE10" i="18"/>
  <c r="DD10" i="18"/>
  <c r="DC10" i="18"/>
  <c r="DB10" i="18"/>
  <c r="DA10" i="18"/>
  <c r="CZ10" i="18"/>
  <c r="CY10" i="18"/>
  <c r="CX10" i="18"/>
  <c r="CW10" i="18"/>
  <c r="CV10" i="18"/>
  <c r="CU10" i="18"/>
  <c r="CT10" i="18"/>
  <c r="CS10" i="18"/>
  <c r="CR10" i="18"/>
  <c r="DO9" i="18"/>
  <c r="DN9" i="18"/>
  <c r="DM9" i="18"/>
  <c r="DL9" i="18"/>
  <c r="DK9" i="18"/>
  <c r="DJ9" i="18"/>
  <c r="DI9" i="18"/>
  <c r="DH9" i="18"/>
  <c r="DG9" i="18"/>
  <c r="DF9" i="18"/>
  <c r="DE9" i="18"/>
  <c r="DD9" i="18"/>
  <c r="DC9" i="18"/>
  <c r="DB9" i="18"/>
  <c r="DA9" i="18"/>
  <c r="CZ9" i="18"/>
  <c r="CY9" i="18"/>
  <c r="CX9" i="18"/>
  <c r="CW9" i="18"/>
  <c r="CV9" i="18"/>
  <c r="CU9" i="18"/>
  <c r="CT9" i="18"/>
  <c r="CS9" i="18"/>
  <c r="CR9" i="18"/>
  <c r="DO8" i="18"/>
  <c r="DN8" i="18"/>
  <c r="DM8" i="18"/>
  <c r="DL8" i="18"/>
  <c r="DK8" i="18"/>
  <c r="DJ8" i="18"/>
  <c r="DI8" i="18"/>
  <c r="DH8" i="18"/>
  <c r="DG8" i="18"/>
  <c r="DF8" i="18"/>
  <c r="DE8" i="18"/>
  <c r="DD8" i="18"/>
  <c r="DC8" i="18"/>
  <c r="DB8" i="18"/>
  <c r="DA8" i="18"/>
  <c r="CZ8" i="18"/>
  <c r="CY8" i="18"/>
  <c r="CX8" i="18"/>
  <c r="CW8" i="18"/>
  <c r="CV8" i="18"/>
  <c r="CU8" i="18"/>
  <c r="CT8" i="18"/>
  <c r="CS8" i="18"/>
  <c r="CR8" i="18"/>
  <c r="DO7" i="18"/>
  <c r="DN7" i="18"/>
  <c r="DM7" i="18"/>
  <c r="DL7" i="18"/>
  <c r="DK7" i="18"/>
  <c r="DJ7" i="18"/>
  <c r="DI7" i="18"/>
  <c r="DH7" i="18"/>
  <c r="DG7" i="18"/>
  <c r="DF7" i="18"/>
  <c r="DE7" i="18"/>
  <c r="DD7" i="18"/>
  <c r="DC7" i="18"/>
  <c r="DB7" i="18"/>
  <c r="DA7" i="18"/>
  <c r="CZ7" i="18"/>
  <c r="CY7" i="18"/>
  <c r="CX7" i="18"/>
  <c r="CW7" i="18"/>
  <c r="CV7" i="18"/>
  <c r="CU7" i="18"/>
  <c r="CT7" i="18"/>
  <c r="CS7" i="18"/>
  <c r="CR7" i="18"/>
  <c r="DO6" i="18"/>
  <c r="DN6" i="18"/>
  <c r="DM6" i="18"/>
  <c r="DL6" i="18"/>
  <c r="DK6" i="18"/>
  <c r="DJ6" i="18"/>
  <c r="DI6" i="18"/>
  <c r="DH6" i="18"/>
  <c r="DG6" i="18"/>
  <c r="DF6" i="18"/>
  <c r="DE6" i="18"/>
  <c r="DD6" i="18"/>
  <c r="DC6" i="18"/>
  <c r="DB6" i="18"/>
  <c r="DA6" i="18"/>
  <c r="CZ6" i="18"/>
  <c r="CY6" i="18"/>
  <c r="CX6" i="18"/>
  <c r="CW6" i="18"/>
  <c r="CV6" i="18"/>
  <c r="CU6" i="18"/>
  <c r="CT6" i="18"/>
  <c r="CS6" i="18"/>
  <c r="CR6" i="18"/>
  <c r="DQ65" i="17"/>
  <c r="DP65" i="17"/>
  <c r="DO65" i="17"/>
  <c r="DN65" i="17"/>
  <c r="DM65" i="17"/>
  <c r="DL65" i="17"/>
  <c r="DK65" i="17"/>
  <c r="DJ65" i="17"/>
  <c r="DI65" i="17"/>
  <c r="DH65" i="17"/>
  <c r="DG65" i="17"/>
  <c r="DF65" i="17"/>
  <c r="DE65" i="17"/>
  <c r="DD65" i="17"/>
  <c r="DC65" i="17"/>
  <c r="DB65" i="17"/>
  <c r="DA65" i="17"/>
  <c r="CZ65" i="17"/>
  <c r="CY65" i="17"/>
  <c r="CX65" i="17"/>
  <c r="CW65" i="17"/>
  <c r="CV65" i="17"/>
  <c r="CU65" i="17"/>
  <c r="CT65" i="17"/>
  <c r="DQ64" i="17"/>
  <c r="DP64" i="17"/>
  <c r="DO64" i="17"/>
  <c r="DN64" i="17"/>
  <c r="DM64" i="17"/>
  <c r="DL64" i="17"/>
  <c r="DK64" i="17"/>
  <c r="DJ64" i="17"/>
  <c r="DI64" i="17"/>
  <c r="DH64" i="17"/>
  <c r="DG64" i="17"/>
  <c r="DF64" i="17"/>
  <c r="DE64" i="17"/>
  <c r="DD64" i="17"/>
  <c r="DC64" i="17"/>
  <c r="DB64" i="17"/>
  <c r="DA64" i="17"/>
  <c r="CZ64" i="17"/>
  <c r="CY64" i="17"/>
  <c r="CX64" i="17"/>
  <c r="CW64" i="17"/>
  <c r="CV64" i="17"/>
  <c r="CU64" i="17"/>
  <c r="CT64" i="17"/>
  <c r="DQ63" i="17"/>
  <c r="DP63" i="17"/>
  <c r="DO63" i="17"/>
  <c r="DN63" i="17"/>
  <c r="DM63" i="17"/>
  <c r="DL63" i="17"/>
  <c r="DK63" i="17"/>
  <c r="DJ63" i="17"/>
  <c r="DI63" i="17"/>
  <c r="DH63" i="17"/>
  <c r="DG63" i="17"/>
  <c r="DF63" i="17"/>
  <c r="DE63" i="17"/>
  <c r="DD63" i="17"/>
  <c r="DC63" i="17"/>
  <c r="DB63" i="17"/>
  <c r="DA63" i="17"/>
  <c r="CZ63" i="17"/>
  <c r="CY63" i="17"/>
  <c r="CX63" i="17"/>
  <c r="CW63" i="17"/>
  <c r="CV63" i="17"/>
  <c r="CU63" i="17"/>
  <c r="CT63" i="17"/>
  <c r="DQ62" i="17"/>
  <c r="DP62" i="17"/>
  <c r="DO62" i="17"/>
  <c r="DN62" i="17"/>
  <c r="DM62" i="17"/>
  <c r="DL62" i="17"/>
  <c r="DK62" i="17"/>
  <c r="DJ62" i="17"/>
  <c r="DI62" i="17"/>
  <c r="DH62" i="17"/>
  <c r="DG62" i="17"/>
  <c r="DF62" i="17"/>
  <c r="DE62" i="17"/>
  <c r="DD62" i="17"/>
  <c r="DC62" i="17"/>
  <c r="DB62" i="17"/>
  <c r="DA62" i="17"/>
  <c r="CZ62" i="17"/>
  <c r="CY62" i="17"/>
  <c r="CX62" i="17"/>
  <c r="CW62" i="17"/>
  <c r="CV62" i="17"/>
  <c r="CU62" i="17"/>
  <c r="CT62" i="17"/>
  <c r="DQ61" i="17"/>
  <c r="DP61" i="17"/>
  <c r="DO61" i="17"/>
  <c r="DN61" i="17"/>
  <c r="DM61" i="17"/>
  <c r="DL61" i="17"/>
  <c r="DK61" i="17"/>
  <c r="DJ61" i="17"/>
  <c r="DI61" i="17"/>
  <c r="DH61" i="17"/>
  <c r="DG61" i="17"/>
  <c r="DF61" i="17"/>
  <c r="DE61" i="17"/>
  <c r="DD61" i="17"/>
  <c r="DC61" i="17"/>
  <c r="DB61" i="17"/>
  <c r="DA61" i="17"/>
  <c r="CZ61" i="17"/>
  <c r="CY61" i="17"/>
  <c r="CX61" i="17"/>
  <c r="CW61" i="17"/>
  <c r="CV61" i="17"/>
  <c r="CU61" i="17"/>
  <c r="CT61" i="17"/>
  <c r="DQ60" i="17"/>
  <c r="DP60" i="17"/>
  <c r="DO60" i="17"/>
  <c r="DN60" i="17"/>
  <c r="DM60" i="17"/>
  <c r="DL60" i="17"/>
  <c r="DK60" i="17"/>
  <c r="DJ60" i="17"/>
  <c r="DI60" i="17"/>
  <c r="DH60" i="17"/>
  <c r="DG60" i="17"/>
  <c r="DF60" i="17"/>
  <c r="DE60" i="17"/>
  <c r="DD60" i="17"/>
  <c r="DC60" i="17"/>
  <c r="DB60" i="17"/>
  <c r="DA60" i="17"/>
  <c r="CZ60" i="17"/>
  <c r="CY60" i="17"/>
  <c r="CX60" i="17"/>
  <c r="CW60" i="17"/>
  <c r="CV60" i="17"/>
  <c r="CU60" i="17"/>
  <c r="CT60" i="17"/>
  <c r="DQ59" i="17"/>
  <c r="DP59" i="17"/>
  <c r="DO59" i="17"/>
  <c r="DN59" i="17"/>
  <c r="DM59" i="17"/>
  <c r="DL59" i="17"/>
  <c r="DK59" i="17"/>
  <c r="DJ59" i="17"/>
  <c r="DI59" i="17"/>
  <c r="DH59" i="17"/>
  <c r="DG59" i="17"/>
  <c r="DF59" i="17"/>
  <c r="DE59" i="17"/>
  <c r="DD59" i="17"/>
  <c r="DC59" i="17"/>
  <c r="DB59" i="17"/>
  <c r="DA59" i="17"/>
  <c r="CZ59" i="17"/>
  <c r="CY59" i="17"/>
  <c r="CX59" i="17"/>
  <c r="CW59" i="17"/>
  <c r="CV59" i="17"/>
  <c r="CU59" i="17"/>
  <c r="CT59" i="17"/>
  <c r="DQ58" i="17"/>
  <c r="DP58" i="17"/>
  <c r="DO58" i="17"/>
  <c r="DN58" i="17"/>
  <c r="DM58" i="17"/>
  <c r="DL58" i="17"/>
  <c r="DK58" i="17"/>
  <c r="DJ58" i="17"/>
  <c r="DI58" i="17"/>
  <c r="DH58" i="17"/>
  <c r="DG58" i="17"/>
  <c r="DF58" i="17"/>
  <c r="DE58" i="17"/>
  <c r="DD58" i="17"/>
  <c r="DC58" i="17"/>
  <c r="DB58" i="17"/>
  <c r="DA58" i="17"/>
  <c r="CZ58" i="17"/>
  <c r="CY58" i="17"/>
  <c r="CX58" i="17"/>
  <c r="CW58" i="17"/>
  <c r="CV58" i="17"/>
  <c r="CU58" i="17"/>
  <c r="CT58" i="17"/>
  <c r="DQ57" i="17"/>
  <c r="DP57" i="17"/>
  <c r="DO57" i="17"/>
  <c r="DN57" i="17"/>
  <c r="DM57" i="17"/>
  <c r="DL57" i="17"/>
  <c r="DK57" i="17"/>
  <c r="DJ57" i="17"/>
  <c r="DI57" i="17"/>
  <c r="DH57" i="17"/>
  <c r="DG57" i="17"/>
  <c r="DF57" i="17"/>
  <c r="DE57" i="17"/>
  <c r="DD57" i="17"/>
  <c r="DC57" i="17"/>
  <c r="DB57" i="17"/>
  <c r="DA57" i="17"/>
  <c r="CZ57" i="17"/>
  <c r="CY57" i="17"/>
  <c r="CX57" i="17"/>
  <c r="CW57" i="17"/>
  <c r="CV57" i="17"/>
  <c r="CU57" i="17"/>
  <c r="CT57" i="17"/>
  <c r="DQ55" i="17"/>
  <c r="DP55" i="17"/>
  <c r="DO55" i="17"/>
  <c r="DN55" i="17"/>
  <c r="DM55" i="17"/>
  <c r="DL55" i="17"/>
  <c r="DK55" i="17"/>
  <c r="DJ55" i="17"/>
  <c r="DI55" i="17"/>
  <c r="DH55" i="17"/>
  <c r="DG55" i="17"/>
  <c r="DF55" i="17"/>
  <c r="DE55" i="17"/>
  <c r="DD55" i="17"/>
  <c r="DC55" i="17"/>
  <c r="DB55" i="17"/>
  <c r="DA55" i="17"/>
  <c r="CZ55" i="17"/>
  <c r="CY55" i="17"/>
  <c r="CX55" i="17"/>
  <c r="CW55" i="17"/>
  <c r="CV55" i="17"/>
  <c r="CU55" i="17"/>
  <c r="CT55" i="17"/>
  <c r="DQ51" i="17"/>
  <c r="DP51" i="17"/>
  <c r="DO51" i="17"/>
  <c r="DN51" i="17"/>
  <c r="DM51" i="17"/>
  <c r="DL51" i="17"/>
  <c r="DK51" i="17"/>
  <c r="DJ51" i="17"/>
  <c r="DI51" i="17"/>
  <c r="DH51" i="17"/>
  <c r="DG51" i="17"/>
  <c r="DF51" i="17"/>
  <c r="DE51" i="17"/>
  <c r="DD51" i="17"/>
  <c r="DC51" i="17"/>
  <c r="DB51" i="17"/>
  <c r="DA51" i="17"/>
  <c r="CZ51" i="17"/>
  <c r="CY51" i="17"/>
  <c r="CX51" i="17"/>
  <c r="CW51" i="17"/>
  <c r="CV51" i="17"/>
  <c r="CU51" i="17"/>
  <c r="CT51" i="17"/>
  <c r="DQ19" i="17"/>
  <c r="DP19" i="17"/>
  <c r="DO19" i="17"/>
  <c r="DN19" i="17"/>
  <c r="DM19" i="17"/>
  <c r="DL19" i="17"/>
  <c r="DK19" i="17"/>
  <c r="DJ19" i="17"/>
  <c r="DI19" i="17"/>
  <c r="DH19" i="17"/>
  <c r="DG19" i="17"/>
  <c r="DF19" i="17"/>
  <c r="DE19" i="17"/>
  <c r="DD19" i="17"/>
  <c r="DC19" i="17"/>
  <c r="DB19" i="17"/>
  <c r="DA19" i="17"/>
  <c r="CZ19" i="17"/>
  <c r="CY19" i="17"/>
  <c r="CX19" i="17"/>
  <c r="CW19" i="17"/>
  <c r="CV19" i="17"/>
  <c r="CU19" i="17"/>
  <c r="CT19" i="17"/>
  <c r="DQ18" i="17"/>
  <c r="DP18" i="17"/>
  <c r="DO18" i="17"/>
  <c r="DN18" i="17"/>
  <c r="DM18" i="17"/>
  <c r="DL18" i="17"/>
  <c r="DK18" i="17"/>
  <c r="DJ18" i="17"/>
  <c r="DI18" i="17"/>
  <c r="DH18" i="17"/>
  <c r="DG18" i="17"/>
  <c r="DF18" i="17"/>
  <c r="DE18" i="17"/>
  <c r="DD18" i="17"/>
  <c r="DC18" i="17"/>
  <c r="DB18" i="17"/>
  <c r="DA18" i="17"/>
  <c r="CZ18" i="17"/>
  <c r="CY18" i="17"/>
  <c r="CX18" i="17"/>
  <c r="CW18" i="17"/>
  <c r="CV18" i="17"/>
  <c r="CU18" i="17"/>
  <c r="CT18" i="17"/>
  <c r="DQ17" i="17"/>
  <c r="DP17" i="17"/>
  <c r="DO17" i="17"/>
  <c r="DN17" i="17"/>
  <c r="DM17" i="17"/>
  <c r="DL17" i="17"/>
  <c r="DK17" i="17"/>
  <c r="DJ17" i="17"/>
  <c r="DI17" i="17"/>
  <c r="DH17" i="17"/>
  <c r="DG17" i="17"/>
  <c r="DF17" i="17"/>
  <c r="DE17" i="17"/>
  <c r="DD17" i="17"/>
  <c r="DC17" i="17"/>
  <c r="DB17" i="17"/>
  <c r="DA17" i="17"/>
  <c r="CZ17" i="17"/>
  <c r="CY17" i="17"/>
  <c r="CX17" i="17"/>
  <c r="CW17" i="17"/>
  <c r="CV17" i="17"/>
  <c r="CU17" i="17"/>
  <c r="CT17" i="17"/>
  <c r="DQ13" i="17"/>
  <c r="DP13" i="17"/>
  <c r="DO13" i="17"/>
  <c r="DN13" i="17"/>
  <c r="DM13" i="17"/>
  <c r="DL13" i="17"/>
  <c r="DK13" i="17"/>
  <c r="DJ13" i="17"/>
  <c r="DI13" i="17"/>
  <c r="DH13" i="17"/>
  <c r="DG13" i="17"/>
  <c r="DF13" i="17"/>
  <c r="DE13" i="17"/>
  <c r="DD13" i="17"/>
  <c r="DC13" i="17"/>
  <c r="DB13" i="17"/>
  <c r="DA13" i="17"/>
  <c r="CZ13" i="17"/>
  <c r="CY13" i="17"/>
  <c r="CX13" i="17"/>
  <c r="CW13" i="17"/>
  <c r="CV13" i="17"/>
  <c r="CU13" i="17"/>
  <c r="CT13" i="17"/>
  <c r="DQ43" i="17"/>
  <c r="DP43" i="17"/>
  <c r="DO43" i="17"/>
  <c r="DN43" i="17"/>
  <c r="DM43" i="17"/>
  <c r="DL43" i="17"/>
  <c r="DK43" i="17"/>
  <c r="DJ43" i="17"/>
  <c r="DI43" i="17"/>
  <c r="DH43" i="17"/>
  <c r="DG43" i="17"/>
  <c r="DF43" i="17"/>
  <c r="DE43" i="17"/>
  <c r="DD43" i="17"/>
  <c r="DC43" i="17"/>
  <c r="DB43" i="17"/>
  <c r="DA43" i="17"/>
  <c r="CZ43" i="17"/>
  <c r="CY43" i="17"/>
  <c r="CX43" i="17"/>
  <c r="CW43" i="17"/>
  <c r="CV43" i="17"/>
  <c r="CU43" i="17"/>
  <c r="CT43" i="17"/>
  <c r="DQ41" i="17"/>
  <c r="DP41" i="17"/>
  <c r="DO41" i="17"/>
  <c r="DN41" i="17"/>
  <c r="DM41" i="17"/>
  <c r="DL41" i="17"/>
  <c r="DK41" i="17"/>
  <c r="DJ41" i="17"/>
  <c r="DI41" i="17"/>
  <c r="DH41" i="17"/>
  <c r="DG41" i="17"/>
  <c r="DF41" i="17"/>
  <c r="DE41" i="17"/>
  <c r="DD41" i="17"/>
  <c r="DC41" i="17"/>
  <c r="DB41" i="17"/>
  <c r="DA41" i="17"/>
  <c r="CZ41" i="17"/>
  <c r="CY41" i="17"/>
  <c r="CX41" i="17"/>
  <c r="CW41" i="17"/>
  <c r="CV41" i="17"/>
  <c r="CU41" i="17"/>
  <c r="CT41" i="17"/>
  <c r="DQ40" i="17"/>
  <c r="DP40" i="17"/>
  <c r="DO40" i="17"/>
  <c r="DN40" i="17"/>
  <c r="DM40" i="17"/>
  <c r="DL40" i="17"/>
  <c r="DK40" i="17"/>
  <c r="DJ40" i="17"/>
  <c r="DI40" i="17"/>
  <c r="DH40" i="17"/>
  <c r="DG40" i="17"/>
  <c r="DF40" i="17"/>
  <c r="DE40" i="17"/>
  <c r="DD40" i="17"/>
  <c r="DC40" i="17"/>
  <c r="DB40" i="17"/>
  <c r="DA40" i="17"/>
  <c r="CZ40" i="17"/>
  <c r="CY40" i="17"/>
  <c r="CX40" i="17"/>
  <c r="CW40" i="17"/>
  <c r="CV40" i="17"/>
  <c r="CU40" i="17"/>
  <c r="CT40" i="17"/>
  <c r="DQ39" i="17"/>
  <c r="DP39" i="17"/>
  <c r="DO39" i="17"/>
  <c r="DN39" i="17"/>
  <c r="DM39" i="17"/>
  <c r="DL39" i="17"/>
  <c r="DK39" i="17"/>
  <c r="DJ39" i="17"/>
  <c r="DI39" i="17"/>
  <c r="DH39" i="17"/>
  <c r="DG39" i="17"/>
  <c r="DF39" i="17"/>
  <c r="DE39" i="17"/>
  <c r="DD39" i="17"/>
  <c r="DC39" i="17"/>
  <c r="DB39" i="17"/>
  <c r="DA39" i="17"/>
  <c r="CZ39" i="17"/>
  <c r="CY39" i="17"/>
  <c r="CX39" i="17"/>
  <c r="CW39" i="17"/>
  <c r="CV39" i="17"/>
  <c r="CU39" i="17"/>
  <c r="CT39" i="17"/>
  <c r="DQ37" i="17"/>
  <c r="DP37" i="17"/>
  <c r="DO37" i="17"/>
  <c r="DN37" i="17"/>
  <c r="DM37" i="17"/>
  <c r="DL37" i="17"/>
  <c r="DK37" i="17"/>
  <c r="DJ37" i="17"/>
  <c r="DI37" i="17"/>
  <c r="DH37" i="17"/>
  <c r="DG37" i="17"/>
  <c r="DF37" i="17"/>
  <c r="DE37" i="17"/>
  <c r="DD37" i="17"/>
  <c r="DC37" i="17"/>
  <c r="DB37" i="17"/>
  <c r="DA37" i="17"/>
  <c r="CZ37" i="17"/>
  <c r="CY37" i="17"/>
  <c r="CX37" i="17"/>
  <c r="CW37" i="17"/>
  <c r="CV37" i="17"/>
  <c r="CU37" i="17"/>
  <c r="CT37" i="17"/>
  <c r="DQ36" i="17"/>
  <c r="DP36" i="17"/>
  <c r="DO36" i="17"/>
  <c r="DN36" i="17"/>
  <c r="DM36" i="17"/>
  <c r="DL36" i="17"/>
  <c r="DK36" i="17"/>
  <c r="DJ36" i="17"/>
  <c r="DI36" i="17"/>
  <c r="DH36" i="17"/>
  <c r="DG36" i="17"/>
  <c r="DF36" i="17"/>
  <c r="DE36" i="17"/>
  <c r="DD36" i="17"/>
  <c r="DC36" i="17"/>
  <c r="DB36" i="17"/>
  <c r="DA36" i="17"/>
  <c r="CZ36" i="17"/>
  <c r="CY36" i="17"/>
  <c r="CX36" i="17"/>
  <c r="CW36" i="17"/>
  <c r="CV36" i="17"/>
  <c r="CU36" i="17"/>
  <c r="CT36" i="17"/>
  <c r="DQ35" i="17"/>
  <c r="DP35" i="17"/>
  <c r="DO35" i="17"/>
  <c r="DN35" i="17"/>
  <c r="DM35" i="17"/>
  <c r="DL35" i="17"/>
  <c r="DK35" i="17"/>
  <c r="DJ35" i="17"/>
  <c r="DI35" i="17"/>
  <c r="DH35" i="17"/>
  <c r="DG35" i="17"/>
  <c r="DF35" i="17"/>
  <c r="DE35" i="17"/>
  <c r="DD35" i="17"/>
  <c r="DC35" i="17"/>
  <c r="DB35" i="17"/>
  <c r="DA35" i="17"/>
  <c r="CZ35" i="17"/>
  <c r="CY35" i="17"/>
  <c r="CX35" i="17"/>
  <c r="CW35" i="17"/>
  <c r="CV35" i="17"/>
  <c r="CU35" i="17"/>
  <c r="CT35" i="17"/>
  <c r="DQ29" i="17"/>
  <c r="DP29" i="17"/>
  <c r="DO29" i="17"/>
  <c r="DN29" i="17"/>
  <c r="DM29" i="17"/>
  <c r="DL29" i="17"/>
  <c r="DK29" i="17"/>
  <c r="DJ29" i="17"/>
  <c r="DI29" i="17"/>
  <c r="DH29" i="17"/>
  <c r="DG29" i="17"/>
  <c r="DF29" i="17"/>
  <c r="DE29" i="17"/>
  <c r="DD29" i="17"/>
  <c r="DC29" i="17"/>
  <c r="DB29" i="17"/>
  <c r="DA29" i="17"/>
  <c r="CZ29" i="17"/>
  <c r="CY29" i="17"/>
  <c r="CX29" i="17"/>
  <c r="CW29" i="17"/>
  <c r="CV29" i="17"/>
  <c r="CU29" i="17"/>
  <c r="CT29" i="17"/>
  <c r="P20" i="18" l="1"/>
  <c r="AB66" i="18" l="1"/>
  <c r="AA66" i="18"/>
  <c r="Z66" i="18"/>
  <c r="Y66" i="18"/>
  <c r="X66" i="18"/>
  <c r="W66" i="18"/>
  <c r="V66" i="18"/>
  <c r="U66" i="18"/>
  <c r="T66" i="18"/>
  <c r="S66" i="18"/>
  <c r="R66" i="18"/>
  <c r="Q66" i="18"/>
  <c r="P66" i="18"/>
  <c r="O66" i="18"/>
  <c r="N66" i="18"/>
  <c r="M66" i="18"/>
  <c r="L66" i="18"/>
  <c r="K66" i="18"/>
  <c r="AB68" i="18" l="1"/>
  <c r="AB68" i="17"/>
  <c r="P20" i="17" l="1"/>
  <c r="J10" i="19" l="1"/>
  <c r="I10" i="19"/>
  <c r="H10" i="19"/>
  <c r="G10" i="19"/>
  <c r="J9" i="19"/>
  <c r="I9" i="19"/>
  <c r="H9" i="19"/>
  <c r="G9" i="19"/>
  <c r="BG64" i="18" l="1"/>
  <c r="BG20" i="18"/>
  <c r="BG42" i="18"/>
  <c r="BG20" i="17"/>
  <c r="BG9" i="17" l="1"/>
  <c r="CP65" i="18" l="1"/>
  <c r="CI65" i="18"/>
  <c r="CJ65" i="18" s="1"/>
  <c r="CH65" i="18"/>
  <c r="CG65" i="18"/>
  <c r="CF65" i="18"/>
  <c r="CE65" i="18"/>
  <c r="CD65" i="18"/>
  <c r="CC65" i="18"/>
  <c r="CB65" i="18"/>
  <c r="CA65" i="18"/>
  <c r="BZ65" i="18"/>
  <c r="BY65" i="18"/>
  <c r="BX65" i="18"/>
  <c r="BW65" i="18"/>
  <c r="BV65" i="18"/>
  <c r="BU65" i="18"/>
  <c r="BT65" i="18"/>
  <c r="BS65" i="18"/>
  <c r="BR65" i="18"/>
  <c r="BQ65" i="18"/>
  <c r="BP65" i="18"/>
  <c r="BO65" i="18"/>
  <c r="BN65" i="18"/>
  <c r="BM65" i="18"/>
  <c r="BL65" i="18"/>
  <c r="BH65" i="18"/>
  <c r="CM65" i="18" s="1"/>
  <c r="BG65" i="18"/>
  <c r="CL65" i="18" s="1"/>
  <c r="CP64" i="18"/>
  <c r="CL64" i="18"/>
  <c r="CI64" i="18"/>
  <c r="CH64" i="18"/>
  <c r="CG64" i="18"/>
  <c r="CF64" i="18"/>
  <c r="CE64" i="18"/>
  <c r="CD64" i="18"/>
  <c r="CC64" i="18"/>
  <c r="CB64" i="18"/>
  <c r="CA64" i="18"/>
  <c r="BZ64" i="18"/>
  <c r="BY64" i="18"/>
  <c r="BX64" i="18"/>
  <c r="BW64" i="18"/>
  <c r="BV64" i="18"/>
  <c r="BU64" i="18"/>
  <c r="BT64" i="18"/>
  <c r="BS64" i="18"/>
  <c r="BR64" i="18"/>
  <c r="BQ64" i="18"/>
  <c r="BP64" i="18"/>
  <c r="BO64" i="18"/>
  <c r="BN64" i="18"/>
  <c r="BM64" i="18"/>
  <c r="BL64" i="18"/>
  <c r="BH64" i="18"/>
  <c r="CM64" i="18" s="1"/>
  <c r="CP63" i="18"/>
  <c r="CI63" i="18"/>
  <c r="CH63" i="18"/>
  <c r="CG63" i="18"/>
  <c r="CF63" i="18"/>
  <c r="CE63" i="18"/>
  <c r="CD63" i="18"/>
  <c r="CC63" i="18"/>
  <c r="CB63" i="18"/>
  <c r="CA63" i="18"/>
  <c r="BZ63" i="18"/>
  <c r="BY63" i="18"/>
  <c r="BX63" i="18"/>
  <c r="BW63" i="18"/>
  <c r="BV63" i="18"/>
  <c r="BU63" i="18"/>
  <c r="BT63" i="18"/>
  <c r="BS63" i="18"/>
  <c r="BR63" i="18"/>
  <c r="BQ63" i="18"/>
  <c r="BP63" i="18"/>
  <c r="BO63" i="18"/>
  <c r="BN63" i="18"/>
  <c r="BM63" i="18"/>
  <c r="BL63" i="18"/>
  <c r="BH63" i="18"/>
  <c r="CM63" i="18" s="1"/>
  <c r="BG63" i="18"/>
  <c r="CL63" i="18" s="1"/>
  <c r="CP62" i="18"/>
  <c r="CI62" i="18"/>
  <c r="CH62" i="18"/>
  <c r="CG62" i="18"/>
  <c r="CF62" i="18"/>
  <c r="CE62" i="18"/>
  <c r="CD62" i="18"/>
  <c r="CC62" i="18"/>
  <c r="CB62" i="18"/>
  <c r="CA62" i="18"/>
  <c r="BZ62" i="18"/>
  <c r="BY62" i="18"/>
  <c r="BX62" i="18"/>
  <c r="BW62" i="18"/>
  <c r="BV62" i="18"/>
  <c r="BU62" i="18"/>
  <c r="BT62" i="18"/>
  <c r="BS62" i="18"/>
  <c r="BR62" i="18"/>
  <c r="BQ62" i="18"/>
  <c r="BP62" i="18"/>
  <c r="BO62" i="18"/>
  <c r="BN62" i="18"/>
  <c r="BM62" i="18"/>
  <c r="BL62" i="18"/>
  <c r="BH62" i="18"/>
  <c r="CM62" i="18" s="1"/>
  <c r="BG62" i="18"/>
  <c r="CL62" i="18" s="1"/>
  <c r="CP61" i="18"/>
  <c r="CI61" i="18"/>
  <c r="CJ61" i="18" s="1"/>
  <c r="CH61" i="18"/>
  <c r="CG61" i="18"/>
  <c r="CF61" i="18"/>
  <c r="CE61" i="18"/>
  <c r="CD61" i="18"/>
  <c r="CC61" i="18"/>
  <c r="CB61" i="18"/>
  <c r="CA61" i="18"/>
  <c r="BZ61" i="18"/>
  <c r="BY61" i="18"/>
  <c r="BX61" i="18"/>
  <c r="BW61" i="18"/>
  <c r="BV61" i="18"/>
  <c r="BU61" i="18"/>
  <c r="BT61" i="18"/>
  <c r="BS61" i="18"/>
  <c r="BR61" i="18"/>
  <c r="BQ61" i="18"/>
  <c r="BP61" i="18"/>
  <c r="BO61" i="18"/>
  <c r="BN61" i="18"/>
  <c r="BM61" i="18"/>
  <c r="BL61" i="18"/>
  <c r="BH61" i="18"/>
  <c r="CM61" i="18" s="1"/>
  <c r="BG61" i="18"/>
  <c r="CL61" i="18" s="1"/>
  <c r="CP60" i="18"/>
  <c r="CI60" i="18"/>
  <c r="CH60" i="18"/>
  <c r="CG60" i="18"/>
  <c r="CF60" i="18"/>
  <c r="CE60" i="18"/>
  <c r="CD60" i="18"/>
  <c r="CC60" i="18"/>
  <c r="CB60" i="18"/>
  <c r="CA60" i="18"/>
  <c r="BZ60" i="18"/>
  <c r="BY60" i="18"/>
  <c r="BX60" i="18"/>
  <c r="BW60" i="18"/>
  <c r="BV60" i="18"/>
  <c r="BU60" i="18"/>
  <c r="BT60" i="18"/>
  <c r="BS60" i="18"/>
  <c r="BR60" i="18"/>
  <c r="BQ60" i="18"/>
  <c r="BP60" i="18"/>
  <c r="BO60" i="18"/>
  <c r="BN60" i="18"/>
  <c r="BM60" i="18"/>
  <c r="BL60" i="18"/>
  <c r="BH60" i="18"/>
  <c r="CM60" i="18" s="1"/>
  <c r="BG60" i="18"/>
  <c r="CL60" i="18" s="1"/>
  <c r="CP59" i="18"/>
  <c r="CI59" i="18"/>
  <c r="CH59" i="18"/>
  <c r="CG59" i="18"/>
  <c r="CF59" i="18"/>
  <c r="CE59" i="18"/>
  <c r="CD59" i="18"/>
  <c r="CC59" i="18"/>
  <c r="CB59" i="18"/>
  <c r="CA59" i="18"/>
  <c r="BZ59" i="18"/>
  <c r="BY59" i="18"/>
  <c r="BX59" i="18"/>
  <c r="BW59" i="18"/>
  <c r="CJ59" i="18"/>
  <c r="BQ59" i="18"/>
  <c r="BP59" i="18"/>
  <c r="BO59" i="18"/>
  <c r="BN59" i="18"/>
  <c r="BM59" i="18"/>
  <c r="BL59" i="18"/>
  <c r="BH59" i="18"/>
  <c r="CM59" i="18" s="1"/>
  <c r="BG59" i="18"/>
  <c r="CL59" i="18" s="1"/>
  <c r="CP58" i="18"/>
  <c r="CI58" i="18"/>
  <c r="CJ58" i="18" s="1"/>
  <c r="CH58" i="18"/>
  <c r="CG58" i="18"/>
  <c r="CF58" i="18"/>
  <c r="CE58" i="18"/>
  <c r="CD58" i="18"/>
  <c r="CC58" i="18"/>
  <c r="CB58" i="18"/>
  <c r="CA58" i="18"/>
  <c r="BZ58" i="18"/>
  <c r="BY58" i="18"/>
  <c r="BX58" i="18"/>
  <c r="BW58" i="18"/>
  <c r="BV58" i="18"/>
  <c r="BU58" i="18"/>
  <c r="BT58" i="18"/>
  <c r="BS58" i="18"/>
  <c r="BR58" i="18"/>
  <c r="BQ58" i="18"/>
  <c r="BP58" i="18"/>
  <c r="BO58" i="18"/>
  <c r="BN58" i="18"/>
  <c r="BM58" i="18"/>
  <c r="BL58" i="18"/>
  <c r="BH58" i="18"/>
  <c r="CM58" i="18" s="1"/>
  <c r="BG58" i="18"/>
  <c r="CL58" i="18" s="1"/>
  <c r="CP57" i="18"/>
  <c r="CI57" i="18"/>
  <c r="CJ57" i="18" s="1"/>
  <c r="CH57" i="18"/>
  <c r="CG57" i="18"/>
  <c r="CF57" i="18"/>
  <c r="CE57" i="18"/>
  <c r="CD57" i="18"/>
  <c r="CC57" i="18"/>
  <c r="CB57" i="18"/>
  <c r="CA57" i="18"/>
  <c r="BZ57" i="18"/>
  <c r="BY57" i="18"/>
  <c r="BX57" i="18"/>
  <c r="BW57" i="18"/>
  <c r="BV57" i="18"/>
  <c r="BU57" i="18"/>
  <c r="BT57" i="18"/>
  <c r="BS57" i="18"/>
  <c r="BR57" i="18"/>
  <c r="BQ57" i="18"/>
  <c r="BP57" i="18"/>
  <c r="BO57" i="18"/>
  <c r="BN57" i="18"/>
  <c r="BM57" i="18"/>
  <c r="BL57" i="18"/>
  <c r="BH57" i="18"/>
  <c r="CM57" i="18" s="1"/>
  <c r="BG57" i="18"/>
  <c r="CL57" i="18" s="1"/>
  <c r="CP56" i="18"/>
  <c r="CI56" i="18"/>
  <c r="CH56" i="18"/>
  <c r="CG56" i="18"/>
  <c r="CF56" i="18"/>
  <c r="CE56" i="18"/>
  <c r="CD56" i="18"/>
  <c r="CC56" i="18"/>
  <c r="CB56" i="18"/>
  <c r="CA56" i="18"/>
  <c r="BZ56" i="18"/>
  <c r="BY56" i="18"/>
  <c r="BX56" i="18"/>
  <c r="BW56" i="18"/>
  <c r="BV56" i="18"/>
  <c r="BU56" i="18"/>
  <c r="BT56" i="18"/>
  <c r="BS56" i="18"/>
  <c r="BR56" i="18"/>
  <c r="BQ56" i="18"/>
  <c r="BP56" i="18"/>
  <c r="BO56" i="18"/>
  <c r="BN56" i="18"/>
  <c r="BM56" i="18"/>
  <c r="BL56" i="18"/>
  <c r="BH56" i="18"/>
  <c r="CM56" i="18" s="1"/>
  <c r="BG56" i="18"/>
  <c r="CL56" i="18" s="1"/>
  <c r="CP55" i="18"/>
  <c r="CI55" i="18"/>
  <c r="CH55" i="18"/>
  <c r="CG55" i="18"/>
  <c r="CF55" i="18"/>
  <c r="CE55" i="18"/>
  <c r="CD55" i="18"/>
  <c r="CC55" i="18"/>
  <c r="CB55" i="18"/>
  <c r="CA55" i="18"/>
  <c r="BZ55" i="18"/>
  <c r="BY55" i="18"/>
  <c r="BX55" i="18"/>
  <c r="BW55" i="18"/>
  <c r="BV55" i="18"/>
  <c r="BU55" i="18"/>
  <c r="BT55" i="18"/>
  <c r="BS55" i="18"/>
  <c r="BR55" i="18"/>
  <c r="BQ55" i="18"/>
  <c r="BP55" i="18"/>
  <c r="BO55" i="18"/>
  <c r="BN55" i="18"/>
  <c r="BM55" i="18"/>
  <c r="BL55" i="18"/>
  <c r="BH55" i="18"/>
  <c r="CM55" i="18" s="1"/>
  <c r="BG55" i="18"/>
  <c r="CL55" i="18" s="1"/>
  <c r="CP54" i="18"/>
  <c r="CI54" i="18"/>
  <c r="CH54" i="18"/>
  <c r="CG54" i="18"/>
  <c r="CF54" i="18"/>
  <c r="CE54" i="18"/>
  <c r="CD54" i="18"/>
  <c r="CC54" i="18"/>
  <c r="CB54" i="18"/>
  <c r="CA54" i="18"/>
  <c r="BZ54" i="18"/>
  <c r="BY54" i="18"/>
  <c r="BX54" i="18"/>
  <c r="BW54" i="18"/>
  <c r="BV54" i="18"/>
  <c r="BU54" i="18"/>
  <c r="BT54" i="18"/>
  <c r="BS54" i="18"/>
  <c r="BR54" i="18"/>
  <c r="BQ54" i="18"/>
  <c r="BP54" i="18"/>
  <c r="BO54" i="18"/>
  <c r="BN54" i="18"/>
  <c r="BM54" i="18"/>
  <c r="BL54" i="18"/>
  <c r="BH54" i="18"/>
  <c r="CM54" i="18" s="1"/>
  <c r="BG54" i="18"/>
  <c r="CL54" i="18" s="1"/>
  <c r="CP53" i="18"/>
  <c r="CI53" i="18"/>
  <c r="CJ53" i="18" s="1"/>
  <c r="CH53" i="18"/>
  <c r="CG53" i="18"/>
  <c r="CF53" i="18"/>
  <c r="CE53" i="18"/>
  <c r="CD53" i="18"/>
  <c r="CC53" i="18"/>
  <c r="CB53" i="18"/>
  <c r="CA53" i="18"/>
  <c r="BZ53" i="18"/>
  <c r="BY53" i="18"/>
  <c r="BX53" i="18"/>
  <c r="BW53" i="18"/>
  <c r="BV53" i="18"/>
  <c r="BU53" i="18"/>
  <c r="BT53" i="18"/>
  <c r="BS53" i="18"/>
  <c r="BR53" i="18"/>
  <c r="BQ53" i="18"/>
  <c r="BP53" i="18"/>
  <c r="BO53" i="18"/>
  <c r="BN53" i="18"/>
  <c r="BM53" i="18"/>
  <c r="BL53" i="18"/>
  <c r="BH53" i="18"/>
  <c r="CM53" i="18" s="1"/>
  <c r="BG53" i="18"/>
  <c r="CL53" i="18" s="1"/>
  <c r="CP52" i="18"/>
  <c r="CI52" i="18"/>
  <c r="CH52" i="18"/>
  <c r="CG52" i="18"/>
  <c r="CF52" i="18"/>
  <c r="CE52" i="18"/>
  <c r="CD52" i="18"/>
  <c r="CC52" i="18"/>
  <c r="CB52" i="18"/>
  <c r="CA52" i="18"/>
  <c r="BZ52" i="18"/>
  <c r="BY52" i="18"/>
  <c r="BX52" i="18"/>
  <c r="BW52" i="18"/>
  <c r="BQ52" i="18"/>
  <c r="BP52" i="18"/>
  <c r="BO52" i="18"/>
  <c r="BN52" i="18"/>
  <c r="BM52" i="18"/>
  <c r="BL52" i="18"/>
  <c r="BH52" i="18"/>
  <c r="CM52" i="18" s="1"/>
  <c r="BG52" i="18"/>
  <c r="CL52" i="18" s="1"/>
  <c r="CP51" i="18"/>
  <c r="CI51" i="18"/>
  <c r="CJ51" i="18" s="1"/>
  <c r="CH51" i="18"/>
  <c r="CG51" i="18"/>
  <c r="CF51" i="18"/>
  <c r="CE51" i="18"/>
  <c r="CD51" i="18"/>
  <c r="CC51" i="18"/>
  <c r="CB51" i="18"/>
  <c r="CA51" i="18"/>
  <c r="BZ51" i="18"/>
  <c r="BY51" i="18"/>
  <c r="BX51" i="18"/>
  <c r="BW51" i="18"/>
  <c r="BV51" i="18"/>
  <c r="BU51" i="18"/>
  <c r="BT51" i="18"/>
  <c r="BS51" i="18"/>
  <c r="BR51" i="18"/>
  <c r="BQ51" i="18"/>
  <c r="BP51" i="18"/>
  <c r="BO51" i="18"/>
  <c r="BN51" i="18"/>
  <c r="BM51" i="18"/>
  <c r="BL51" i="18"/>
  <c r="BH51" i="18"/>
  <c r="CM51" i="18" s="1"/>
  <c r="BG51" i="18"/>
  <c r="CL51" i="18" s="1"/>
  <c r="CP50" i="18"/>
  <c r="CI50" i="18"/>
  <c r="CH50" i="18"/>
  <c r="CG50" i="18"/>
  <c r="CF50" i="18"/>
  <c r="CE50" i="18"/>
  <c r="CD50" i="18"/>
  <c r="CC50" i="18"/>
  <c r="CB50" i="18"/>
  <c r="CA50" i="18"/>
  <c r="BZ50" i="18"/>
  <c r="BY50" i="18"/>
  <c r="BX50" i="18"/>
  <c r="BW50" i="18"/>
  <c r="BV50" i="18"/>
  <c r="BU50" i="18"/>
  <c r="BT50" i="18"/>
  <c r="BS50" i="18"/>
  <c r="BR50" i="18"/>
  <c r="BQ50" i="18"/>
  <c r="BP50" i="18"/>
  <c r="BO50" i="18"/>
  <c r="BN50" i="18"/>
  <c r="BM50" i="18"/>
  <c r="BL50" i="18"/>
  <c r="BH50" i="18"/>
  <c r="CM50" i="18" s="1"/>
  <c r="BG50" i="18"/>
  <c r="CL50" i="18" s="1"/>
  <c r="CP43" i="18"/>
  <c r="CI43" i="18"/>
  <c r="CJ43" i="18" s="1"/>
  <c r="CH43" i="18"/>
  <c r="CG43" i="18"/>
  <c r="CF43" i="18"/>
  <c r="CE43" i="18"/>
  <c r="CD43" i="18"/>
  <c r="CC43" i="18"/>
  <c r="CB43" i="18"/>
  <c r="CA43" i="18"/>
  <c r="BZ43" i="18"/>
  <c r="BY43" i="18"/>
  <c r="BX43" i="18"/>
  <c r="BW43" i="18"/>
  <c r="BV43" i="18"/>
  <c r="BU43" i="18"/>
  <c r="BT43" i="18"/>
  <c r="BS43" i="18"/>
  <c r="BR43" i="18"/>
  <c r="BQ43" i="18"/>
  <c r="BP43" i="18"/>
  <c r="BO43" i="18"/>
  <c r="BN43" i="18"/>
  <c r="BM43" i="18"/>
  <c r="BL43" i="18"/>
  <c r="BH43" i="18"/>
  <c r="CM43" i="18" s="1"/>
  <c r="BG43" i="18"/>
  <c r="CL43" i="18" s="1"/>
  <c r="CP42" i="18"/>
  <c r="CL42" i="18"/>
  <c r="CI42" i="18"/>
  <c r="CH42" i="18"/>
  <c r="CG42" i="18"/>
  <c r="CF42" i="18"/>
  <c r="CE42" i="18"/>
  <c r="CD42" i="18"/>
  <c r="CC42" i="18"/>
  <c r="CB42" i="18"/>
  <c r="CA42" i="18"/>
  <c r="BZ42" i="18"/>
  <c r="BY42" i="18"/>
  <c r="BX42" i="18"/>
  <c r="BW42" i="18"/>
  <c r="BV42" i="18"/>
  <c r="BU42" i="18"/>
  <c r="BT42" i="18"/>
  <c r="BS42" i="18"/>
  <c r="BR42" i="18"/>
  <c r="BQ42" i="18"/>
  <c r="BP42" i="18"/>
  <c r="BO42" i="18"/>
  <c r="BN42" i="18"/>
  <c r="BM42" i="18"/>
  <c r="BL42" i="18"/>
  <c r="BH42" i="18"/>
  <c r="CM42" i="18" s="1"/>
  <c r="CP41" i="18"/>
  <c r="CI41" i="18"/>
  <c r="CH41" i="18"/>
  <c r="CG41" i="18"/>
  <c r="CF41" i="18"/>
  <c r="CE41" i="18"/>
  <c r="CD41" i="18"/>
  <c r="CC41" i="18"/>
  <c r="CB41" i="18"/>
  <c r="CA41" i="18"/>
  <c r="BZ41" i="18"/>
  <c r="BY41" i="18"/>
  <c r="BX41" i="18"/>
  <c r="BW41" i="18"/>
  <c r="BV41" i="18"/>
  <c r="BU41" i="18"/>
  <c r="BT41" i="18"/>
  <c r="BS41" i="18"/>
  <c r="BR41" i="18"/>
  <c r="BQ41" i="18"/>
  <c r="BP41" i="18"/>
  <c r="BO41" i="18"/>
  <c r="BN41" i="18"/>
  <c r="BM41" i="18"/>
  <c r="BL41" i="18"/>
  <c r="BH41" i="18"/>
  <c r="CM41" i="18" s="1"/>
  <c r="BG41" i="18"/>
  <c r="CL41" i="18" s="1"/>
  <c r="CP40" i="18"/>
  <c r="CI40" i="18"/>
  <c r="CH40" i="18"/>
  <c r="CG40" i="18"/>
  <c r="CF40" i="18"/>
  <c r="CE40" i="18"/>
  <c r="CD40" i="18"/>
  <c r="CC40" i="18"/>
  <c r="CB40" i="18"/>
  <c r="CA40" i="18"/>
  <c r="BZ40" i="18"/>
  <c r="BY40" i="18"/>
  <c r="BX40" i="18"/>
  <c r="BW40" i="18"/>
  <c r="BV40" i="18"/>
  <c r="BU40" i="18"/>
  <c r="BT40" i="18"/>
  <c r="BS40" i="18"/>
  <c r="BR40" i="18"/>
  <c r="BQ40" i="18"/>
  <c r="BP40" i="18"/>
  <c r="BO40" i="18"/>
  <c r="BN40" i="18"/>
  <c r="BM40" i="18"/>
  <c r="BL40" i="18"/>
  <c r="BH40" i="18"/>
  <c r="CM40" i="18" s="1"/>
  <c r="BG40" i="18"/>
  <c r="CL40" i="18" s="1"/>
  <c r="CP39" i="18"/>
  <c r="CI39" i="18"/>
  <c r="CH39" i="18"/>
  <c r="CG39" i="18"/>
  <c r="CF39" i="18"/>
  <c r="CE39" i="18"/>
  <c r="CD39" i="18"/>
  <c r="CC39" i="18"/>
  <c r="CB39" i="18"/>
  <c r="CA39" i="18"/>
  <c r="BZ39" i="18"/>
  <c r="BY39" i="18"/>
  <c r="BX39" i="18"/>
  <c r="BW39" i="18"/>
  <c r="BV39" i="18"/>
  <c r="BU39" i="18"/>
  <c r="BT39" i="18"/>
  <c r="BS39" i="18"/>
  <c r="BR39" i="18"/>
  <c r="BQ39" i="18"/>
  <c r="BP39" i="18"/>
  <c r="BO39" i="18"/>
  <c r="BN39" i="18"/>
  <c r="BM39" i="18"/>
  <c r="BL39" i="18"/>
  <c r="BH39" i="18"/>
  <c r="CM39" i="18" s="1"/>
  <c r="BG39" i="18"/>
  <c r="CL39" i="18" s="1"/>
  <c r="CP38" i="18"/>
  <c r="CI38" i="18"/>
  <c r="CH38" i="18"/>
  <c r="CG38" i="18"/>
  <c r="CF38" i="18"/>
  <c r="CE38" i="18"/>
  <c r="CD38" i="18"/>
  <c r="CC38" i="18"/>
  <c r="CB38" i="18"/>
  <c r="CA38" i="18"/>
  <c r="BZ38" i="18"/>
  <c r="BY38" i="18"/>
  <c r="BX38" i="18"/>
  <c r="BW38" i="18"/>
  <c r="BV38" i="18"/>
  <c r="BU38" i="18"/>
  <c r="BT38" i="18"/>
  <c r="BS38" i="18"/>
  <c r="BR38" i="18"/>
  <c r="BQ38" i="18"/>
  <c r="BP38" i="18"/>
  <c r="BO38" i="18"/>
  <c r="BN38" i="18"/>
  <c r="BM38" i="18"/>
  <c r="BL38" i="18"/>
  <c r="BH38" i="18"/>
  <c r="CM38" i="18" s="1"/>
  <c r="BG38" i="18"/>
  <c r="CL38" i="18" s="1"/>
  <c r="CP37" i="18"/>
  <c r="CI37" i="18"/>
  <c r="CH37" i="18"/>
  <c r="CG37" i="18"/>
  <c r="CF37" i="18"/>
  <c r="CE37" i="18"/>
  <c r="CD37" i="18"/>
  <c r="CC37" i="18"/>
  <c r="CB37" i="18"/>
  <c r="CA37" i="18"/>
  <c r="BZ37" i="18"/>
  <c r="BY37" i="18"/>
  <c r="BX37" i="18"/>
  <c r="BW37" i="18"/>
  <c r="BV37" i="18"/>
  <c r="BU37" i="18"/>
  <c r="BT37" i="18"/>
  <c r="BS37" i="18"/>
  <c r="BR37" i="18"/>
  <c r="BQ37" i="18"/>
  <c r="BP37" i="18"/>
  <c r="BO37" i="18"/>
  <c r="BN37" i="18"/>
  <c r="BM37" i="18"/>
  <c r="BL37" i="18"/>
  <c r="BH37" i="18"/>
  <c r="CM37" i="18" s="1"/>
  <c r="BG37" i="18"/>
  <c r="CL37" i="18" s="1"/>
  <c r="CP36" i="18"/>
  <c r="CI36" i="18"/>
  <c r="CJ36" i="18" s="1"/>
  <c r="CH36" i="18"/>
  <c r="CG36" i="18"/>
  <c r="CF36" i="18"/>
  <c r="CE36" i="18"/>
  <c r="CD36" i="18"/>
  <c r="CC36" i="18"/>
  <c r="CB36" i="18"/>
  <c r="CA36" i="18"/>
  <c r="BZ36" i="18"/>
  <c r="BY36" i="18"/>
  <c r="BX36" i="18"/>
  <c r="BW36" i="18"/>
  <c r="BV36" i="18"/>
  <c r="BU36" i="18"/>
  <c r="BT36" i="18"/>
  <c r="BS36" i="18"/>
  <c r="BR36" i="18"/>
  <c r="BQ36" i="18"/>
  <c r="BP36" i="18"/>
  <c r="BO36" i="18"/>
  <c r="BN36" i="18"/>
  <c r="BM36" i="18"/>
  <c r="BL36" i="18"/>
  <c r="BH36" i="18"/>
  <c r="CM36" i="18" s="1"/>
  <c r="BG36" i="18"/>
  <c r="CL36" i="18" s="1"/>
  <c r="CP35" i="18"/>
  <c r="CI35" i="18"/>
  <c r="CH35" i="18"/>
  <c r="CG35" i="18"/>
  <c r="CF35" i="18"/>
  <c r="CE35" i="18"/>
  <c r="CD35" i="18"/>
  <c r="CC35" i="18"/>
  <c r="CB35" i="18"/>
  <c r="CA35" i="18"/>
  <c r="BZ35" i="18"/>
  <c r="BY35" i="18"/>
  <c r="BX35" i="18"/>
  <c r="BW35" i="18"/>
  <c r="BV35" i="18"/>
  <c r="BU35" i="18"/>
  <c r="BT35" i="18"/>
  <c r="BS35" i="18"/>
  <c r="BR35" i="18"/>
  <c r="BQ35" i="18"/>
  <c r="BP35" i="18"/>
  <c r="BO35" i="18"/>
  <c r="BN35" i="18"/>
  <c r="BM35" i="18"/>
  <c r="BL35" i="18"/>
  <c r="BH35" i="18"/>
  <c r="CM35" i="18" s="1"/>
  <c r="BG35" i="18"/>
  <c r="CL35" i="18" s="1"/>
  <c r="CP34" i="18"/>
  <c r="CI34" i="18"/>
  <c r="CH34" i="18"/>
  <c r="CG34" i="18"/>
  <c r="CF34" i="18"/>
  <c r="CE34" i="18"/>
  <c r="CD34" i="18"/>
  <c r="CC34" i="18"/>
  <c r="CB34" i="18"/>
  <c r="CA34" i="18"/>
  <c r="BZ34" i="18"/>
  <c r="BY34" i="18"/>
  <c r="BX34" i="18"/>
  <c r="BW34" i="18"/>
  <c r="BV34" i="18"/>
  <c r="BU34" i="18"/>
  <c r="BT34" i="18"/>
  <c r="BS34" i="18"/>
  <c r="BR34" i="18"/>
  <c r="BQ34" i="18"/>
  <c r="BP34" i="18"/>
  <c r="BO34" i="18"/>
  <c r="BN34" i="18"/>
  <c r="BM34" i="18"/>
  <c r="BL34" i="18"/>
  <c r="BH34" i="18"/>
  <c r="CM34" i="18" s="1"/>
  <c r="BG34" i="18"/>
  <c r="CL34" i="18" s="1"/>
  <c r="CP33" i="18"/>
  <c r="CI33" i="18"/>
  <c r="CH33" i="18"/>
  <c r="CG33" i="18"/>
  <c r="CF33" i="18"/>
  <c r="CE33" i="18"/>
  <c r="CD33" i="18"/>
  <c r="CC33" i="18"/>
  <c r="CB33" i="18"/>
  <c r="CA33" i="18"/>
  <c r="BZ33" i="18"/>
  <c r="BY33" i="18"/>
  <c r="BX33" i="18"/>
  <c r="BW33" i="18"/>
  <c r="BV33" i="18"/>
  <c r="BU33" i="18"/>
  <c r="BT33" i="18"/>
  <c r="BS33" i="18"/>
  <c r="BR33" i="18"/>
  <c r="BQ33" i="18"/>
  <c r="BP33" i="18"/>
  <c r="BO33" i="18"/>
  <c r="BN33" i="18"/>
  <c r="BM33" i="18"/>
  <c r="BL33" i="18"/>
  <c r="BH33" i="18"/>
  <c r="CM33" i="18" s="1"/>
  <c r="BG33" i="18"/>
  <c r="CL33" i="18" s="1"/>
  <c r="CP32" i="18"/>
  <c r="CI32" i="18"/>
  <c r="CH32" i="18"/>
  <c r="CG32" i="18"/>
  <c r="CF32" i="18"/>
  <c r="CE32" i="18"/>
  <c r="CD32" i="18"/>
  <c r="CC32" i="18"/>
  <c r="CB32" i="18"/>
  <c r="CA32" i="18"/>
  <c r="BZ32" i="18"/>
  <c r="BY32" i="18"/>
  <c r="BX32" i="18"/>
  <c r="BW32" i="18"/>
  <c r="BV32" i="18"/>
  <c r="BU32" i="18"/>
  <c r="BT32" i="18"/>
  <c r="BS32" i="18"/>
  <c r="BR32" i="18"/>
  <c r="BQ32" i="18"/>
  <c r="BP32" i="18"/>
  <c r="BO32" i="18"/>
  <c r="BN32" i="18"/>
  <c r="BM32" i="18"/>
  <c r="BL32" i="18"/>
  <c r="BH32" i="18"/>
  <c r="CM32" i="18" s="1"/>
  <c r="BG32" i="18"/>
  <c r="CL32" i="18" s="1"/>
  <c r="CP31" i="18"/>
  <c r="CI31" i="18"/>
  <c r="CJ31" i="18" s="1"/>
  <c r="CH31" i="18"/>
  <c r="CG31" i="18"/>
  <c r="CF31" i="18"/>
  <c r="CE31" i="18"/>
  <c r="CD31" i="18"/>
  <c r="CC31" i="18"/>
  <c r="CB31" i="18"/>
  <c r="CA31" i="18"/>
  <c r="BZ31" i="18"/>
  <c r="BY31" i="18"/>
  <c r="BX31" i="18"/>
  <c r="BW31" i="18"/>
  <c r="BV31" i="18"/>
  <c r="BU31" i="18"/>
  <c r="BT31" i="18"/>
  <c r="BS31" i="18"/>
  <c r="BR31" i="18"/>
  <c r="BQ31" i="18"/>
  <c r="BP31" i="18"/>
  <c r="BO31" i="18"/>
  <c r="BN31" i="18"/>
  <c r="BM31" i="18"/>
  <c r="BL31" i="18"/>
  <c r="BH31" i="18"/>
  <c r="CM31" i="18" s="1"/>
  <c r="BG31" i="18"/>
  <c r="CL31" i="18" s="1"/>
  <c r="CP30" i="18"/>
  <c r="CI30" i="18"/>
  <c r="CH30" i="18"/>
  <c r="CG30" i="18"/>
  <c r="CF30" i="18"/>
  <c r="CE30" i="18"/>
  <c r="CD30" i="18"/>
  <c r="CC30" i="18"/>
  <c r="CB30" i="18"/>
  <c r="CA30" i="18"/>
  <c r="BZ30" i="18"/>
  <c r="BY30" i="18"/>
  <c r="BX30" i="18"/>
  <c r="BW30" i="18"/>
  <c r="BV30" i="18"/>
  <c r="BU30" i="18"/>
  <c r="BT30" i="18"/>
  <c r="BS30" i="18"/>
  <c r="BR30" i="18"/>
  <c r="BQ30" i="18"/>
  <c r="BP30" i="18"/>
  <c r="BO30" i="18"/>
  <c r="BN30" i="18"/>
  <c r="BM30" i="18"/>
  <c r="BL30" i="18"/>
  <c r="BH30" i="18"/>
  <c r="CM30" i="18" s="1"/>
  <c r="BG30" i="18"/>
  <c r="CL30" i="18" s="1"/>
  <c r="CP29" i="18"/>
  <c r="CI29" i="18"/>
  <c r="CJ29" i="18" s="1"/>
  <c r="CH29" i="18"/>
  <c r="CG29" i="18"/>
  <c r="CF29" i="18"/>
  <c r="CE29" i="18"/>
  <c r="CD29" i="18"/>
  <c r="CC29" i="18"/>
  <c r="CB29" i="18"/>
  <c r="CA29" i="18"/>
  <c r="BZ29" i="18"/>
  <c r="BY29" i="18"/>
  <c r="BX29" i="18"/>
  <c r="BW29" i="18"/>
  <c r="BV29" i="18"/>
  <c r="BU29" i="18"/>
  <c r="BT29" i="18"/>
  <c r="BS29" i="18"/>
  <c r="BR29" i="18"/>
  <c r="BQ29" i="18"/>
  <c r="BP29" i="18"/>
  <c r="BO29" i="18"/>
  <c r="BN29" i="18"/>
  <c r="BM29" i="18"/>
  <c r="BL29" i="18"/>
  <c r="BH29" i="18"/>
  <c r="CM29" i="18" s="1"/>
  <c r="BG29" i="18"/>
  <c r="CL29" i="18" s="1"/>
  <c r="CP28" i="18"/>
  <c r="CI28" i="18"/>
  <c r="CJ28" i="18" s="1"/>
  <c r="CH28" i="18"/>
  <c r="CG28" i="18"/>
  <c r="CF28" i="18"/>
  <c r="CE28" i="18"/>
  <c r="CD28" i="18"/>
  <c r="CC28" i="18"/>
  <c r="CB28" i="18"/>
  <c r="CA28" i="18"/>
  <c r="BZ28" i="18"/>
  <c r="BY28" i="18"/>
  <c r="BX28" i="18"/>
  <c r="BW28" i="18"/>
  <c r="BV28" i="18"/>
  <c r="BU28" i="18"/>
  <c r="BT28" i="18"/>
  <c r="BS28" i="18"/>
  <c r="BR28" i="18"/>
  <c r="BQ28" i="18"/>
  <c r="BP28" i="18"/>
  <c r="BO28" i="18"/>
  <c r="BN28" i="18"/>
  <c r="BM28" i="18"/>
  <c r="BL28" i="18"/>
  <c r="BH28" i="18"/>
  <c r="CM28" i="18" s="1"/>
  <c r="BG28" i="18"/>
  <c r="CL28" i="18" s="1"/>
  <c r="CP21" i="18"/>
  <c r="CI21" i="18"/>
  <c r="CJ21" i="18" s="1"/>
  <c r="CH21" i="18"/>
  <c r="CG21" i="18"/>
  <c r="CF21" i="18"/>
  <c r="CE21" i="18"/>
  <c r="CD21" i="18"/>
  <c r="CC21" i="18"/>
  <c r="CB21" i="18"/>
  <c r="CA21" i="18"/>
  <c r="BZ21" i="18"/>
  <c r="BY21" i="18"/>
  <c r="BX21" i="18"/>
  <c r="BW21" i="18"/>
  <c r="BV21" i="18"/>
  <c r="BU21" i="18"/>
  <c r="BT21" i="18"/>
  <c r="BS21" i="18"/>
  <c r="BR21" i="18"/>
  <c r="BQ21" i="18"/>
  <c r="BP21" i="18"/>
  <c r="BO21" i="18"/>
  <c r="BN21" i="18"/>
  <c r="BM21" i="18"/>
  <c r="BL21" i="18"/>
  <c r="BH21" i="18"/>
  <c r="CM21" i="18" s="1"/>
  <c r="BG21" i="18"/>
  <c r="CL21" i="18" s="1"/>
  <c r="CP20" i="18"/>
  <c r="CL20" i="18"/>
  <c r="CI20" i="18"/>
  <c r="CH20" i="18"/>
  <c r="CG20" i="18"/>
  <c r="CF20" i="18"/>
  <c r="CE20" i="18"/>
  <c r="CD20" i="18"/>
  <c r="CC20" i="18"/>
  <c r="CB20" i="18"/>
  <c r="CA20" i="18"/>
  <c r="BZ20" i="18"/>
  <c r="BY20" i="18"/>
  <c r="BX20" i="18"/>
  <c r="BW20" i="18"/>
  <c r="BV20" i="18"/>
  <c r="BU20" i="18"/>
  <c r="BT20" i="18"/>
  <c r="BS20" i="18"/>
  <c r="BR20" i="18"/>
  <c r="BQ20" i="18"/>
  <c r="BP20" i="18"/>
  <c r="BO20" i="18"/>
  <c r="BN20" i="18"/>
  <c r="BM20" i="18"/>
  <c r="BL20" i="18"/>
  <c r="BH20" i="18"/>
  <c r="CM20" i="18" s="1"/>
  <c r="CP19" i="18"/>
  <c r="CI19" i="18"/>
  <c r="CJ19" i="18" s="1"/>
  <c r="CH19" i="18"/>
  <c r="CG19" i="18"/>
  <c r="CF19" i="18"/>
  <c r="CE19" i="18"/>
  <c r="CD19" i="18"/>
  <c r="CC19" i="18"/>
  <c r="CB19" i="18"/>
  <c r="CA19" i="18"/>
  <c r="BZ19" i="18"/>
  <c r="BY19" i="18"/>
  <c r="BX19" i="18"/>
  <c r="BW19" i="18"/>
  <c r="BV19" i="18"/>
  <c r="BU19" i="18"/>
  <c r="BT19" i="18"/>
  <c r="BS19" i="18"/>
  <c r="BR19" i="18"/>
  <c r="BQ19" i="18"/>
  <c r="BP19" i="18"/>
  <c r="BO19" i="18"/>
  <c r="BN19" i="18"/>
  <c r="BM19" i="18"/>
  <c r="BL19" i="18"/>
  <c r="BH19" i="18"/>
  <c r="CM19" i="18" s="1"/>
  <c r="BG19" i="18"/>
  <c r="CL19" i="18" s="1"/>
  <c r="CP18" i="18"/>
  <c r="CI18" i="18"/>
  <c r="CJ18" i="18" s="1"/>
  <c r="CH18" i="18"/>
  <c r="CG18" i="18"/>
  <c r="CF18" i="18"/>
  <c r="CE18" i="18"/>
  <c r="CD18" i="18"/>
  <c r="CC18" i="18"/>
  <c r="CB18" i="18"/>
  <c r="CA18" i="18"/>
  <c r="BZ18" i="18"/>
  <c r="BY18" i="18"/>
  <c r="BX18" i="18"/>
  <c r="BW18" i="18"/>
  <c r="BV18" i="18"/>
  <c r="BU18" i="18"/>
  <c r="BT18" i="18"/>
  <c r="BS18" i="18"/>
  <c r="BR18" i="18"/>
  <c r="BQ18" i="18"/>
  <c r="BP18" i="18"/>
  <c r="BO18" i="18"/>
  <c r="BN18" i="18"/>
  <c r="BM18" i="18"/>
  <c r="BL18" i="18"/>
  <c r="BH18" i="18"/>
  <c r="CM18" i="18" s="1"/>
  <c r="BG18" i="18"/>
  <c r="CL18" i="18" s="1"/>
  <c r="CP17" i="18"/>
  <c r="CI17" i="18"/>
  <c r="CH17" i="18"/>
  <c r="CG17" i="18"/>
  <c r="CF17" i="18"/>
  <c r="CE17" i="18"/>
  <c r="CD17" i="18"/>
  <c r="CC17" i="18"/>
  <c r="CB17" i="18"/>
  <c r="CA17" i="18"/>
  <c r="BZ17" i="18"/>
  <c r="BY17" i="18"/>
  <c r="BX17" i="18"/>
  <c r="BW17" i="18"/>
  <c r="BV17" i="18"/>
  <c r="BU17" i="18"/>
  <c r="BT17" i="18"/>
  <c r="BS17" i="18"/>
  <c r="BR17" i="18"/>
  <c r="BQ17" i="18"/>
  <c r="BP17" i="18"/>
  <c r="BO17" i="18"/>
  <c r="BN17" i="18"/>
  <c r="BM17" i="18"/>
  <c r="BL17" i="18"/>
  <c r="BH17" i="18"/>
  <c r="CM17" i="18" s="1"/>
  <c r="BG17" i="18"/>
  <c r="CL17" i="18" s="1"/>
  <c r="CP16" i="18"/>
  <c r="CI16" i="18"/>
  <c r="CH16" i="18"/>
  <c r="CG16" i="18"/>
  <c r="CF16" i="18"/>
  <c r="CE16" i="18"/>
  <c r="CD16" i="18"/>
  <c r="CC16" i="18"/>
  <c r="CB16" i="18"/>
  <c r="CA16" i="18"/>
  <c r="BZ16" i="18"/>
  <c r="BY16" i="18"/>
  <c r="BX16" i="18"/>
  <c r="BW16" i="18"/>
  <c r="BV16" i="18"/>
  <c r="BU16" i="18"/>
  <c r="BT16" i="18"/>
  <c r="BS16" i="18"/>
  <c r="BR16" i="18"/>
  <c r="BQ16" i="18"/>
  <c r="BP16" i="18"/>
  <c r="BO16" i="18"/>
  <c r="BN16" i="18"/>
  <c r="BM16" i="18"/>
  <c r="BL16" i="18"/>
  <c r="BH16" i="18"/>
  <c r="CM16" i="18" s="1"/>
  <c r="BG16" i="18"/>
  <c r="CL16" i="18" s="1"/>
  <c r="CP15" i="18"/>
  <c r="CI15" i="18"/>
  <c r="CH15" i="18"/>
  <c r="CG15" i="18"/>
  <c r="CF15" i="18"/>
  <c r="CE15" i="18"/>
  <c r="CD15" i="18"/>
  <c r="CC15" i="18"/>
  <c r="CB15" i="18"/>
  <c r="CA15" i="18"/>
  <c r="BZ15" i="18"/>
  <c r="BY15" i="18"/>
  <c r="BX15" i="18"/>
  <c r="BW15" i="18"/>
  <c r="BQ15" i="18"/>
  <c r="BP15" i="18"/>
  <c r="BO15" i="18"/>
  <c r="BN15" i="18"/>
  <c r="BM15" i="18"/>
  <c r="BL15" i="18"/>
  <c r="BH15" i="18"/>
  <c r="CM15" i="18" s="1"/>
  <c r="BG15" i="18"/>
  <c r="CL15" i="18" s="1"/>
  <c r="CP14" i="18"/>
  <c r="CI14" i="18"/>
  <c r="CJ14" i="18" s="1"/>
  <c r="CH14" i="18"/>
  <c r="CG14" i="18"/>
  <c r="CF14" i="18"/>
  <c r="CE14" i="18"/>
  <c r="CD14" i="18"/>
  <c r="CC14" i="18"/>
  <c r="CB14" i="18"/>
  <c r="CA14" i="18"/>
  <c r="BZ14" i="18"/>
  <c r="BY14" i="18"/>
  <c r="BX14" i="18"/>
  <c r="BW14" i="18"/>
  <c r="BV14" i="18"/>
  <c r="BU14" i="18"/>
  <c r="BT14" i="18"/>
  <c r="BS14" i="18"/>
  <c r="BR14" i="18"/>
  <c r="BQ14" i="18"/>
  <c r="BP14" i="18"/>
  <c r="BO14" i="18"/>
  <c r="BN14" i="18"/>
  <c r="BM14" i="18"/>
  <c r="BL14" i="18"/>
  <c r="BH14" i="18"/>
  <c r="CM14" i="18" s="1"/>
  <c r="BG14" i="18"/>
  <c r="CL14" i="18" s="1"/>
  <c r="CP13" i="18"/>
  <c r="CI13" i="18"/>
  <c r="CH13" i="18"/>
  <c r="CG13" i="18"/>
  <c r="CF13" i="18"/>
  <c r="CE13" i="18"/>
  <c r="CD13" i="18"/>
  <c r="CC13" i="18"/>
  <c r="CB13" i="18"/>
  <c r="CA13" i="18"/>
  <c r="BZ13" i="18"/>
  <c r="BY13" i="18"/>
  <c r="BX13" i="18"/>
  <c r="BW13" i="18"/>
  <c r="BV13" i="18"/>
  <c r="BU13" i="18"/>
  <c r="BT13" i="18"/>
  <c r="BS13" i="18"/>
  <c r="BR13" i="18"/>
  <c r="BQ13" i="18"/>
  <c r="BP13" i="18"/>
  <c r="BO13" i="18"/>
  <c r="BN13" i="18"/>
  <c r="BM13" i="18"/>
  <c r="BL13" i="18"/>
  <c r="BH13" i="18"/>
  <c r="CM13" i="18" s="1"/>
  <c r="BG13" i="18"/>
  <c r="CL13" i="18" s="1"/>
  <c r="CP12" i="18"/>
  <c r="CI12" i="18"/>
  <c r="CH12" i="18"/>
  <c r="CG12" i="18"/>
  <c r="CF12" i="18"/>
  <c r="CE12" i="18"/>
  <c r="CD12" i="18"/>
  <c r="CC12" i="18"/>
  <c r="CB12" i="18"/>
  <c r="CA12" i="18"/>
  <c r="BZ12" i="18"/>
  <c r="BY12" i="18"/>
  <c r="BX12" i="18"/>
  <c r="BW12" i="18"/>
  <c r="BV12" i="18"/>
  <c r="BU12" i="18"/>
  <c r="BT12" i="18"/>
  <c r="BS12" i="18"/>
  <c r="BR12" i="18"/>
  <c r="BQ12" i="18"/>
  <c r="BP12" i="18"/>
  <c r="BO12" i="18"/>
  <c r="BN12" i="18"/>
  <c r="BM12" i="18"/>
  <c r="BL12" i="18"/>
  <c r="BH12" i="18"/>
  <c r="CM12" i="18" s="1"/>
  <c r="BG12" i="18"/>
  <c r="CL12" i="18" s="1"/>
  <c r="CP11" i="18"/>
  <c r="CI11" i="18"/>
  <c r="CH11" i="18"/>
  <c r="CG11" i="18"/>
  <c r="CF11" i="18"/>
  <c r="CE11" i="18"/>
  <c r="CD11" i="18"/>
  <c r="CC11" i="18"/>
  <c r="CB11" i="18"/>
  <c r="CA11" i="18"/>
  <c r="BZ11" i="18"/>
  <c r="BY11" i="18"/>
  <c r="BX11" i="18"/>
  <c r="BW11" i="18"/>
  <c r="BV11" i="18"/>
  <c r="BU11" i="18"/>
  <c r="BT11" i="18"/>
  <c r="BS11" i="18"/>
  <c r="BR11" i="18"/>
  <c r="BQ11" i="18"/>
  <c r="BP11" i="18"/>
  <c r="BO11" i="18"/>
  <c r="BN11" i="18"/>
  <c r="BM11" i="18"/>
  <c r="BL11" i="18"/>
  <c r="BH11" i="18"/>
  <c r="CM11" i="18" s="1"/>
  <c r="BG11" i="18"/>
  <c r="CL11" i="18" s="1"/>
  <c r="CP10" i="18"/>
  <c r="CI10" i="18"/>
  <c r="CH10" i="18"/>
  <c r="CG10" i="18"/>
  <c r="CF10" i="18"/>
  <c r="CE10" i="18"/>
  <c r="CD10" i="18"/>
  <c r="CC10" i="18"/>
  <c r="CB10" i="18"/>
  <c r="CA10" i="18"/>
  <c r="BZ10" i="18"/>
  <c r="BY10" i="18"/>
  <c r="BX10" i="18"/>
  <c r="BW10" i="18"/>
  <c r="BV10" i="18"/>
  <c r="BU10" i="18"/>
  <c r="BT10" i="18"/>
  <c r="BS10" i="18"/>
  <c r="BR10" i="18"/>
  <c r="BQ10" i="18"/>
  <c r="BP10" i="18"/>
  <c r="BO10" i="18"/>
  <c r="BN10" i="18"/>
  <c r="BM10" i="18"/>
  <c r="BL10" i="18"/>
  <c r="BH10" i="18"/>
  <c r="CM10" i="18" s="1"/>
  <c r="BG10" i="18"/>
  <c r="CL10" i="18" s="1"/>
  <c r="CP9" i="18"/>
  <c r="CI9" i="18"/>
  <c r="CH9" i="18"/>
  <c r="CG9" i="18"/>
  <c r="CF9" i="18"/>
  <c r="CE9" i="18"/>
  <c r="CD9" i="18"/>
  <c r="CC9" i="18"/>
  <c r="CB9" i="18"/>
  <c r="CA9" i="18"/>
  <c r="BZ9" i="18"/>
  <c r="BY9" i="18"/>
  <c r="BX9" i="18"/>
  <c r="BW9" i="18"/>
  <c r="BV9" i="18"/>
  <c r="BU9" i="18"/>
  <c r="BT9" i="18"/>
  <c r="BS9" i="18"/>
  <c r="BR9" i="18"/>
  <c r="BQ9" i="18"/>
  <c r="BP9" i="18"/>
  <c r="BO9" i="18"/>
  <c r="BN9" i="18"/>
  <c r="BM9" i="18"/>
  <c r="BL9" i="18"/>
  <c r="BH9" i="18"/>
  <c r="CM9" i="18" s="1"/>
  <c r="BG9" i="18"/>
  <c r="CL9" i="18" s="1"/>
  <c r="CP8" i="18"/>
  <c r="CI8" i="18"/>
  <c r="CH8" i="18"/>
  <c r="CG8" i="18"/>
  <c r="CF8" i="18"/>
  <c r="CE8" i="18"/>
  <c r="CD8" i="18"/>
  <c r="CC8" i="18"/>
  <c r="CB8" i="18"/>
  <c r="CA8" i="18"/>
  <c r="BZ8" i="18"/>
  <c r="BY8" i="18"/>
  <c r="BX8" i="18"/>
  <c r="BW8" i="18"/>
  <c r="BV8" i="18"/>
  <c r="BU8" i="18"/>
  <c r="BT8" i="18"/>
  <c r="BS8" i="18"/>
  <c r="BR8" i="18"/>
  <c r="BQ8" i="18"/>
  <c r="BP8" i="18"/>
  <c r="BO8" i="18"/>
  <c r="BN8" i="18"/>
  <c r="BM8" i="18"/>
  <c r="BL8" i="18"/>
  <c r="BH8" i="18"/>
  <c r="CM8" i="18" s="1"/>
  <c r="BG8" i="18"/>
  <c r="CL8" i="18" s="1"/>
  <c r="CP7" i="18"/>
  <c r="CI7" i="18"/>
  <c r="CH7" i="18"/>
  <c r="CG7" i="18"/>
  <c r="CF7" i="18"/>
  <c r="CE7" i="18"/>
  <c r="CD7" i="18"/>
  <c r="CC7" i="18"/>
  <c r="CB7" i="18"/>
  <c r="CA7" i="18"/>
  <c r="BZ7" i="18"/>
  <c r="BY7" i="18"/>
  <c r="BX7" i="18"/>
  <c r="BW7" i="18"/>
  <c r="BV7" i="18"/>
  <c r="BU7" i="18"/>
  <c r="BT7" i="18"/>
  <c r="BS7" i="18"/>
  <c r="BR7" i="18"/>
  <c r="BQ7" i="18"/>
  <c r="BP7" i="18"/>
  <c r="BO7" i="18"/>
  <c r="BN7" i="18"/>
  <c r="BM7" i="18"/>
  <c r="BL7" i="18"/>
  <c r="BH7" i="18"/>
  <c r="CM7" i="18" s="1"/>
  <c r="BG7" i="18"/>
  <c r="CL7" i="18" s="1"/>
  <c r="CP6" i="18"/>
  <c r="CI6" i="18"/>
  <c r="CH6" i="18"/>
  <c r="CG6" i="18"/>
  <c r="CF6" i="18"/>
  <c r="CE6" i="18"/>
  <c r="CD6" i="18"/>
  <c r="CC6" i="18"/>
  <c r="CB6" i="18"/>
  <c r="CA6" i="18"/>
  <c r="BZ6" i="18"/>
  <c r="BY6" i="18"/>
  <c r="BX6" i="18"/>
  <c r="BW6" i="18"/>
  <c r="BV6" i="18"/>
  <c r="BU6" i="18"/>
  <c r="BT6" i="18"/>
  <c r="BS6" i="18"/>
  <c r="BR6" i="18"/>
  <c r="BQ6" i="18"/>
  <c r="BP6" i="18"/>
  <c r="BO6" i="18"/>
  <c r="BN6" i="18"/>
  <c r="BM6" i="18"/>
  <c r="BL6" i="18"/>
  <c r="BH6" i="18"/>
  <c r="CM6" i="18" s="1"/>
  <c r="BG6" i="18"/>
  <c r="CL6" i="18" s="1"/>
  <c r="CR65" i="17"/>
  <c r="CN65" i="17"/>
  <c r="CR64" i="17"/>
  <c r="CN64" i="17"/>
  <c r="CR63" i="17"/>
  <c r="CN63" i="17"/>
  <c r="CR62" i="17"/>
  <c r="CN62" i="17"/>
  <c r="CR61" i="17"/>
  <c r="CN61" i="17"/>
  <c r="CR60" i="17"/>
  <c r="CN60" i="17"/>
  <c r="CR59" i="17"/>
  <c r="CN59" i="17"/>
  <c r="CR58" i="17"/>
  <c r="CN58" i="17"/>
  <c r="CR57" i="17"/>
  <c r="CN57" i="17"/>
  <c r="CR56" i="17"/>
  <c r="CN56" i="17"/>
  <c r="CR55" i="17"/>
  <c r="CN55" i="17"/>
  <c r="CR54" i="17"/>
  <c r="CN54" i="17"/>
  <c r="CR53" i="17"/>
  <c r="CN53" i="17"/>
  <c r="CR52" i="17"/>
  <c r="CN52" i="17"/>
  <c r="CR51" i="17"/>
  <c r="CN51" i="17"/>
  <c r="CR50" i="17"/>
  <c r="CN50" i="17"/>
  <c r="CR43" i="17"/>
  <c r="CN43" i="17"/>
  <c r="CR42" i="17"/>
  <c r="CN42" i="17"/>
  <c r="CR41" i="17"/>
  <c r="CN41" i="17"/>
  <c r="CR40" i="17"/>
  <c r="CN40" i="17"/>
  <c r="CR39" i="17"/>
  <c r="CN39" i="17"/>
  <c r="CR38" i="17"/>
  <c r="CR37" i="17"/>
  <c r="CN37" i="17"/>
  <c r="CR36" i="17"/>
  <c r="CN36" i="17"/>
  <c r="CR35" i="17"/>
  <c r="CN35" i="17"/>
  <c r="CR34" i="17"/>
  <c r="CN34" i="17"/>
  <c r="CR33" i="17"/>
  <c r="CN33" i="17"/>
  <c r="CR32" i="17"/>
  <c r="CN32" i="17"/>
  <c r="CR31" i="17"/>
  <c r="CN31" i="17"/>
  <c r="CR30" i="17"/>
  <c r="CN30" i="17"/>
  <c r="CR29" i="17"/>
  <c r="CN29" i="17"/>
  <c r="CR28" i="17"/>
  <c r="CN28" i="17"/>
  <c r="BS65" i="17"/>
  <c r="BR65" i="17"/>
  <c r="BQ65" i="17"/>
  <c r="BP65" i="17"/>
  <c r="BO65" i="17"/>
  <c r="BN65" i="17"/>
  <c r="BM65" i="17"/>
  <c r="BL65" i="17"/>
  <c r="BS63" i="17"/>
  <c r="BR63" i="17"/>
  <c r="BQ63" i="17"/>
  <c r="BP63" i="17"/>
  <c r="BO63" i="17"/>
  <c r="BN63" i="17"/>
  <c r="BM63" i="17"/>
  <c r="BL63" i="17"/>
  <c r="BS62" i="17"/>
  <c r="BR62" i="17"/>
  <c r="BQ62" i="17"/>
  <c r="BP62" i="17"/>
  <c r="BO62" i="17"/>
  <c r="BN62" i="17"/>
  <c r="BM62" i="17"/>
  <c r="BL62" i="17"/>
  <c r="BS61" i="17"/>
  <c r="BR61" i="17"/>
  <c r="BQ61" i="17"/>
  <c r="BP61" i="17"/>
  <c r="BO61" i="17"/>
  <c r="BN61" i="17"/>
  <c r="BM61" i="17"/>
  <c r="BL61" i="17"/>
  <c r="BS60" i="17"/>
  <c r="BR60" i="17"/>
  <c r="BQ60" i="17"/>
  <c r="BP60" i="17"/>
  <c r="BO60" i="17"/>
  <c r="BN60" i="17"/>
  <c r="BM60" i="17"/>
  <c r="BL60" i="17"/>
  <c r="BQ59" i="17"/>
  <c r="BP59" i="17"/>
  <c r="BO59" i="17"/>
  <c r="BN59" i="17"/>
  <c r="BM59" i="17"/>
  <c r="BL59" i="17"/>
  <c r="BS58" i="17"/>
  <c r="BR58" i="17"/>
  <c r="BQ58" i="17"/>
  <c r="BP58" i="17"/>
  <c r="BO58" i="17"/>
  <c r="BN58" i="17"/>
  <c r="BM58" i="17"/>
  <c r="BL58" i="17"/>
  <c r="BS57" i="17"/>
  <c r="BR57" i="17"/>
  <c r="BQ57" i="17"/>
  <c r="BP57" i="17"/>
  <c r="BO57" i="17"/>
  <c r="BN57" i="17"/>
  <c r="BM57" i="17"/>
  <c r="BL57" i="17"/>
  <c r="BV56" i="17"/>
  <c r="BU56" i="17"/>
  <c r="BT56" i="17"/>
  <c r="BS56" i="17"/>
  <c r="BR56" i="17"/>
  <c r="BQ56" i="17"/>
  <c r="BP56" i="17"/>
  <c r="BO56" i="17"/>
  <c r="BN56" i="17"/>
  <c r="BM56" i="17"/>
  <c r="BL56" i="17"/>
  <c r="BV55" i="17"/>
  <c r="BU55" i="17"/>
  <c r="BT55" i="17"/>
  <c r="BS55" i="17"/>
  <c r="BR55" i="17"/>
  <c r="BQ55" i="17"/>
  <c r="BP55" i="17"/>
  <c r="BO55" i="17"/>
  <c r="BN55" i="17"/>
  <c r="BM55" i="17"/>
  <c r="BL55" i="17"/>
  <c r="BV54" i="17"/>
  <c r="BU54" i="17"/>
  <c r="BT54" i="17"/>
  <c r="BS54" i="17"/>
  <c r="BR54" i="17"/>
  <c r="BQ54" i="17"/>
  <c r="BP54" i="17"/>
  <c r="BO54" i="17"/>
  <c r="BN54" i="17"/>
  <c r="BM54" i="17"/>
  <c r="BL54" i="17"/>
  <c r="BV53" i="17"/>
  <c r="BU53" i="17"/>
  <c r="BT53" i="17"/>
  <c r="BS53" i="17"/>
  <c r="BR53" i="17"/>
  <c r="BQ53" i="17"/>
  <c r="BP53" i="17"/>
  <c r="BO53" i="17"/>
  <c r="BN53" i="17"/>
  <c r="BM53" i="17"/>
  <c r="BL53" i="17"/>
  <c r="BQ52" i="17"/>
  <c r="BP52" i="17"/>
  <c r="BO52" i="17"/>
  <c r="BN52" i="17"/>
  <c r="BM52" i="17"/>
  <c r="BL52" i="17"/>
  <c r="BS51" i="17"/>
  <c r="BR51" i="17"/>
  <c r="BQ51" i="17"/>
  <c r="BP51" i="17"/>
  <c r="BO51" i="17"/>
  <c r="BN51" i="17"/>
  <c r="BM51" i="17"/>
  <c r="BL51" i="17"/>
  <c r="BX50" i="17"/>
  <c r="BW50" i="17"/>
  <c r="BV50" i="17"/>
  <c r="BU50" i="17"/>
  <c r="BT50" i="17"/>
  <c r="BS50" i="17"/>
  <c r="BR50" i="17"/>
  <c r="BQ50" i="17"/>
  <c r="BP50" i="17"/>
  <c r="BO50" i="17"/>
  <c r="BN50" i="17"/>
  <c r="BM50" i="17"/>
  <c r="BL50" i="17"/>
  <c r="BS43" i="17"/>
  <c r="BR43" i="17"/>
  <c r="BQ43" i="17"/>
  <c r="BP43" i="17"/>
  <c r="BO43" i="17"/>
  <c r="BN43" i="17"/>
  <c r="BM43" i="17"/>
  <c r="BL43" i="17"/>
  <c r="BV42" i="17"/>
  <c r="BU42" i="17"/>
  <c r="BT42" i="17"/>
  <c r="BS42" i="17"/>
  <c r="BR42" i="17"/>
  <c r="BQ42" i="17"/>
  <c r="BP42" i="17"/>
  <c r="BO42" i="17"/>
  <c r="BN42" i="17"/>
  <c r="BM42" i="17"/>
  <c r="BL42" i="17"/>
  <c r="BS41" i="17"/>
  <c r="BR41" i="17"/>
  <c r="BQ41" i="17"/>
  <c r="BP41" i="17"/>
  <c r="BO41" i="17"/>
  <c r="BN41" i="17"/>
  <c r="BM41" i="17"/>
  <c r="BL41" i="17"/>
  <c r="BS40" i="17"/>
  <c r="BR40" i="17"/>
  <c r="BQ40" i="17"/>
  <c r="BP40" i="17"/>
  <c r="BO40" i="17"/>
  <c r="BN40" i="17"/>
  <c r="BM40" i="17"/>
  <c r="BL40" i="17"/>
  <c r="BS39" i="17"/>
  <c r="BR39" i="17"/>
  <c r="BQ39" i="17"/>
  <c r="BP39" i="17"/>
  <c r="BO39" i="17"/>
  <c r="BN39" i="17"/>
  <c r="BM39" i="17"/>
  <c r="BL39" i="17"/>
  <c r="BV38" i="17"/>
  <c r="BU38" i="17"/>
  <c r="BT38" i="17"/>
  <c r="BS38" i="17"/>
  <c r="BR38" i="17"/>
  <c r="BQ38" i="17"/>
  <c r="BP38" i="17"/>
  <c r="BO38" i="17"/>
  <c r="BN38" i="17"/>
  <c r="BM38" i="17"/>
  <c r="BL38" i="17"/>
  <c r="BQ37" i="17"/>
  <c r="BP37" i="17"/>
  <c r="BO37" i="17"/>
  <c r="BN37" i="17"/>
  <c r="BM37" i="17"/>
  <c r="BL37" i="17"/>
  <c r="BR36" i="17"/>
  <c r="BQ36" i="17"/>
  <c r="BP36" i="17"/>
  <c r="BO36" i="17"/>
  <c r="BN36" i="17"/>
  <c r="BM36" i="17"/>
  <c r="BL36" i="17"/>
  <c r="BR35" i="17"/>
  <c r="BQ35" i="17"/>
  <c r="BP35" i="17"/>
  <c r="BO35" i="17"/>
  <c r="BN35" i="17"/>
  <c r="BM35" i="17"/>
  <c r="BL35" i="17"/>
  <c r="BV34" i="17"/>
  <c r="BU34" i="17"/>
  <c r="BT34" i="17"/>
  <c r="BS34" i="17"/>
  <c r="BR34" i="17"/>
  <c r="BQ34" i="17"/>
  <c r="BP34" i="17"/>
  <c r="BO34" i="17"/>
  <c r="BN34" i="17"/>
  <c r="BM34" i="17"/>
  <c r="BL34" i="17"/>
  <c r="BV33" i="17"/>
  <c r="BU33" i="17"/>
  <c r="BT33" i="17"/>
  <c r="BS33" i="17"/>
  <c r="BR33" i="17"/>
  <c r="BQ33" i="17"/>
  <c r="BP33" i="17"/>
  <c r="BO33" i="17"/>
  <c r="BN33" i="17"/>
  <c r="BM33" i="17"/>
  <c r="BL33" i="17"/>
  <c r="BV32" i="17"/>
  <c r="BU32" i="17"/>
  <c r="BT32" i="17"/>
  <c r="BS32" i="17"/>
  <c r="BR32" i="17"/>
  <c r="BQ32" i="17"/>
  <c r="BP32" i="17"/>
  <c r="BO32" i="17"/>
  <c r="BN32" i="17"/>
  <c r="BM32" i="17"/>
  <c r="BL32" i="17"/>
  <c r="BN31" i="17"/>
  <c r="BO31" i="17" s="1"/>
  <c r="BP31" i="17" s="1"/>
  <c r="BQ31" i="17" s="1"/>
  <c r="BR31" i="17" s="1"/>
  <c r="BS31" i="17" s="1"/>
  <c r="BT31" i="17" s="1"/>
  <c r="BU31" i="17" s="1"/>
  <c r="BV31" i="17" s="1"/>
  <c r="BW31" i="17" s="1"/>
  <c r="BX31" i="17" s="1"/>
  <c r="BM31" i="17"/>
  <c r="BL31" i="17"/>
  <c r="BX30" i="17"/>
  <c r="BW30" i="17"/>
  <c r="BV30" i="17"/>
  <c r="BU30" i="17"/>
  <c r="BT30" i="17"/>
  <c r="BS30" i="17"/>
  <c r="BR30" i="17"/>
  <c r="BQ30" i="17"/>
  <c r="BP30" i="17"/>
  <c r="BO30" i="17"/>
  <c r="BN30" i="17"/>
  <c r="BM30" i="17"/>
  <c r="BL30" i="17"/>
  <c r="BS29" i="17"/>
  <c r="BR29" i="17"/>
  <c r="BQ29" i="17"/>
  <c r="BP29" i="17"/>
  <c r="BO29" i="17"/>
  <c r="BN29" i="17"/>
  <c r="BM29" i="17"/>
  <c r="BL29" i="17"/>
  <c r="BX28" i="17"/>
  <c r="BW28" i="17"/>
  <c r="BV28" i="17"/>
  <c r="BU28" i="17"/>
  <c r="BT28" i="17"/>
  <c r="BS28" i="17"/>
  <c r="BR28" i="17"/>
  <c r="BQ28" i="17"/>
  <c r="BP28" i="17"/>
  <c r="BO28" i="17"/>
  <c r="BN28" i="17"/>
  <c r="BM28" i="17"/>
  <c r="BL28" i="17"/>
  <c r="BV21" i="17"/>
  <c r="BU21" i="17"/>
  <c r="BT21" i="17"/>
  <c r="BS21" i="17"/>
  <c r="BR21" i="17"/>
  <c r="BQ21" i="17"/>
  <c r="BP21" i="17"/>
  <c r="BO21" i="17"/>
  <c r="BN21" i="17"/>
  <c r="BM21" i="17"/>
  <c r="BL21" i="17"/>
  <c r="BV20" i="17"/>
  <c r="BU20" i="17"/>
  <c r="BT20" i="17"/>
  <c r="BS20" i="17"/>
  <c r="BR20" i="17"/>
  <c r="BQ20" i="17"/>
  <c r="BP20" i="17"/>
  <c r="BO20" i="17"/>
  <c r="BN20" i="17"/>
  <c r="BM20" i="17"/>
  <c r="BL20" i="17"/>
  <c r="BS19" i="17"/>
  <c r="BR19" i="17"/>
  <c r="BQ19" i="17"/>
  <c r="BP19" i="17"/>
  <c r="BO19" i="17"/>
  <c r="BN19" i="17"/>
  <c r="BM19" i="17"/>
  <c r="BL19" i="17"/>
  <c r="BS18" i="17"/>
  <c r="BR18" i="17"/>
  <c r="BQ18" i="17"/>
  <c r="BP18" i="17"/>
  <c r="BO18" i="17"/>
  <c r="BN18" i="17"/>
  <c r="BM18" i="17"/>
  <c r="BL18" i="17"/>
  <c r="BS17" i="17"/>
  <c r="BR17" i="17"/>
  <c r="BQ17" i="17"/>
  <c r="BP17" i="17"/>
  <c r="BO17" i="17"/>
  <c r="BN17" i="17"/>
  <c r="BM17" i="17"/>
  <c r="BL17" i="17"/>
  <c r="BV16" i="17"/>
  <c r="BU16" i="17"/>
  <c r="BT16" i="17"/>
  <c r="BS16" i="17"/>
  <c r="BR16" i="17"/>
  <c r="BQ16" i="17"/>
  <c r="BP16" i="17"/>
  <c r="BO16" i="17"/>
  <c r="BN16" i="17"/>
  <c r="BM16" i="17"/>
  <c r="BL16" i="17"/>
  <c r="BQ15" i="17"/>
  <c r="BP15" i="17"/>
  <c r="BO15" i="17"/>
  <c r="BN15" i="17"/>
  <c r="BM15" i="17"/>
  <c r="BL15" i="17"/>
  <c r="BV14" i="17"/>
  <c r="BU14" i="17"/>
  <c r="BT14" i="17"/>
  <c r="BS14" i="17"/>
  <c r="BR14" i="17"/>
  <c r="BQ14" i="17"/>
  <c r="BP14" i="17"/>
  <c r="BO14" i="17"/>
  <c r="BN14" i="17"/>
  <c r="BM14" i="17"/>
  <c r="BL14" i="17"/>
  <c r="BS13" i="17"/>
  <c r="BR13" i="17"/>
  <c r="BQ13" i="17"/>
  <c r="BP13" i="17"/>
  <c r="BO13" i="17"/>
  <c r="BN13" i="17"/>
  <c r="BM13" i="17"/>
  <c r="BL13" i="17"/>
  <c r="BV12" i="17"/>
  <c r="BU12" i="17"/>
  <c r="BT12" i="17"/>
  <c r="BS12" i="17"/>
  <c r="BR12" i="17"/>
  <c r="BQ12" i="17"/>
  <c r="BP12" i="17"/>
  <c r="BO12" i="17"/>
  <c r="BN12" i="17"/>
  <c r="BM12" i="17"/>
  <c r="BL12" i="17"/>
  <c r="BV11" i="17"/>
  <c r="BU11" i="17"/>
  <c r="BT11" i="17"/>
  <c r="BS11" i="17"/>
  <c r="BR11" i="17"/>
  <c r="BQ11" i="17"/>
  <c r="BP11" i="17"/>
  <c r="BO11" i="17"/>
  <c r="BN11" i="17"/>
  <c r="BM11" i="17"/>
  <c r="BL11" i="17"/>
  <c r="BV10" i="17"/>
  <c r="BU10" i="17"/>
  <c r="BT10" i="17"/>
  <c r="BS10" i="17"/>
  <c r="BR10" i="17"/>
  <c r="BQ10" i="17"/>
  <c r="BP10" i="17"/>
  <c r="BO10" i="17"/>
  <c r="BN10" i="17"/>
  <c r="BM10" i="17"/>
  <c r="BL10" i="17"/>
  <c r="BV9" i="17"/>
  <c r="BU9" i="17"/>
  <c r="BT9" i="17"/>
  <c r="BS9" i="17"/>
  <c r="BR9" i="17"/>
  <c r="BQ9" i="17"/>
  <c r="BP9" i="17"/>
  <c r="BO9" i="17"/>
  <c r="BN9" i="17"/>
  <c r="BM9" i="17"/>
  <c r="BL9" i="17"/>
  <c r="BV8" i="17"/>
  <c r="BU8" i="17"/>
  <c r="BT8" i="17"/>
  <c r="BS8" i="17"/>
  <c r="BR8" i="17"/>
  <c r="BQ8" i="17"/>
  <c r="BP8" i="17"/>
  <c r="BO8" i="17"/>
  <c r="BN8" i="17"/>
  <c r="BM8" i="17"/>
  <c r="BL8" i="17"/>
  <c r="BV7" i="17"/>
  <c r="BU7" i="17"/>
  <c r="BT7" i="17"/>
  <c r="BS7" i="17"/>
  <c r="BR7" i="17"/>
  <c r="BQ7" i="17"/>
  <c r="BP7" i="17"/>
  <c r="BO7" i="17"/>
  <c r="BN7" i="17"/>
  <c r="BM7" i="17"/>
  <c r="BL7" i="17"/>
  <c r="BV6" i="17"/>
  <c r="BU6" i="17"/>
  <c r="BT6" i="17"/>
  <c r="BS6" i="17"/>
  <c r="BR6" i="17"/>
  <c r="BQ6" i="17"/>
  <c r="BP6" i="17"/>
  <c r="BO6" i="17"/>
  <c r="BN6" i="17"/>
  <c r="BM6" i="17"/>
  <c r="BL6" i="17"/>
  <c r="C8" i="19"/>
  <c r="C9" i="19" s="1"/>
  <c r="C10" i="19" s="1"/>
  <c r="C11" i="19" s="1"/>
  <c r="C12" i="19" s="1"/>
  <c r="C13" i="19" s="1"/>
  <c r="C14" i="19" s="1"/>
  <c r="C15" i="19" s="1"/>
  <c r="C16" i="19" s="1"/>
  <c r="C17" i="19" s="1"/>
  <c r="C18" i="19" s="1"/>
  <c r="C19" i="19" l="1"/>
  <c r="C20" i="19" s="1"/>
  <c r="C21" i="19" s="1"/>
  <c r="C22" i="19" s="1"/>
  <c r="E18" i="19"/>
  <c r="CJ17" i="18"/>
  <c r="CJ9" i="18"/>
  <c r="CJ13" i="18"/>
  <c r="CJ42" i="18"/>
  <c r="CJ37" i="18"/>
  <c r="CJ41" i="18"/>
  <c r="CJ52" i="18"/>
  <c r="CJ63" i="18"/>
  <c r="CJ20" i="18"/>
  <c r="CJ38" i="18"/>
  <c r="CJ54" i="18"/>
  <c r="CJ64" i="18"/>
  <c r="CJ7" i="18"/>
  <c r="CJ11" i="18"/>
  <c r="CJ15" i="18"/>
  <c r="CJ6" i="18"/>
  <c r="CJ8" i="18"/>
  <c r="CJ10" i="18"/>
  <c r="CJ32" i="18"/>
  <c r="CJ55" i="18"/>
  <c r="CJ56" i="18"/>
  <c r="CJ33" i="18"/>
  <c r="CJ39" i="18"/>
  <c r="CJ60" i="18"/>
  <c r="CJ62" i="18"/>
  <c r="CJ12" i="18"/>
  <c r="CJ16" i="18"/>
  <c r="CJ30" i="18"/>
  <c r="CJ34" i="18"/>
  <c r="CJ35" i="18"/>
  <c r="CJ40" i="18"/>
  <c r="CJ50" i="18"/>
  <c r="CR21" i="17"/>
  <c r="CR20" i="17"/>
  <c r="CN20" i="17"/>
  <c r="CR19" i="17"/>
  <c r="CR18" i="17"/>
  <c r="CR17" i="17"/>
  <c r="CR16" i="17"/>
  <c r="CR15" i="17"/>
  <c r="CN15" i="17"/>
  <c r="CR14" i="17"/>
  <c r="CR13" i="17"/>
  <c r="CR12" i="17"/>
  <c r="CR11" i="17"/>
  <c r="CR10" i="17"/>
  <c r="CR9" i="17"/>
  <c r="CN9" i="17"/>
  <c r="CR8" i="17"/>
  <c r="CR7" i="17"/>
  <c r="CR6" i="17"/>
  <c r="CN21" i="17"/>
  <c r="CN14" i="17"/>
  <c r="CN13" i="17"/>
  <c r="CN12" i="17"/>
  <c r="CN10" i="17"/>
  <c r="BG16" i="17"/>
  <c r="CN16" i="17" s="1"/>
  <c r="BG8" i="17"/>
  <c r="CN8" i="17" s="1"/>
  <c r="CJ67" i="18" l="1"/>
  <c r="CJ68" i="18" s="1"/>
  <c r="CJ67" i="17"/>
  <c r="CJ68" i="17" s="1"/>
  <c r="BG7" i="17"/>
  <c r="CN7" i="17" s="1"/>
  <c r="BG19" i="17"/>
  <c r="CN19" i="17" s="1"/>
  <c r="BG18" i="17"/>
  <c r="CN18" i="17" s="1"/>
  <c r="BG17" i="17"/>
  <c r="CN17" i="17" s="1"/>
  <c r="BG11" i="17"/>
  <c r="CN11" i="17" s="1"/>
  <c r="BH65" i="17"/>
  <c r="CO65" i="17" s="1"/>
  <c r="BH64" i="17"/>
  <c r="CO64" i="17" s="1"/>
  <c r="BH63" i="17"/>
  <c r="CO63" i="17" s="1"/>
  <c r="BH62" i="17"/>
  <c r="CO62" i="17" s="1"/>
  <c r="BH61" i="17"/>
  <c r="CO61" i="17" s="1"/>
  <c r="BH60" i="17"/>
  <c r="CO60" i="17" s="1"/>
  <c r="BH59" i="17"/>
  <c r="CO59" i="17" s="1"/>
  <c r="BH58" i="17"/>
  <c r="CO58" i="17" s="1"/>
  <c r="BH57" i="17"/>
  <c r="CO57" i="17" s="1"/>
  <c r="BH56" i="17"/>
  <c r="CO56" i="17" s="1"/>
  <c r="BH55" i="17"/>
  <c r="CO55" i="17" s="1"/>
  <c r="BH54" i="17"/>
  <c r="CO54" i="17" s="1"/>
  <c r="BH53" i="17"/>
  <c r="CO53" i="17" s="1"/>
  <c r="BH52" i="17"/>
  <c r="CO52" i="17" s="1"/>
  <c r="BH51" i="17"/>
  <c r="CO51" i="17" s="1"/>
  <c r="BH50" i="17"/>
  <c r="CO50" i="17" s="1"/>
  <c r="BH43" i="17"/>
  <c r="CO43" i="17" s="1"/>
  <c r="BH42" i="17"/>
  <c r="CO42" i="17" s="1"/>
  <c r="BH41" i="17"/>
  <c r="CO41" i="17" s="1"/>
  <c r="BH40" i="17"/>
  <c r="CO40" i="17" s="1"/>
  <c r="BH39" i="17"/>
  <c r="CO39" i="17" s="1"/>
  <c r="BH38" i="17"/>
  <c r="CO38" i="17" s="1"/>
  <c r="BH37" i="17"/>
  <c r="CO37" i="17" s="1"/>
  <c r="BH36" i="17"/>
  <c r="CO36" i="17" s="1"/>
  <c r="BH35" i="17"/>
  <c r="CO35" i="17" s="1"/>
  <c r="BH34" i="17"/>
  <c r="CO34" i="17" s="1"/>
  <c r="BH33" i="17"/>
  <c r="CO33" i="17" s="1"/>
  <c r="BH32" i="17"/>
  <c r="CO32" i="17" s="1"/>
  <c r="BH31" i="17"/>
  <c r="CO31" i="17" s="1"/>
  <c r="BH30" i="17"/>
  <c r="CO30" i="17" s="1"/>
  <c r="BH29" i="17"/>
  <c r="CO29" i="17" s="1"/>
  <c r="BH28" i="17"/>
  <c r="CO28" i="17" s="1"/>
  <c r="BH21" i="17"/>
  <c r="CO21" i="17" s="1"/>
  <c r="BH20" i="17"/>
  <c r="CO20" i="17" s="1"/>
  <c r="BH19" i="17"/>
  <c r="CO19" i="17" s="1"/>
  <c r="BH18" i="17"/>
  <c r="CO18" i="17" s="1"/>
  <c r="BH17" i="17"/>
  <c r="CO17" i="17" s="1"/>
  <c r="BH16" i="17"/>
  <c r="CO16" i="17" s="1"/>
  <c r="BH15" i="17"/>
  <c r="CO15" i="17" s="1"/>
  <c r="BH14" i="17"/>
  <c r="CO14" i="17" s="1"/>
  <c r="BH13" i="17"/>
  <c r="CO13" i="17" s="1"/>
  <c r="BH12" i="17"/>
  <c r="CO12" i="17" s="1"/>
  <c r="BH11" i="17"/>
  <c r="CO11" i="17" s="1"/>
  <c r="BH10" i="17"/>
  <c r="CO10" i="17" s="1"/>
  <c r="BH9" i="17"/>
  <c r="CO9" i="17" s="1"/>
  <c r="BH8" i="17"/>
  <c r="CO8" i="17" s="1"/>
  <c r="BH7" i="17"/>
  <c r="CO7" i="17" s="1"/>
  <c r="BH6" i="17"/>
  <c r="CO6" i="17" s="1"/>
  <c r="AB44" i="18" l="1"/>
  <c r="AA44" i="18"/>
  <c r="Z44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AB22" i="18"/>
  <c r="AA22" i="18"/>
  <c r="Z22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G6" i="17" l="1"/>
  <c r="CN6" i="1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Alessandro Chiodi</author>
  </authors>
  <commentList>
    <comment ref="A8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post-consumer recycled wood</t>
        </r>
      </text>
    </comment>
    <comment ref="BH8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post-consumer recycled wood</t>
        </r>
      </text>
    </comment>
    <comment ref="A9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biodegradable municipal solid waste</t>
        </r>
      </text>
    </comment>
    <comment ref="A1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recovered vegetable oil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6" authorId="0" shapeId="0" xr:uid="{00000000-0006-0000-0200-000001000000}">
      <text>
        <r>
          <rPr>
            <sz val="9"/>
            <color indexed="81"/>
            <rFont val="Tahoma"/>
            <family val="2"/>
          </rPr>
          <t>Consumer Price Index (CPI)</t>
        </r>
      </text>
    </comment>
  </commentList>
</comments>
</file>

<file path=xl/sharedStrings.xml><?xml version="1.0" encoding="utf-8"?>
<sst xmlns="http://schemas.openxmlformats.org/spreadsheetml/2006/main" count="1539" uniqueCount="228">
  <si>
    <t>ktoe to PJ</t>
  </si>
  <si>
    <t>PJ</t>
  </si>
  <si>
    <t>BMSW</t>
  </si>
  <si>
    <t>Attribute</t>
  </si>
  <si>
    <t>Pset_PN</t>
  </si>
  <si>
    <t>ACT_BND</t>
  </si>
  <si>
    <t>COST</t>
  </si>
  <si>
    <t>BIOWOO</t>
  </si>
  <si>
    <t>BIORPS</t>
  </si>
  <si>
    <t>BIOGAS</t>
  </si>
  <si>
    <t>BIOMUN</t>
  </si>
  <si>
    <t>BIOSLU</t>
  </si>
  <si>
    <t>Miscanthus</t>
  </si>
  <si>
    <t>Willow</t>
  </si>
  <si>
    <t>Feedstock</t>
  </si>
  <si>
    <r>
      <t xml:space="preserve">Consumer Price Index (CPI) - </t>
    </r>
    <r>
      <rPr>
        <b/>
        <sz val="11"/>
        <color indexed="10"/>
        <rFont val="Calibri"/>
        <family val="2"/>
      </rPr>
      <t>CSO</t>
    </r>
  </si>
  <si>
    <t>Base=100</t>
  </si>
  <si>
    <t>Source: http://www.cso.ie/px/pxeirestat/Statire/SelectVarVal/Define.asp?maintable=CPA04&amp;PLanguage=0</t>
  </si>
  <si>
    <t>Wheat</t>
  </si>
  <si>
    <t>toe</t>
  </si>
  <si>
    <t>OSR</t>
  </si>
  <si>
    <t>RVO</t>
  </si>
  <si>
    <t>Resource at low price</t>
  </si>
  <si>
    <t>Low Price</t>
  </si>
  <si>
    <t>Data Set</t>
  </si>
  <si>
    <t>Total Available for Bioenergy use (toe)</t>
  </si>
  <si>
    <t>Feestock price (€/toe)</t>
  </si>
  <si>
    <t>Forest thinnings - Lo</t>
  </si>
  <si>
    <t>Forest</t>
  </si>
  <si>
    <t>Sawmill residues - Lo</t>
  </si>
  <si>
    <t>Sawmill</t>
  </si>
  <si>
    <t>PCRW - Lo</t>
  </si>
  <si>
    <t>PCRW</t>
  </si>
  <si>
    <t>Solid BMSW - Lo</t>
  </si>
  <si>
    <t>SolidBMSW</t>
  </si>
  <si>
    <t>Tallow - Lo</t>
  </si>
  <si>
    <t>Tallow</t>
  </si>
  <si>
    <t>RVO - Lo</t>
  </si>
  <si>
    <t>Straw - Lo</t>
  </si>
  <si>
    <t>Straw</t>
  </si>
  <si>
    <t>Cattle waste - Lo</t>
  </si>
  <si>
    <t>Cattle</t>
  </si>
  <si>
    <t>Pig waste - Lo</t>
  </si>
  <si>
    <t>Pig</t>
  </si>
  <si>
    <t>BMSW - Lo</t>
  </si>
  <si>
    <t>Willow - Lo</t>
  </si>
  <si>
    <t>Miscanthus - Lo</t>
  </si>
  <si>
    <t>Wheat - Lo</t>
  </si>
  <si>
    <t>OSR - Lo</t>
  </si>
  <si>
    <t>Crops Anaerobic - Lo</t>
  </si>
  <si>
    <t>Anaerobic</t>
  </si>
  <si>
    <t>Industrial Food - Lo</t>
  </si>
  <si>
    <t>IndFood</t>
  </si>
  <si>
    <t>Resource at medium price</t>
  </si>
  <si>
    <t>Medium Price</t>
  </si>
  <si>
    <t>Sheet Name</t>
  </si>
  <si>
    <t>Forest thinnings - Me</t>
  </si>
  <si>
    <t>Sawmill residues - Me</t>
  </si>
  <si>
    <t>PCRW - Me</t>
  </si>
  <si>
    <t>Solid BMSW - Me</t>
  </si>
  <si>
    <t>Tallow - Me</t>
  </si>
  <si>
    <t>RVO - Me</t>
  </si>
  <si>
    <t>Straw - Me</t>
  </si>
  <si>
    <t>Cattle waste - Me</t>
  </si>
  <si>
    <t>Pig waste - Me</t>
  </si>
  <si>
    <t>BMSW - Me</t>
  </si>
  <si>
    <t>Willow - Me</t>
  </si>
  <si>
    <t>Miscanthus - Me</t>
  </si>
  <si>
    <t>Wheat - Me</t>
  </si>
  <si>
    <t>OSR - Me</t>
  </si>
  <si>
    <t>Crops Anaerobic - Me</t>
  </si>
  <si>
    <t>Industrial Food - Me</t>
  </si>
  <si>
    <t>Resource at high price</t>
  </si>
  <si>
    <t>High Price</t>
  </si>
  <si>
    <t>Forest thinnings - Hi</t>
  </si>
  <si>
    <t>Sawmill residues - Hi</t>
  </si>
  <si>
    <t>PCRW - Hi</t>
  </si>
  <si>
    <t>Solid BMSW - Hi</t>
  </si>
  <si>
    <t>Tallow - Hi</t>
  </si>
  <si>
    <t>RVO - Hi</t>
  </si>
  <si>
    <t>Straw - Hi</t>
  </si>
  <si>
    <t>Cattle waste - Hi</t>
  </si>
  <si>
    <t>Pig waste - Hi</t>
  </si>
  <si>
    <t>BMSW - Hi</t>
  </si>
  <si>
    <t>Willow - Hi</t>
  </si>
  <si>
    <t>Miscanthus - Hi</t>
  </si>
  <si>
    <t>Wheat - Hi</t>
  </si>
  <si>
    <t>OSR - Hi</t>
  </si>
  <si>
    <t>Crops Anaerobic - Hi</t>
  </si>
  <si>
    <t>Industrial Food - Hi</t>
  </si>
  <si>
    <t>~TFM_INS-TS</t>
  </si>
  <si>
    <t>*Description</t>
  </si>
  <si>
    <t>*Unit</t>
  </si>
  <si>
    <t>Potentials at low price</t>
  </si>
  <si>
    <t>Potentials at medium price</t>
  </si>
  <si>
    <t>Potentials at high price</t>
  </si>
  <si>
    <t>BIOCRP1</t>
  </si>
  <si>
    <t>*Output</t>
  </si>
  <si>
    <t>Source: Eurostat</t>
  </si>
  <si>
    <t>€ CPI</t>
  </si>
  <si>
    <t xml:space="preserve">EU-28 </t>
  </si>
  <si>
    <t>Euro inflation rate</t>
    <phoneticPr fontId="8" type="noConversion"/>
  </si>
  <si>
    <t>toe to GJ</t>
  </si>
  <si>
    <t>€14/GJ</t>
  </si>
  <si>
    <t>Curr</t>
  </si>
  <si>
    <t>ACTCOST</t>
  </si>
  <si>
    <t>_S1</t>
  </si>
  <si>
    <t>_S2</t>
  </si>
  <si>
    <t>_S3</t>
  </si>
  <si>
    <t>TFM_INS-TS</t>
  </si>
  <si>
    <t>TIMES-Ireland Model</t>
  </si>
  <si>
    <t>Document type: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</si>
  <si>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</si>
  <si>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</si>
  <si>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</si>
  <si>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</si>
  <si>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</si>
  <si>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</si>
  <si>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</si>
  <si>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</si>
  <si>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</si>
  <si>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</si>
  <si>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Scenario</t>
  </si>
  <si>
    <t>James Glynn (UCC, james.glynn@ucc.ie)</t>
  </si>
  <si>
    <t>Olexandr Balyk (UCC, olexandr.balyk@ucc.ie)</t>
  </si>
  <si>
    <t>Supply sector (SUP)</t>
  </si>
  <si>
    <t>Specify bioenergy potential</t>
  </si>
  <si>
    <t>Alessandro Chiodi (UCC, a.chiodi@ucc.ie)</t>
  </si>
  <si>
    <t>MEUR2014</t>
  </si>
  <si>
    <t>Source: SEAI, 2022. https://www.seai.ie/data-and-insights/national-heat-study/sustainable-bioenergy-for/</t>
  </si>
  <si>
    <t>Worksheet Title: Resource availability data</t>
  </si>
  <si>
    <t>Availability and price for resources where availability (Note: Does not change by scenario within the heat study)</t>
  </si>
  <si>
    <t>Bioenergy</t>
  </si>
  <si>
    <t>Price</t>
  </si>
  <si>
    <t>€/MWh</t>
  </si>
  <si>
    <t>GWh</t>
  </si>
  <si>
    <t>€/GJ</t>
  </si>
  <si>
    <t>Forestry thinnings</t>
  </si>
  <si>
    <t>Sawmill residues</t>
  </si>
  <si>
    <t>Pig slurry</t>
  </si>
  <si>
    <t>Residual waste</t>
  </si>
  <si>
    <t>Waste wood</t>
  </si>
  <si>
    <t>Industrial food waste</t>
  </si>
  <si>
    <t xml:space="preserve">Food waste </t>
  </si>
  <si>
    <t>Used cooking oil</t>
  </si>
  <si>
    <t>50/50 Silage and slurry AD mix by scenario (for further information on the scenario definition please refer the www.seai.ie/publications/Sustainable-Bioenergy-for-Heat.pdf )</t>
  </si>
  <si>
    <t>AD (grass silage-slurry mix)</t>
  </si>
  <si>
    <t>Baseline</t>
  </si>
  <si>
    <t>Decarbonised Gas</t>
  </si>
  <si>
    <t xml:space="preserve">High Electrification </t>
  </si>
  <si>
    <t>Balanced</t>
  </si>
  <si>
    <t>Rapid Progress</t>
  </si>
  <si>
    <t>Availability and price of Willow Short Rotation Coppice</t>
  </si>
  <si>
    <t xml:space="preserve">Willow Short Rotation Coppice </t>
  </si>
  <si>
    <t>*</t>
  </si>
  <si>
    <t>MINBIOMSW1_S1</t>
  </si>
  <si>
    <t>MINBIOTLW_S1</t>
  </si>
  <si>
    <t>MINBIORVO_S1</t>
  </si>
  <si>
    <t>MINBIOWOO3_S1</t>
  </si>
  <si>
    <t>MINBIOMSW2_S1</t>
  </si>
  <si>
    <t>MINBIOINDF_S1</t>
  </si>
  <si>
    <t>MINBIOMSW1_S2</t>
  </si>
  <si>
    <t>MINBIOTLW_S2</t>
  </si>
  <si>
    <t>MINBIORVO_S2</t>
  </si>
  <si>
    <t>MINBIOWOO3_S2</t>
  </si>
  <si>
    <t>MINBIOMSW2_S2</t>
  </si>
  <si>
    <t>MINBIOINDF_S2</t>
  </si>
  <si>
    <t>MINBIOMSW1_S3</t>
  </si>
  <si>
    <t>MINBIOTLW_S3</t>
  </si>
  <si>
    <t>MINBIORVO_S3</t>
  </si>
  <si>
    <t>MINBIOWOO3_S3</t>
  </si>
  <si>
    <t>MINBIOMSW2_S3</t>
  </si>
  <si>
    <t>MINBIOINDF_S3</t>
  </si>
  <si>
    <t>Crop</t>
  </si>
  <si>
    <t>Energy Potential (toe)</t>
  </si>
  <si>
    <t>Efficiency (GJ/ha)</t>
  </si>
  <si>
    <t>Approx. Land Use (ha)</t>
  </si>
  <si>
    <t>Anaerobic (Grass)</t>
  </si>
  <si>
    <t>Mha</t>
  </si>
  <si>
    <t xml:space="preserve">Total </t>
  </si>
  <si>
    <t>Cropland for energy</t>
  </si>
  <si>
    <t xml:space="preserve">Grass for energy </t>
  </si>
  <si>
    <t>Set 1</t>
  </si>
  <si>
    <t>Set 2</t>
  </si>
  <si>
    <t xml:space="preserve">% out of total land type </t>
  </si>
  <si>
    <t>Cropland (2018)</t>
  </si>
  <si>
    <t>Grassland (2018)</t>
  </si>
  <si>
    <t>ABIOFRSR1</t>
  </si>
  <si>
    <t>ABIOCRP41</t>
  </si>
  <si>
    <t>ABIOCRP31</t>
  </si>
  <si>
    <t>ABIOCRP11</t>
  </si>
  <si>
    <t>ABIOCRP21</t>
  </si>
  <si>
    <t>ABIOGAS11</t>
  </si>
  <si>
    <t>BIOWPE_Domestic</t>
  </si>
  <si>
    <t>MINBIOWOO1_S1</t>
  </si>
  <si>
    <t>MINBIOWOO2_S1</t>
  </si>
  <si>
    <t>Using the costs for Low potential</t>
  </si>
  <si>
    <t>WPE from domestic wod residues</t>
  </si>
  <si>
    <t>MEUR2013</t>
  </si>
  <si>
    <t>BIOWPE</t>
  </si>
  <si>
    <t>BIOWOO1</t>
  </si>
  <si>
    <t>BIOWOO2</t>
  </si>
  <si>
    <t>ABIOCRP42</t>
  </si>
  <si>
    <t xml:space="preserve">Manure to biogas potential </t>
  </si>
  <si>
    <t>From TIM-LEAF, manure production from cattle, poultry and pig are converted to biogas (AGRBAS) in manure digester processes</t>
  </si>
  <si>
    <t xml:space="preserve">Also included CHP techs converting biogas to electricity and heat </t>
  </si>
  <si>
    <t>NOTE</t>
  </si>
  <si>
    <t>MINBIOCATW_S1</t>
  </si>
  <si>
    <t>MINBIOPIGW_S1</t>
  </si>
  <si>
    <t>MINBIOCATW_S2</t>
  </si>
  <si>
    <t>MINBIOPIGW_S2</t>
  </si>
  <si>
    <t>MINBIOCATW_S3</t>
  </si>
  <si>
    <t>MINBIOPIGW_S3</t>
  </si>
  <si>
    <t xml:space="preserve">Potential from SEAI curve (baseline) </t>
  </si>
  <si>
    <t>Price as per SEAI curve</t>
  </si>
  <si>
    <t>Average</t>
  </si>
  <si>
    <t xml:space="preserve">Average </t>
  </si>
  <si>
    <t>ADGSCAT101</t>
  </si>
  <si>
    <t>ADGSPIG101</t>
  </si>
  <si>
    <t>ADGSPOU101</t>
  </si>
  <si>
    <t>Cattle waste to biogas</t>
  </si>
  <si>
    <t>Pig waste to biogas</t>
  </si>
  <si>
    <t xml:space="preserve">Poulry waste to biogas </t>
  </si>
  <si>
    <t>AGRBGS</t>
  </si>
  <si>
    <t xml:space="preserve">Capping manure that can be converted to biogas </t>
  </si>
  <si>
    <t>pig waste to biogas</t>
  </si>
  <si>
    <t xml:space="preserve">poultry waste to biogas </t>
  </si>
  <si>
    <t>Neha Jaggeshar (UCC, Neha.Jaggeshar@ucc.ie)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</si>
</sst>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0.0"/>
    <numFmt numFmtId="165" formatCode="#,##0.0"/>
    <numFmt numFmtId="166" formatCode="#,##0.000"/>
    <numFmt numFmtId="167" formatCode="0.000"/>
    <numFmt numFmtId="168" formatCode="#,##0.0000"/>
    <numFmt numFmtId="169" formatCode="#,##0.00000"/>
    <numFmt numFmtId="171" formatCode="_-* #,##0_-;\-* #,##0_-;_-* &quot;-&quot;_-;_-@_-"/>
    <numFmt numFmtId="173" formatCode="_-* #,##0.00_-;\-* #,##0.00_-;_-* &quot;-&quot;??_-;_-@_-"/>
    <numFmt numFmtId="175" formatCode="_-* #,##0.00\ _F_-;\-* #,##0.00\ _F_-;_-* &quot;-&quot;??\ _F_-;_-@_-"/>
    <numFmt numFmtId="176" formatCode="0.0%"/>
    <numFmt numFmtId="177" formatCode="&quot;$&quot;#,##0_);\(&quot;$&quot;#,##0\)"/>
    <numFmt numFmtId="178" formatCode="_-&quot;$&quot;* #,##0.00_-;\-&quot;$&quot;* #,##0.00_-;_-&quot;$&quot;* &quot;-&quot;??_-;_-@_-"/>
    <numFmt numFmtId="179" formatCode="_([$€]* #,##0.00_);_([$€]* \(#,##0.00\);_([$€]* &quot;-&quot;??_);_(@_)"/>
    <numFmt numFmtId="180" formatCode="_([$€-2]* #,##0.00_);_([$€-2]* \(#,##0.00\);_([$€-2]* &quot;-&quot;??_)"/>
    <numFmt numFmtId="181" formatCode="General_)"/>
  </numFmts>
  <fonts count="134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10"/>
      <name val="Calibri"/>
      <family val="2"/>
    </font>
    <font>
      <b/>
      <sz val="10"/>
      <color indexed="12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24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indexed="12"/>
      <name val="Arial"/>
      <family val="2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8"/>
      <color rgb="FF00B0F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</font>
    <font>
      <sz val="10"/>
      <name val="Courier"/>
      <family val="3"/>
    </font>
    <font>
      <sz val="11"/>
      <color rgb="FF000000"/>
      <name val="Calibri"/>
      <family val="2"/>
    </font>
    <font>
      <sz val="12"/>
      <color indexed="0"/>
      <name val="Arial"/>
      <family val="2"/>
    </font>
    <font>
      <u/>
      <sz val="12"/>
      <color theme="10"/>
      <name val="Arial"/>
      <family val="2"/>
    </font>
    <font>
      <sz val="11"/>
      <color indexed="8"/>
      <name val="Calibri"/>
      <family val="2"/>
      <scheme val="minor"/>
    </font>
    <font>
      <sz val="10"/>
      <name val="Calibri"/>
      <family val="2"/>
    </font>
    <font>
      <b/>
      <sz val="12"/>
      <name val="Times New Roman"/>
      <family val="1"/>
    </font>
    <font>
      <sz val="9"/>
      <color indexed="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u/>
      <sz val="10"/>
      <color indexed="12"/>
      <name val="Times New Roman"/>
      <family val="1"/>
    </font>
    <font>
      <sz val="11"/>
      <color indexed="8"/>
      <name val="Calibri"/>
      <family val="2"/>
      <charset val="186"/>
    </font>
    <font>
      <sz val="11"/>
      <color indexed="9"/>
      <name val="Calibri"/>
      <family val="2"/>
    </font>
    <font>
      <sz val="11"/>
      <color indexed="9"/>
      <name val="Calibri"/>
      <family val="2"/>
      <charset val="186"/>
    </font>
    <font>
      <b/>
      <sz val="11"/>
      <color indexed="63"/>
      <name val="Calibri"/>
      <family val="2"/>
    </font>
    <font>
      <sz val="11"/>
      <color indexed="20"/>
      <name val="Calibri"/>
      <family val="2"/>
      <charset val="186"/>
    </font>
    <font>
      <b/>
      <sz val="11"/>
      <color indexed="52"/>
      <name val="Calibri"/>
      <family val="2"/>
    </font>
    <font>
      <b/>
      <sz val="11"/>
      <color indexed="52"/>
      <name val="Calibri"/>
      <family val="2"/>
      <charset val="186"/>
    </font>
    <font>
      <b/>
      <sz val="11"/>
      <color indexed="9"/>
      <name val="Calibri"/>
      <family val="2"/>
      <charset val="186"/>
    </font>
    <font>
      <sz val="8"/>
      <name val="Helvetica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i/>
      <sz val="11"/>
      <color indexed="23"/>
      <name val="Calibri"/>
      <family val="2"/>
      <charset val="186"/>
    </font>
    <font>
      <sz val="11"/>
      <color indexed="17"/>
      <name val="Calibri"/>
      <family val="2"/>
      <charset val="186"/>
    </font>
    <font>
      <sz val="11"/>
      <color indexed="17"/>
      <name val="Calibri"/>
      <family val="2"/>
    </font>
    <font>
      <b/>
      <sz val="15"/>
      <color indexed="56"/>
      <name val="Calibri"/>
      <family val="2"/>
      <charset val="186"/>
    </font>
    <font>
      <b/>
      <sz val="13"/>
      <color indexed="56"/>
      <name val="Calibri"/>
      <family val="2"/>
      <charset val="186"/>
    </font>
    <font>
      <b/>
      <sz val="11"/>
      <color indexed="56"/>
      <name val="Calibri"/>
      <family val="2"/>
      <charset val="186"/>
    </font>
    <font>
      <sz val="11"/>
      <color indexed="62"/>
      <name val="Calibri"/>
      <family val="2"/>
      <charset val="186"/>
    </font>
    <font>
      <sz val="11"/>
      <color indexed="52"/>
      <name val="Calibri"/>
      <family val="2"/>
      <charset val="186"/>
    </font>
    <font>
      <sz val="11"/>
      <color indexed="60"/>
      <name val="Calibri"/>
      <family val="2"/>
      <charset val="186"/>
    </font>
    <font>
      <sz val="10"/>
      <name val="Arial"/>
      <family val="2"/>
      <charset val="186"/>
    </font>
    <font>
      <b/>
      <sz val="11"/>
      <color indexed="63"/>
      <name val="Calibri"/>
      <family val="2"/>
      <charset val="186"/>
    </font>
    <font>
      <sz val="11"/>
      <color indexed="20"/>
      <name val="Calibri"/>
      <family val="2"/>
    </font>
    <font>
      <b/>
      <sz val="18"/>
      <color indexed="56"/>
      <name val="Cambria"/>
      <family val="2"/>
      <charset val="186"/>
    </font>
    <font>
      <b/>
      <sz val="11"/>
      <color indexed="8"/>
      <name val="Calibri"/>
      <family val="2"/>
      <charset val="186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  <charset val="186"/>
    </font>
    <font>
      <b/>
      <sz val="11"/>
      <color indexed="9"/>
      <name val="Calibri"/>
      <family val="2"/>
    </font>
    <font>
      <u/>
      <sz val="10"/>
      <color indexed="12"/>
      <name val="Times New Roman"/>
      <family val="1"/>
      <charset val="186"/>
    </font>
    <font>
      <sz val="10"/>
      <name val="Arial"/>
      <family val="2"/>
      <charset val="204"/>
    </font>
    <font>
      <b/>
      <sz val="11"/>
      <color indexed="12"/>
      <name val="Arial"/>
      <family val="2"/>
      <charset val="204"/>
    </font>
    <font>
      <sz val="8"/>
      <name val="Helvetica"/>
      <family val="2"/>
    </font>
    <font>
      <sz val="11"/>
      <color theme="1"/>
      <name val="Calibri"/>
      <scheme val="minor"/>
    </font>
    <font>
      <sz val="9"/>
      <color theme="1"/>
      <name val="Times New Roman"/>
      <family val="1"/>
    </font>
    <font>
      <sz val="11"/>
      <color rgb="FF000000"/>
      <name val="Calibri"/>
    </font>
    <font>
      <sz val="18"/>
      <color theme="3"/>
      <name val="Cambria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10"/>
      <name val="MS Sans Serif"/>
      <family val="2"/>
    </font>
    <font>
      <sz val="9"/>
      <name val="Geneva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b/>
      <sz val="18"/>
      <color indexed="62"/>
      <name val="Cambria"/>
      <family val="2"/>
    </font>
    <font>
      <u/>
      <sz val="12"/>
      <color indexed="20"/>
      <name val="宋体"/>
      <charset val="134"/>
    </font>
    <font>
      <sz val="11"/>
      <name val="Arial"/>
      <family val="2"/>
    </font>
  </fonts>
  <fills count="7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37609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darkTrellis"/>
    </fill>
    <fill>
      <patternFill patternType="solid">
        <fgColor rgb="FFFFCC99"/>
        <bgColor rgb="FFE7E6E6"/>
      </patternFill>
    </fill>
    <fill>
      <patternFill patternType="solid">
        <fgColor rgb="FFCCFFCC"/>
        <bgColor rgb="FFCCFFFF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</borders>
  <cellStyleXfs count="36290">
    <xf numFmtId="0" fontId="0" fillId="0" borderId="0"/>
    <xf numFmtId="0" fontId="17" fillId="0" borderId="0" applyNumberFormat="0" applyFill="0" applyBorder="0" applyAlignment="0" applyProtection="0"/>
    <xf numFmtId="0" fontId="18" fillId="0" borderId="0"/>
    <xf numFmtId="0" fontId="16" fillId="12" borderId="0" applyNumberFormat="0" applyBorder="0" applyAlignment="0" applyProtection="0"/>
    <xf numFmtId="164" fontId="16" fillId="17" borderId="0" applyBorder="0" applyAlignment="0" applyProtection="0"/>
    <xf numFmtId="0" fontId="16" fillId="0" borderId="0"/>
    <xf numFmtId="164" fontId="16" fillId="12" borderId="0" applyBorder="0" applyAlignment="0" applyProtection="0"/>
    <xf numFmtId="164" fontId="16" fillId="13" borderId="0" applyBorder="0" applyAlignment="0" applyProtection="0"/>
    <xf numFmtId="164" fontId="16" fillId="15" borderId="0" applyBorder="0" applyAlignment="0" applyProtection="0"/>
    <xf numFmtId="164" fontId="16" fillId="16" borderId="0" applyBorder="0" applyAlignment="0" applyProtection="0"/>
    <xf numFmtId="164" fontId="29" fillId="14" borderId="0" applyBorder="0" applyAlignment="0" applyProtection="0"/>
    <xf numFmtId="164" fontId="28" fillId="11" borderId="0" applyBorder="0" applyAlignment="0" applyProtection="0"/>
    <xf numFmtId="0" fontId="27" fillId="0" borderId="30" applyFill="0" applyAlignment="0" applyProtection="0"/>
    <xf numFmtId="0" fontId="5" fillId="0" borderId="0" applyFill="0" applyBorder="0" applyAlignment="0" applyProtection="0"/>
    <xf numFmtId="0" fontId="26" fillId="18" borderId="29" applyAlignment="0" applyProtection="0"/>
    <xf numFmtId="0" fontId="26" fillId="0" borderId="29" applyFill="0" applyAlignment="0" applyProtection="0"/>
    <xf numFmtId="0" fontId="40" fillId="0" borderId="0" applyNumberFormat="0" applyFill="0" applyBorder="0" applyAlignment="0" applyProtection="0"/>
    <xf numFmtId="0" fontId="41" fillId="0" borderId="31" applyNumberFormat="0" applyFill="0" applyAlignment="0" applyProtection="0"/>
    <xf numFmtId="0" fontId="26" fillId="0" borderId="29" applyNumberFormat="0" applyFill="0" applyAlignment="0" applyProtection="0"/>
    <xf numFmtId="0" fontId="27" fillId="0" borderId="30" applyNumberFormat="0" applyFill="0" applyAlignment="0" applyProtection="0"/>
    <xf numFmtId="0" fontId="27" fillId="0" borderId="0" applyNumberFormat="0" applyFill="0" applyBorder="0" applyAlignment="0" applyProtection="0"/>
    <xf numFmtId="0" fontId="28" fillId="11" borderId="0" applyNumberFormat="0" applyBorder="0" applyAlignment="0" applyProtection="0"/>
    <xf numFmtId="0" fontId="42" fillId="21" borderId="0" applyNumberFormat="0" applyBorder="0" applyAlignment="0" applyProtection="0"/>
    <xf numFmtId="0" fontId="43" fillId="22" borderId="0" applyNumberFormat="0" applyBorder="0" applyAlignment="0" applyProtection="0"/>
    <xf numFmtId="0" fontId="44" fillId="23" borderId="32" applyNumberFormat="0" applyAlignment="0" applyProtection="0"/>
    <xf numFmtId="0" fontId="45" fillId="24" borderId="33" applyNumberFormat="0" applyAlignment="0" applyProtection="0"/>
    <xf numFmtId="0" fontId="46" fillId="24" borderId="32" applyNumberFormat="0" applyAlignment="0" applyProtection="0"/>
    <xf numFmtId="0" fontId="47" fillId="0" borderId="34" applyNumberFormat="0" applyFill="0" applyAlignment="0" applyProtection="0"/>
    <xf numFmtId="0" fontId="48" fillId="25" borderId="35" applyNumberFormat="0" applyAlignment="0" applyProtection="0"/>
    <xf numFmtId="0" fontId="5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6" fillId="0" borderId="37" applyNumberFormat="0" applyFill="0" applyAlignment="0" applyProtection="0"/>
    <xf numFmtId="0" fontId="29" fillId="27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29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29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29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29" fillId="38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29" fillId="42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8" fillId="0" borderId="0"/>
    <xf numFmtId="0" fontId="16" fillId="0" borderId="0"/>
    <xf numFmtId="0" fontId="54" fillId="0" borderId="0"/>
    <xf numFmtId="0" fontId="16" fillId="0" borderId="0"/>
    <xf numFmtId="0" fontId="17" fillId="0" borderId="0" applyNumberFormat="0" applyFill="0" applyBorder="0" applyAlignment="0" applyProtection="0"/>
    <xf numFmtId="0" fontId="53" fillId="0" borderId="0"/>
    <xf numFmtId="0" fontId="16" fillId="0" borderId="0"/>
    <xf numFmtId="9" fontId="18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0" fontId="53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53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0" fontId="18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55" fillId="0" borderId="0" applyBorder="0"/>
    <xf numFmtId="0" fontId="57" fillId="0" borderId="0" applyNumberFormat="0" applyFill="0" applyBorder="0" applyAlignment="0" applyProtection="0">
      <alignment vertical="top"/>
      <protection locked="0"/>
    </xf>
    <xf numFmtId="0" fontId="56" fillId="0" borderId="0">
      <alignment vertical="top"/>
      <protection locked="0"/>
    </xf>
    <xf numFmtId="9" fontId="56" fillId="0" borderId="0" applyFont="0" applyFill="0" applyBorder="0" applyAlignment="0" applyProtection="0"/>
    <xf numFmtId="0" fontId="5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0" borderId="0"/>
    <xf numFmtId="0" fontId="18" fillId="0" borderId="0"/>
    <xf numFmtId="9" fontId="1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8" fillId="0" borderId="0"/>
    <xf numFmtId="0" fontId="18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59" fillId="0" borderId="0"/>
    <xf numFmtId="0" fontId="18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6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26" borderId="36" applyNumberFormat="0" applyFont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26" borderId="36" applyNumberFormat="0" applyFont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8" fillId="0" borderId="0"/>
    <xf numFmtId="0" fontId="18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8" fillId="0" borderId="0"/>
    <xf numFmtId="0" fontId="18" fillId="0" borderId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9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8" fillId="0" borderId="0"/>
    <xf numFmtId="0" fontId="16" fillId="0" borderId="0"/>
    <xf numFmtId="0" fontId="44" fillId="23" borderId="32" applyNumberFormat="0" applyAlignment="0" applyProtection="0"/>
    <xf numFmtId="0" fontId="60" fillId="0" borderId="0" applyNumberFormat="0" applyFill="0" applyBorder="0" applyAlignment="0" applyProtection="0"/>
    <xf numFmtId="0" fontId="61" fillId="0" borderId="0" applyNumberFormat="0">
      <alignment horizontal="right"/>
    </xf>
    <xf numFmtId="0" fontId="62" fillId="0" borderId="0" applyNumberFormat="0" applyFill="0" applyBorder="0" applyProtection="0">
      <alignment horizontal="left" vertical="center"/>
    </xf>
    <xf numFmtId="0" fontId="63" fillId="45" borderId="0" applyBorder="0">
      <alignment horizontal="right" vertical="center"/>
    </xf>
    <xf numFmtId="0" fontId="63" fillId="45" borderId="39">
      <alignment horizontal="right" vertical="center"/>
    </xf>
    <xf numFmtId="0" fontId="18" fillId="0" borderId="0" applyNumberFormat="0" applyFont="0" applyFill="0" applyBorder="0" applyProtection="0">
      <alignment horizontal="left" vertical="center" indent="2"/>
    </xf>
    <xf numFmtId="0" fontId="63" fillId="45" borderId="0" applyBorder="0">
      <alignment horizontal="right" vertical="center"/>
    </xf>
    <xf numFmtId="0" fontId="63" fillId="0" borderId="0" applyBorder="0">
      <alignment horizontal="right" vertical="center"/>
    </xf>
    <xf numFmtId="0" fontId="18" fillId="46" borderId="0" applyNumberFormat="0" applyFont="0" applyBorder="0" applyAlignment="0" applyProtection="0"/>
    <xf numFmtId="0" fontId="18" fillId="0" borderId="0" applyNumberFormat="0" applyFont="0" applyFill="0" applyBorder="0" applyProtection="0">
      <alignment horizontal="left" vertical="center" indent="5"/>
    </xf>
    <xf numFmtId="0" fontId="63" fillId="0" borderId="28" applyNumberFormat="0" applyFill="0" applyAlignment="0" applyProtection="0"/>
    <xf numFmtId="0" fontId="61" fillId="0" borderId="40">
      <alignment horizontal="left" vertical="top" wrapText="1"/>
    </xf>
    <xf numFmtId="0" fontId="61" fillId="47" borderId="28">
      <alignment horizontal="right" vertical="center"/>
    </xf>
    <xf numFmtId="0" fontId="61" fillId="47" borderId="28">
      <alignment horizontal="right" vertical="center"/>
    </xf>
    <xf numFmtId="0" fontId="63" fillId="0" borderId="38">
      <alignment horizontal="left" vertical="center" wrapText="1" indent="2"/>
    </xf>
    <xf numFmtId="0" fontId="61" fillId="47" borderId="27">
      <alignment horizontal="right" vertical="center"/>
    </xf>
    <xf numFmtId="0" fontId="63" fillId="0" borderId="28">
      <alignment horizontal="right" vertical="center"/>
    </xf>
    <xf numFmtId="0" fontId="18" fillId="0" borderId="10"/>
    <xf numFmtId="0" fontId="65" fillId="45" borderId="28">
      <alignment horizontal="right" vertical="center"/>
    </xf>
    <xf numFmtId="0" fontId="63" fillId="46" borderId="28"/>
    <xf numFmtId="0" fontId="61" fillId="45" borderId="28">
      <alignment horizontal="right" vertical="center"/>
    </xf>
    <xf numFmtId="0" fontId="61" fillId="45" borderId="18">
      <alignment horizontal="right" vertical="center"/>
    </xf>
    <xf numFmtId="0" fontId="63" fillId="0" borderId="18">
      <alignment horizontal="right" vertical="center"/>
    </xf>
    <xf numFmtId="4" fontId="18" fillId="0" borderId="0"/>
    <xf numFmtId="0" fontId="61" fillId="47" borderId="17">
      <alignment horizontal="right" vertical="center"/>
    </xf>
    <xf numFmtId="0" fontId="61" fillId="47" borderId="18">
      <alignment horizontal="right" vertical="center"/>
    </xf>
    <xf numFmtId="0" fontId="61" fillId="47" borderId="9">
      <alignment horizontal="right" vertical="center"/>
    </xf>
    <xf numFmtId="4" fontId="61" fillId="47" borderId="27">
      <alignment horizontal="right" vertical="center"/>
    </xf>
    <xf numFmtId="0" fontId="63" fillId="0" borderId="0"/>
    <xf numFmtId="0" fontId="63" fillId="50" borderId="28">
      <alignment horizontal="right" vertical="center"/>
    </xf>
    <xf numFmtId="0" fontId="63" fillId="50" borderId="0" applyBorder="0">
      <alignment horizontal="right" vertical="center"/>
    </xf>
    <xf numFmtId="0" fontId="18" fillId="0" borderId="0"/>
    <xf numFmtId="0" fontId="18" fillId="49" borderId="28"/>
    <xf numFmtId="4" fontId="18" fillId="0" borderId="0"/>
    <xf numFmtId="4" fontId="63" fillId="0" borderId="28" applyFill="0" applyBorder="0" applyProtection="0">
      <alignment horizontal="right" vertical="center"/>
    </xf>
    <xf numFmtId="0" fontId="66" fillId="0" borderId="0" applyNumberFormat="0" applyFill="0" applyBorder="0" applyAlignment="0" applyProtection="0"/>
    <xf numFmtId="4" fontId="18" fillId="0" borderId="0"/>
    <xf numFmtId="4" fontId="18" fillId="0" borderId="0"/>
    <xf numFmtId="0" fontId="16" fillId="0" borderId="0"/>
    <xf numFmtId="0" fontId="63" fillId="46" borderId="28"/>
    <xf numFmtId="0" fontId="61" fillId="47" borderId="27">
      <alignment horizontal="right" vertical="center"/>
    </xf>
    <xf numFmtId="0" fontId="45" fillId="24" borderId="33" applyNumberFormat="0" applyAlignment="0" applyProtection="0"/>
    <xf numFmtId="0" fontId="46" fillId="24" borderId="32" applyNumberFormat="0" applyAlignment="0" applyProtection="0"/>
    <xf numFmtId="0" fontId="5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6" fillId="0" borderId="37" applyNumberFormat="0" applyFill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29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29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29" fillId="3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29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29" fillId="41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29" fillId="44" borderId="0" applyNumberFormat="0" applyBorder="0" applyAlignment="0" applyProtection="0"/>
    <xf numFmtId="0" fontId="63" fillId="0" borderId="28" applyNumberFormat="0" applyFill="0" applyAlignment="0" applyProtection="0"/>
    <xf numFmtId="0" fontId="61" fillId="47" borderId="28">
      <alignment horizontal="right" vertical="center"/>
    </xf>
    <xf numFmtId="0" fontId="61" fillId="47" borderId="28">
      <alignment horizontal="right" vertical="center"/>
    </xf>
    <xf numFmtId="0" fontId="63" fillId="0" borderId="38">
      <alignment horizontal="left" vertical="center" wrapText="1" indent="2"/>
    </xf>
    <xf numFmtId="0" fontId="61" fillId="47" borderId="27">
      <alignment horizontal="right" vertical="center"/>
    </xf>
    <xf numFmtId="0" fontId="63" fillId="0" borderId="28">
      <alignment horizontal="right" vertical="center"/>
    </xf>
    <xf numFmtId="0" fontId="65" fillId="45" borderId="28">
      <alignment horizontal="right" vertical="center"/>
    </xf>
    <xf numFmtId="0" fontId="63" fillId="46" borderId="28"/>
    <xf numFmtId="0" fontId="61" fillId="45" borderId="28">
      <alignment horizontal="right" vertical="center"/>
    </xf>
    <xf numFmtId="0" fontId="61" fillId="47" borderId="9">
      <alignment horizontal="right" vertical="center"/>
    </xf>
    <xf numFmtId="0" fontId="52" fillId="0" borderId="0" applyNumberFormat="0" applyFill="0" applyBorder="0" applyAlignment="0" applyProtection="0"/>
    <xf numFmtId="0" fontId="67" fillId="51" borderId="0" applyNumberFormat="0" applyBorder="0" applyAlignment="0" applyProtection="0"/>
    <xf numFmtId="0" fontId="67" fillId="52" borderId="0" applyNumberFormat="0" applyBorder="0" applyAlignment="0" applyProtection="0"/>
    <xf numFmtId="0" fontId="67" fillId="53" borderId="0" applyNumberFormat="0" applyBorder="0" applyAlignment="0" applyProtection="0"/>
    <xf numFmtId="0" fontId="67" fillId="54" borderId="0" applyNumberFormat="0" applyBorder="0" applyAlignment="0" applyProtection="0"/>
    <xf numFmtId="0" fontId="67" fillId="55" borderId="0" applyNumberFormat="0" applyBorder="0" applyAlignment="0" applyProtection="0"/>
    <xf numFmtId="0" fontId="67" fillId="56" borderId="0" applyNumberFormat="0" applyBorder="0" applyAlignment="0" applyProtection="0"/>
    <xf numFmtId="0" fontId="18" fillId="0" borderId="0" applyNumberFormat="0" applyFont="0" applyFill="0" applyBorder="0" applyProtection="0">
      <alignment horizontal="left" vertical="center" indent="2"/>
    </xf>
    <xf numFmtId="0" fontId="18" fillId="0" borderId="0" applyNumberFormat="0" applyFont="0" applyFill="0" applyBorder="0" applyProtection="0">
      <alignment horizontal="left" vertical="center" indent="2"/>
    </xf>
    <xf numFmtId="49" fontId="63" fillId="0" borderId="28" applyNumberFormat="0" applyFont="0" applyFill="0" applyBorder="0" applyProtection="0">
      <alignment horizontal="left" vertical="center" indent="2"/>
    </xf>
    <xf numFmtId="0" fontId="67" fillId="57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7" fillId="60" borderId="0" applyNumberFormat="0" applyBorder="0" applyAlignment="0" applyProtection="0"/>
    <xf numFmtId="0" fontId="18" fillId="0" borderId="0" applyNumberFormat="0" applyFont="0" applyFill="0" applyBorder="0" applyProtection="0">
      <alignment horizontal="left" vertical="center" indent="5"/>
    </xf>
    <xf numFmtId="0" fontId="18" fillId="0" borderId="0" applyNumberFormat="0" applyFont="0" applyFill="0" applyBorder="0" applyProtection="0">
      <alignment horizontal="left" vertical="center" indent="5"/>
    </xf>
    <xf numFmtId="49" fontId="63" fillId="0" borderId="9" applyNumberFormat="0" applyFont="0" applyFill="0" applyBorder="0" applyProtection="0">
      <alignment horizontal="left" vertical="center" indent="5"/>
    </xf>
    <xf numFmtId="0" fontId="69" fillId="61" borderId="0" applyNumberFormat="0" applyBorder="0" applyAlignment="0" applyProtection="0"/>
    <xf numFmtId="0" fontId="69" fillId="58" borderId="0" applyNumberFormat="0" applyBorder="0" applyAlignment="0" applyProtection="0"/>
    <xf numFmtId="0" fontId="69" fillId="59" borderId="0" applyNumberFormat="0" applyBorder="0" applyAlignment="0" applyProtection="0"/>
    <xf numFmtId="0" fontId="69" fillId="62" borderId="0" applyNumberFormat="0" applyBorder="0" applyAlignment="0" applyProtection="0"/>
    <xf numFmtId="0" fontId="69" fillId="63" borderId="0" applyNumberFormat="0" applyBorder="0" applyAlignment="0" applyProtection="0"/>
    <xf numFmtId="0" fontId="69" fillId="64" borderId="0" applyNumberFormat="0" applyBorder="0" applyAlignment="0" applyProtection="0"/>
    <xf numFmtId="0" fontId="69" fillId="65" borderId="0" applyNumberFormat="0" applyBorder="0" applyAlignment="0" applyProtection="0"/>
    <xf numFmtId="0" fontId="69" fillId="66" borderId="0" applyNumberFormat="0" applyBorder="0" applyAlignment="0" applyProtection="0"/>
    <xf numFmtId="0" fontId="69" fillId="67" borderId="0" applyNumberFormat="0" applyBorder="0" applyAlignment="0" applyProtection="0"/>
    <xf numFmtId="0" fontId="69" fillId="62" borderId="0" applyNumberFormat="0" applyBorder="0" applyAlignment="0" applyProtection="0"/>
    <xf numFmtId="0" fontId="69" fillId="63" borderId="0" applyNumberFormat="0" applyBorder="0" applyAlignment="0" applyProtection="0"/>
    <xf numFmtId="0" fontId="69" fillId="68" borderId="0" applyNumberFormat="0" applyBorder="0" applyAlignment="0" applyProtection="0"/>
    <xf numFmtId="0" fontId="62" fillId="50" borderId="0" applyBorder="0" applyAlignment="0"/>
    <xf numFmtId="4" fontId="62" fillId="50" borderId="0" applyBorder="0" applyAlignment="0"/>
    <xf numFmtId="4" fontId="63" fillId="50" borderId="0" applyBorder="0">
      <alignment horizontal="right" vertical="center"/>
    </xf>
    <xf numFmtId="4" fontId="63" fillId="45" borderId="0" applyBorder="0">
      <alignment horizontal="right" vertical="center"/>
    </xf>
    <xf numFmtId="4" fontId="63" fillId="45" borderId="0" applyBorder="0">
      <alignment horizontal="right" vertical="center"/>
    </xf>
    <xf numFmtId="4" fontId="61" fillId="45" borderId="28">
      <alignment horizontal="right" vertical="center"/>
    </xf>
    <xf numFmtId="4" fontId="65" fillId="45" borderId="28">
      <alignment horizontal="right" vertical="center"/>
    </xf>
    <xf numFmtId="4" fontId="61" fillId="47" borderId="28">
      <alignment horizontal="right" vertical="center"/>
    </xf>
    <xf numFmtId="4" fontId="61" fillId="47" borderId="28">
      <alignment horizontal="right" vertical="center"/>
    </xf>
    <xf numFmtId="4" fontId="61" fillId="47" borderId="9">
      <alignment horizontal="right" vertical="center"/>
    </xf>
    <xf numFmtId="4" fontId="61" fillId="47" borderId="27">
      <alignment horizontal="right" vertical="center"/>
    </xf>
    <xf numFmtId="0" fontId="68" fillId="65" borderId="0" applyNumberFormat="0" applyBorder="0" applyAlignment="0" applyProtection="0"/>
    <xf numFmtId="0" fontId="68" fillId="66" borderId="0" applyNumberFormat="0" applyBorder="0" applyAlignment="0" applyProtection="0"/>
    <xf numFmtId="0" fontId="68" fillId="67" borderId="0" applyNumberFormat="0" applyBorder="0" applyAlignment="0" applyProtection="0"/>
    <xf numFmtId="0" fontId="68" fillId="62" borderId="0" applyNumberFormat="0" applyBorder="0" applyAlignment="0" applyProtection="0"/>
    <xf numFmtId="0" fontId="68" fillId="63" borderId="0" applyNumberFormat="0" applyBorder="0" applyAlignment="0" applyProtection="0"/>
    <xf numFmtId="0" fontId="68" fillId="68" borderId="0" applyNumberFormat="0" applyBorder="0" applyAlignment="0" applyProtection="0"/>
    <xf numFmtId="0" fontId="71" fillId="52" borderId="0" applyNumberFormat="0" applyBorder="0" applyAlignment="0" applyProtection="0"/>
    <xf numFmtId="4" fontId="62" fillId="0" borderId="14" applyFill="0" applyBorder="0" applyProtection="0">
      <alignment horizontal="right" vertical="center"/>
    </xf>
    <xf numFmtId="0" fontId="73" fillId="69" borderId="42" applyNumberFormat="0" applyAlignment="0" applyProtection="0"/>
    <xf numFmtId="0" fontId="74" fillId="70" borderId="43" applyNumberFormat="0" applyAlignment="0" applyProtection="0"/>
    <xf numFmtId="173" fontId="51" fillId="0" borderId="0" applyFont="0" applyFill="0" applyBorder="0" applyAlignment="0" applyProtection="0"/>
    <xf numFmtId="175" fontId="75" fillId="0" borderId="0" applyFont="0" applyFill="0" applyBorder="0" applyAlignment="0" applyProtection="0"/>
    <xf numFmtId="173" fontId="51" fillId="0" borderId="0" applyFont="0" applyFill="0" applyBorder="0" applyAlignment="0" applyProtection="0"/>
    <xf numFmtId="0" fontId="63" fillId="47" borderId="38">
      <alignment horizontal="left" vertical="center" wrapText="1" indent="2"/>
    </xf>
    <xf numFmtId="0" fontId="63" fillId="45" borderId="9">
      <alignment horizontal="left" vertical="center"/>
    </xf>
    <xf numFmtId="0" fontId="78" fillId="0" borderId="0" applyNumberFormat="0" applyFill="0" applyBorder="0" applyAlignment="0" applyProtection="0"/>
    <xf numFmtId="0" fontId="79" fillId="53" borderId="0" applyNumberFormat="0" applyBorder="0" applyAlignment="0" applyProtection="0"/>
    <xf numFmtId="0" fontId="80" fillId="53" borderId="0" applyNumberFormat="0" applyBorder="0" applyAlignment="0" applyProtection="0"/>
    <xf numFmtId="0" fontId="81" fillId="0" borderId="45" applyNumberFormat="0" applyFill="0" applyAlignment="0" applyProtection="0"/>
    <xf numFmtId="0" fontId="82" fillId="0" borderId="46" applyNumberFormat="0" applyFill="0" applyAlignment="0" applyProtection="0"/>
    <xf numFmtId="0" fontId="83" fillId="0" borderId="47" applyNumberFormat="0" applyFill="0" applyAlignment="0" applyProtection="0"/>
    <xf numFmtId="0" fontId="83" fillId="0" borderId="0" applyNumberFormat="0" applyFill="0" applyBorder="0" applyAlignment="0" applyProtection="0"/>
    <xf numFmtId="0" fontId="84" fillId="56" borderId="42" applyNumberFormat="0" applyAlignment="0" applyProtection="0"/>
    <xf numFmtId="4" fontId="63" fillId="0" borderId="0" applyBorder="0">
      <alignment horizontal="right" vertical="center"/>
    </xf>
    <xf numFmtId="0" fontId="63" fillId="0" borderId="3">
      <alignment horizontal="right" vertical="center"/>
    </xf>
    <xf numFmtId="4" fontId="63" fillId="0" borderId="28">
      <alignment horizontal="right" vertical="center"/>
    </xf>
    <xf numFmtId="1" fontId="64" fillId="45" borderId="0" applyBorder="0">
      <alignment horizontal="right" vertical="center"/>
    </xf>
    <xf numFmtId="0" fontId="85" fillId="0" borderId="48" applyNumberFormat="0" applyFill="0" applyAlignment="0" applyProtection="0"/>
    <xf numFmtId="0" fontId="86" fillId="71" borderId="0" applyNumberFormat="0" applyBorder="0" applyAlignment="0" applyProtection="0"/>
    <xf numFmtId="0" fontId="18" fillId="0" borderId="0"/>
    <xf numFmtId="0" fontId="18" fillId="0" borderId="0"/>
    <xf numFmtId="0" fontId="75" fillId="0" borderId="0"/>
    <xf numFmtId="4" fontId="87" fillId="0" borderId="0"/>
    <xf numFmtId="0" fontId="18" fillId="0" borderId="0"/>
    <xf numFmtId="0" fontId="16" fillId="0" borderId="0"/>
    <xf numFmtId="4" fontId="63" fillId="0" borderId="0" applyFill="0" applyBorder="0" applyProtection="0">
      <alignment horizontal="right" vertical="center"/>
    </xf>
    <xf numFmtId="4" fontId="63" fillId="0" borderId="0" applyFill="0" applyBorder="0" applyProtection="0">
      <alignment horizontal="right" vertical="center"/>
    </xf>
    <xf numFmtId="4" fontId="63" fillId="0" borderId="28" applyFill="0" applyBorder="0" applyProtection="0">
      <alignment horizontal="right" vertical="center"/>
    </xf>
    <xf numFmtId="0" fontId="62" fillId="0" borderId="0" applyNumberFormat="0" applyFill="0" applyBorder="0" applyProtection="0">
      <alignment horizontal="left" vertical="center"/>
    </xf>
    <xf numFmtId="49" fontId="62" fillId="0" borderId="28" applyNumberFormat="0" applyFill="0" applyBorder="0" applyProtection="0">
      <alignment horizontal="left" vertical="center"/>
    </xf>
    <xf numFmtId="0" fontId="18" fillId="46" borderId="0" applyNumberFormat="0" applyFont="0" applyBorder="0" applyAlignment="0" applyProtection="0"/>
    <xf numFmtId="4" fontId="18" fillId="46" borderId="0" applyNumberFormat="0" applyFont="0" applyBorder="0" applyAlignment="0" applyProtection="0"/>
    <xf numFmtId="4" fontId="18" fillId="46" borderId="0" applyNumberFormat="0" applyFont="0" applyBorder="0" applyAlignment="0" applyProtection="0"/>
    <xf numFmtId="0" fontId="18" fillId="46" borderId="0" applyNumberFormat="0" applyFont="0" applyBorder="0" applyAlignment="0" applyProtection="0"/>
    <xf numFmtId="0" fontId="18" fillId="46" borderId="0" applyNumberFormat="0" applyFont="0" applyBorder="0" applyAlignment="0" applyProtection="0"/>
    <xf numFmtId="0" fontId="75" fillId="48" borderId="0" applyNumberFormat="0" applyFont="0" applyBorder="0" applyAlignment="0" applyProtection="0"/>
    <xf numFmtId="0" fontId="67" fillId="72" borderId="49" applyNumberFormat="0" applyFont="0" applyAlignment="0" applyProtection="0"/>
    <xf numFmtId="0" fontId="18" fillId="72" borderId="49" applyNumberFormat="0" applyFont="0" applyAlignment="0" applyProtection="0"/>
    <xf numFmtId="0" fontId="88" fillId="69" borderId="41" applyNumberFormat="0" applyAlignment="0" applyProtection="0"/>
    <xf numFmtId="168" fontId="63" fillId="73" borderId="28" applyNumberFormat="0" applyFont="0" applyBorder="0" applyAlignment="0" applyProtection="0">
      <alignment horizontal="right" vertical="center"/>
    </xf>
    <xf numFmtId="9" fontId="75" fillId="0" borderId="0" applyFont="0" applyFill="0" applyBorder="0" applyAlignment="0" applyProtection="0"/>
    <xf numFmtId="0" fontId="89" fillId="52" borderId="0" applyNumberFormat="0" applyBorder="0" applyAlignment="0" applyProtection="0"/>
    <xf numFmtId="4" fontId="63" fillId="46" borderId="28"/>
    <xf numFmtId="0" fontId="63" fillId="46" borderId="18"/>
    <xf numFmtId="0" fontId="90" fillId="0" borderId="0" applyNumberFormat="0" applyFill="0" applyBorder="0" applyAlignment="0" applyProtection="0"/>
    <xf numFmtId="0" fontId="91" fillId="0" borderId="44" applyNumberFormat="0" applyFill="0" applyAlignment="0" applyProtection="0"/>
    <xf numFmtId="0" fontId="92" fillId="0" borderId="0" applyNumberFormat="0" applyFill="0" applyBorder="0" applyAlignment="0" applyProtection="0"/>
    <xf numFmtId="0" fontId="93" fillId="0" borderId="45" applyNumberFormat="0" applyFill="0" applyAlignment="0" applyProtection="0"/>
    <xf numFmtId="0" fontId="94" fillId="0" borderId="46" applyNumberFormat="0" applyFill="0" applyAlignment="0" applyProtection="0"/>
    <xf numFmtId="0" fontId="95" fillId="0" borderId="47" applyNumberFormat="0" applyFill="0" applyAlignment="0" applyProtection="0"/>
    <xf numFmtId="0" fontId="95" fillId="0" borderId="0" applyNumberFormat="0" applyFill="0" applyBorder="0" applyAlignment="0" applyProtection="0"/>
    <xf numFmtId="0" fontId="96" fillId="0" borderId="48" applyNumberFormat="0" applyFill="0" applyAlignment="0" applyProtection="0"/>
    <xf numFmtId="0" fontId="98" fillId="0" borderId="0" applyNumberFormat="0" applyFill="0" applyBorder="0" applyAlignment="0" applyProtection="0"/>
    <xf numFmtId="0" fontId="99" fillId="70" borderId="43" applyNumberFormat="0" applyAlignment="0" applyProtection="0"/>
    <xf numFmtId="0" fontId="66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8" fillId="0" borderId="0" applyNumberFormat="0" applyFont="0" applyFill="0" applyBorder="0" applyProtection="0">
      <alignment horizontal="left" vertical="center"/>
    </xf>
    <xf numFmtId="0" fontId="63" fillId="45" borderId="0" applyBorder="0">
      <alignment horizontal="right" vertical="center"/>
    </xf>
    <xf numFmtId="0" fontId="63" fillId="45" borderId="0" applyBorder="0">
      <alignment horizontal="right" vertical="center"/>
    </xf>
    <xf numFmtId="0" fontId="63" fillId="0" borderId="0" applyBorder="0">
      <alignment horizontal="right" vertical="center"/>
    </xf>
    <xf numFmtId="4" fontId="18" fillId="0" borderId="0"/>
    <xf numFmtId="0" fontId="101" fillId="0" borderId="0"/>
    <xf numFmtId="0" fontId="18" fillId="46" borderId="0" applyNumberFormat="0" applyFont="0" applyBorder="0" applyAlignment="0" applyProtection="0"/>
    <xf numFmtId="0" fontId="66" fillId="0" borderId="0" applyNumberFormat="0" applyFill="0" applyBorder="0" applyAlignment="0" applyProtection="0"/>
    <xf numFmtId="0" fontId="67" fillId="51" borderId="0" applyNumberFormat="0" applyBorder="0" applyAlignment="0" applyProtection="0"/>
    <xf numFmtId="0" fontId="67" fillId="52" borderId="0" applyNumberFormat="0" applyBorder="0" applyAlignment="0" applyProtection="0"/>
    <xf numFmtId="0" fontId="67" fillId="53" borderId="0" applyNumberFormat="0" applyBorder="0" applyAlignment="0" applyProtection="0"/>
    <xf numFmtId="0" fontId="67" fillId="54" borderId="0" applyNumberFormat="0" applyBorder="0" applyAlignment="0" applyProtection="0"/>
    <xf numFmtId="0" fontId="67" fillId="55" borderId="0" applyNumberFormat="0" applyBorder="0" applyAlignment="0" applyProtection="0"/>
    <xf numFmtId="0" fontId="67" fillId="56" borderId="0" applyNumberFormat="0" applyBorder="0" applyAlignment="0" applyProtection="0"/>
    <xf numFmtId="0" fontId="67" fillId="57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7" fillId="60" borderId="0" applyNumberFormat="0" applyBorder="0" applyAlignment="0" applyProtection="0"/>
    <xf numFmtId="0" fontId="69" fillId="61" borderId="0" applyNumberFormat="0" applyBorder="0" applyAlignment="0" applyProtection="0"/>
    <xf numFmtId="0" fontId="69" fillId="58" borderId="0" applyNumberFormat="0" applyBorder="0" applyAlignment="0" applyProtection="0"/>
    <xf numFmtId="0" fontId="69" fillId="59" borderId="0" applyNumberFormat="0" applyBorder="0" applyAlignment="0" applyProtection="0"/>
    <xf numFmtId="0" fontId="69" fillId="62" borderId="0" applyNumberFormat="0" applyBorder="0" applyAlignment="0" applyProtection="0"/>
    <xf numFmtId="0" fontId="69" fillId="63" borderId="0" applyNumberFormat="0" applyBorder="0" applyAlignment="0" applyProtection="0"/>
    <xf numFmtId="0" fontId="69" fillId="64" borderId="0" applyNumberFormat="0" applyBorder="0" applyAlignment="0" applyProtection="0"/>
    <xf numFmtId="0" fontId="69" fillId="65" borderId="0" applyNumberFormat="0" applyBorder="0" applyAlignment="0" applyProtection="0"/>
    <xf numFmtId="0" fontId="69" fillId="66" borderId="0" applyNumberFormat="0" applyBorder="0" applyAlignment="0" applyProtection="0"/>
    <xf numFmtId="0" fontId="69" fillId="67" borderId="0" applyNumberFormat="0" applyBorder="0" applyAlignment="0" applyProtection="0"/>
    <xf numFmtId="0" fontId="69" fillId="62" borderId="0" applyNumberFormat="0" applyBorder="0" applyAlignment="0" applyProtection="0"/>
    <xf numFmtId="0" fontId="69" fillId="63" borderId="0" applyNumberFormat="0" applyBorder="0" applyAlignment="0" applyProtection="0"/>
    <xf numFmtId="0" fontId="69" fillId="68" borderId="0" applyNumberFormat="0" applyBorder="0" applyAlignment="0" applyProtection="0"/>
    <xf numFmtId="0" fontId="71" fillId="52" borderId="0" applyNumberFormat="0" applyBorder="0" applyAlignment="0" applyProtection="0"/>
    <xf numFmtId="0" fontId="73" fillId="69" borderId="42" applyNumberFormat="0" applyAlignment="0" applyProtection="0"/>
    <xf numFmtId="0" fontId="74" fillId="70" borderId="43" applyNumberFormat="0" applyAlignment="0" applyProtection="0"/>
    <xf numFmtId="0" fontId="78" fillId="0" borderId="0" applyNumberFormat="0" applyFill="0" applyBorder="0" applyAlignment="0" applyProtection="0"/>
    <xf numFmtId="0" fontId="79" fillId="53" borderId="0" applyNumberFormat="0" applyBorder="0" applyAlignment="0" applyProtection="0"/>
    <xf numFmtId="0" fontId="81" fillId="0" borderId="45" applyNumberFormat="0" applyFill="0" applyAlignment="0" applyProtection="0"/>
    <xf numFmtId="0" fontId="82" fillId="0" borderId="46" applyNumberFormat="0" applyFill="0" applyAlignment="0" applyProtection="0"/>
    <xf numFmtId="0" fontId="83" fillId="0" borderId="47" applyNumberFormat="0" applyFill="0" applyAlignment="0" applyProtection="0"/>
    <xf numFmtId="0" fontId="83" fillId="0" borderId="0" applyNumberFormat="0" applyFill="0" applyBorder="0" applyAlignment="0" applyProtection="0"/>
    <xf numFmtId="0" fontId="84" fillId="56" borderId="42" applyNumberFormat="0" applyAlignment="0" applyProtection="0"/>
    <xf numFmtId="0" fontId="85" fillId="0" borderId="48" applyNumberFormat="0" applyFill="0" applyAlignment="0" applyProtection="0"/>
    <xf numFmtId="0" fontId="86" fillId="71" borderId="0" applyNumberFormat="0" applyBorder="0" applyAlignment="0" applyProtection="0"/>
    <xf numFmtId="0" fontId="18" fillId="0" borderId="0"/>
    <xf numFmtId="0" fontId="67" fillId="72" borderId="49" applyNumberFormat="0" applyFont="0" applyAlignment="0" applyProtection="0"/>
    <xf numFmtId="0" fontId="88" fillId="69" borderId="41" applyNumberFormat="0" applyAlignment="0" applyProtection="0"/>
    <xf numFmtId="0" fontId="90" fillId="0" borderId="0" applyNumberFormat="0" applyFill="0" applyBorder="0" applyAlignment="0" applyProtection="0"/>
    <xf numFmtId="0" fontId="91" fillId="0" borderId="44" applyNumberFormat="0" applyFill="0" applyAlignment="0" applyProtection="0"/>
    <xf numFmtId="0" fontId="98" fillId="0" borderId="0" applyNumberFormat="0" applyFill="0" applyBorder="0" applyAlignment="0" applyProtection="0"/>
    <xf numFmtId="0" fontId="102" fillId="0" borderId="0">
      <alignment horizontal="left" vertical="center" indent="1"/>
    </xf>
    <xf numFmtId="0" fontId="67" fillId="51" borderId="0" applyNumberFormat="0" applyBorder="0" applyAlignment="0" applyProtection="0"/>
    <xf numFmtId="0" fontId="67" fillId="52" borderId="0" applyNumberFormat="0" applyBorder="0" applyAlignment="0" applyProtection="0"/>
    <xf numFmtId="0" fontId="67" fillId="53" borderId="0" applyNumberFormat="0" applyBorder="0" applyAlignment="0" applyProtection="0"/>
    <xf numFmtId="0" fontId="67" fillId="54" borderId="0" applyNumberFormat="0" applyBorder="0" applyAlignment="0" applyProtection="0"/>
    <xf numFmtId="0" fontId="67" fillId="55" borderId="0" applyNumberFormat="0" applyBorder="0" applyAlignment="0" applyProtection="0"/>
    <xf numFmtId="0" fontId="67" fillId="56" borderId="0" applyNumberFormat="0" applyBorder="0" applyAlignment="0" applyProtection="0"/>
    <xf numFmtId="0" fontId="67" fillId="57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7" fillId="60" borderId="0" applyNumberFormat="0" applyBorder="0" applyAlignment="0" applyProtection="0"/>
    <xf numFmtId="0" fontId="69" fillId="61" borderId="0" applyNumberFormat="0" applyBorder="0" applyAlignment="0" applyProtection="0"/>
    <xf numFmtId="0" fontId="69" fillId="58" borderId="0" applyNumberFormat="0" applyBorder="0" applyAlignment="0" applyProtection="0"/>
    <xf numFmtId="0" fontId="69" fillId="59" borderId="0" applyNumberFormat="0" applyBorder="0" applyAlignment="0" applyProtection="0"/>
    <xf numFmtId="0" fontId="69" fillId="62" borderId="0" applyNumberFormat="0" applyBorder="0" applyAlignment="0" applyProtection="0"/>
    <xf numFmtId="0" fontId="69" fillId="63" borderId="0" applyNumberFormat="0" applyBorder="0" applyAlignment="0" applyProtection="0"/>
    <xf numFmtId="0" fontId="69" fillId="64" borderId="0" applyNumberFormat="0" applyBorder="0" applyAlignment="0" applyProtection="0"/>
    <xf numFmtId="0" fontId="61" fillId="45" borderId="28">
      <alignment horizontal="right" vertical="center"/>
    </xf>
    <xf numFmtId="4" fontId="61" fillId="45" borderId="28">
      <alignment horizontal="right" vertical="center"/>
    </xf>
    <xf numFmtId="0" fontId="65" fillId="45" borderId="28">
      <alignment horizontal="right" vertical="center"/>
    </xf>
    <xf numFmtId="4" fontId="65" fillId="45" borderId="28">
      <alignment horizontal="right" vertical="center"/>
    </xf>
    <xf numFmtId="0" fontId="61" fillId="47" borderId="28">
      <alignment horizontal="right" vertical="center"/>
    </xf>
    <xf numFmtId="4" fontId="61" fillId="47" borderId="28">
      <alignment horizontal="right" vertical="center"/>
    </xf>
    <xf numFmtId="0" fontId="61" fillId="47" borderId="28">
      <alignment horizontal="right" vertical="center"/>
    </xf>
    <xf numFmtId="4" fontId="61" fillId="47" borderId="28">
      <alignment horizontal="right" vertical="center"/>
    </xf>
    <xf numFmtId="0" fontId="61" fillId="47" borderId="50">
      <alignment horizontal="right" vertical="center"/>
    </xf>
    <xf numFmtId="4" fontId="61" fillId="47" borderId="50">
      <alignment horizontal="right" vertical="center"/>
    </xf>
    <xf numFmtId="0" fontId="61" fillId="47" borderId="27">
      <alignment horizontal="right" vertical="center"/>
    </xf>
    <xf numFmtId="4" fontId="61" fillId="47" borderId="27">
      <alignment horizontal="right" vertical="center"/>
    </xf>
    <xf numFmtId="0" fontId="73" fillId="69" borderId="42" applyNumberFormat="0" applyAlignment="0" applyProtection="0"/>
    <xf numFmtId="0" fontId="63" fillId="47" borderId="51">
      <alignment horizontal="left" vertical="center" wrapText="1" indent="2"/>
    </xf>
    <xf numFmtId="0" fontId="63" fillId="0" borderId="51">
      <alignment horizontal="left" vertical="center" wrapText="1" indent="2"/>
    </xf>
    <xf numFmtId="0" fontId="63" fillId="45" borderId="50">
      <alignment horizontal="left" vertical="center"/>
    </xf>
    <xf numFmtId="0" fontId="78" fillId="0" borderId="0" applyNumberFormat="0" applyFill="0" applyBorder="0" applyAlignment="0" applyProtection="0"/>
    <xf numFmtId="0" fontId="84" fillId="56" borderId="42" applyNumberFormat="0" applyAlignment="0" applyProtection="0"/>
    <xf numFmtId="0" fontId="63" fillId="0" borderId="28">
      <alignment horizontal="right" vertical="center"/>
    </xf>
    <xf numFmtId="4" fontId="63" fillId="0" borderId="28">
      <alignment horizontal="right" vertical="center"/>
    </xf>
    <xf numFmtId="0" fontId="16" fillId="0" borderId="0"/>
    <xf numFmtId="0" fontId="63" fillId="0" borderId="28" applyNumberFormat="0" applyFill="0" applyAlignment="0" applyProtection="0"/>
    <xf numFmtId="0" fontId="88" fillId="69" borderId="41" applyNumberFormat="0" applyAlignment="0" applyProtection="0"/>
    <xf numFmtId="168" fontId="63" fillId="73" borderId="28" applyNumberFormat="0" applyFont="0" applyBorder="0" applyAlignment="0" applyProtection="0">
      <alignment horizontal="right" vertical="center"/>
    </xf>
    <xf numFmtId="0" fontId="63" fillId="46" borderId="28"/>
    <xf numFmtId="4" fontId="63" fillId="46" borderId="28"/>
    <xf numFmtId="0" fontId="91" fillId="0" borderId="44" applyNumberFormat="0" applyFill="0" applyAlignment="0" applyProtection="0"/>
    <xf numFmtId="0" fontId="98" fillId="0" borderId="0" applyNumberForma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44" fillId="23" borderId="32" applyNumberFormat="0" applyAlignment="0" applyProtection="0"/>
    <xf numFmtId="0" fontId="63" fillId="45" borderId="0" applyBorder="0">
      <alignment horizontal="right" vertical="center"/>
    </xf>
    <xf numFmtId="0" fontId="63" fillId="45" borderId="0" applyBorder="0">
      <alignment horizontal="right" vertical="center"/>
    </xf>
    <xf numFmtId="0" fontId="63" fillId="0" borderId="0" applyBorder="0">
      <alignment horizontal="right" vertical="center"/>
    </xf>
    <xf numFmtId="0" fontId="18" fillId="0" borderId="0"/>
    <xf numFmtId="49" fontId="63" fillId="0" borderId="28" applyNumberFormat="0" applyFont="0" applyFill="0" applyBorder="0" applyProtection="0">
      <alignment horizontal="left" vertical="center" indent="2"/>
    </xf>
    <xf numFmtId="49" fontId="63" fillId="0" borderId="50" applyNumberFormat="0" applyFont="0" applyFill="0" applyBorder="0" applyProtection="0">
      <alignment horizontal="left" vertical="center" indent="5"/>
    </xf>
    <xf numFmtId="0" fontId="68" fillId="65" borderId="0" applyNumberFormat="0" applyBorder="0" applyAlignment="0" applyProtection="0"/>
    <xf numFmtId="0" fontId="68" fillId="66" borderId="0" applyNumberFormat="0" applyBorder="0" applyAlignment="0" applyProtection="0"/>
    <xf numFmtId="0" fontId="68" fillId="67" borderId="0" applyNumberFormat="0" applyBorder="0" applyAlignment="0" applyProtection="0"/>
    <xf numFmtId="0" fontId="68" fillId="62" borderId="0" applyNumberFormat="0" applyBorder="0" applyAlignment="0" applyProtection="0"/>
    <xf numFmtId="0" fontId="68" fillId="63" borderId="0" applyNumberFormat="0" applyBorder="0" applyAlignment="0" applyProtection="0"/>
    <xf numFmtId="0" fontId="68" fillId="68" borderId="0" applyNumberFormat="0" applyBorder="0" applyAlignment="0" applyProtection="0"/>
    <xf numFmtId="0" fontId="80" fillId="53" borderId="0" applyNumberFormat="0" applyBorder="0" applyAlignment="0" applyProtection="0"/>
    <xf numFmtId="4" fontId="18" fillId="0" borderId="0"/>
    <xf numFmtId="0" fontId="18" fillId="0" borderId="0"/>
    <xf numFmtId="0" fontId="16" fillId="0" borderId="0"/>
    <xf numFmtId="4" fontId="63" fillId="0" borderId="28" applyFill="0" applyBorder="0" applyProtection="0">
      <alignment horizontal="right" vertical="center"/>
    </xf>
    <xf numFmtId="49" fontId="62" fillId="0" borderId="28" applyNumberFormat="0" applyFill="0" applyBorder="0" applyProtection="0">
      <alignment horizontal="left" vertical="center"/>
    </xf>
    <xf numFmtId="0" fontId="18" fillId="46" borderId="0" applyNumberFormat="0" applyFont="0" applyBorder="0" applyAlignment="0" applyProtection="0"/>
    <xf numFmtId="0" fontId="89" fillId="52" borderId="0" applyNumberFormat="0" applyBorder="0" applyAlignment="0" applyProtection="0"/>
    <xf numFmtId="0" fontId="93" fillId="0" borderId="45" applyNumberFormat="0" applyFill="0" applyAlignment="0" applyProtection="0"/>
    <xf numFmtId="0" fontId="94" fillId="0" borderId="46" applyNumberFormat="0" applyFill="0" applyAlignment="0" applyProtection="0"/>
    <xf numFmtId="0" fontId="95" fillId="0" borderId="47" applyNumberFormat="0" applyFill="0" applyAlignment="0" applyProtection="0"/>
    <xf numFmtId="0" fontId="95" fillId="0" borderId="0" applyNumberFormat="0" applyFill="0" applyBorder="0" applyAlignment="0" applyProtection="0"/>
    <xf numFmtId="0" fontId="96" fillId="0" borderId="48" applyNumberFormat="0" applyFill="0" applyAlignment="0" applyProtection="0"/>
    <xf numFmtId="0" fontId="99" fillId="70" borderId="43" applyNumberFormat="0" applyAlignment="0" applyProtection="0"/>
    <xf numFmtId="0" fontId="66" fillId="0" borderId="0" applyNumberFormat="0" applyFill="0" applyBorder="0" applyAlignment="0" applyProtection="0"/>
    <xf numFmtId="0" fontId="16" fillId="0" borderId="0"/>
    <xf numFmtId="0" fontId="44" fillId="23" borderId="32" applyNumberFormat="0" applyAlignment="0" applyProtection="0"/>
    <xf numFmtId="0" fontId="51" fillId="51" borderId="0" applyNumberFormat="0" applyBorder="0" applyAlignment="0" applyProtection="0"/>
    <xf numFmtId="0" fontId="51" fillId="52" borderId="0" applyNumberFormat="0" applyBorder="0" applyAlignment="0" applyProtection="0"/>
    <xf numFmtId="0" fontId="51" fillId="53" borderId="0" applyNumberFormat="0" applyBorder="0" applyAlignment="0" applyProtection="0"/>
    <xf numFmtId="0" fontId="51" fillId="54" borderId="0" applyNumberFormat="0" applyBorder="0" applyAlignment="0" applyProtection="0"/>
    <xf numFmtId="0" fontId="51" fillId="55" borderId="0" applyNumberFormat="0" applyBorder="0" applyAlignment="0" applyProtection="0"/>
    <xf numFmtId="0" fontId="51" fillId="56" borderId="0" applyNumberFormat="0" applyBorder="0" applyAlignment="0" applyProtection="0"/>
    <xf numFmtId="0" fontId="51" fillId="57" borderId="0" applyNumberFormat="0" applyBorder="0" applyAlignment="0" applyProtection="0"/>
    <xf numFmtId="0" fontId="51" fillId="58" borderId="0" applyNumberFormat="0" applyBorder="0" applyAlignment="0" applyProtection="0"/>
    <xf numFmtId="0" fontId="51" fillId="59" borderId="0" applyNumberFormat="0" applyBorder="0" applyAlignment="0" applyProtection="0"/>
    <xf numFmtId="0" fontId="51" fillId="54" borderId="0" applyNumberFormat="0" applyBorder="0" applyAlignment="0" applyProtection="0"/>
    <xf numFmtId="0" fontId="51" fillId="57" borderId="0" applyNumberFormat="0" applyBorder="0" applyAlignment="0" applyProtection="0"/>
    <xf numFmtId="0" fontId="51" fillId="60" borderId="0" applyNumberFormat="0" applyBorder="0" applyAlignment="0" applyProtection="0"/>
    <xf numFmtId="0" fontId="68" fillId="61" borderId="0" applyNumberFormat="0" applyBorder="0" applyAlignment="0" applyProtection="0"/>
    <xf numFmtId="0" fontId="68" fillId="58" borderId="0" applyNumberFormat="0" applyBorder="0" applyAlignment="0" applyProtection="0"/>
    <xf numFmtId="0" fontId="68" fillId="59" borderId="0" applyNumberFormat="0" applyBorder="0" applyAlignment="0" applyProtection="0"/>
    <xf numFmtId="0" fontId="68" fillId="62" borderId="0" applyNumberFormat="0" applyBorder="0" applyAlignment="0" applyProtection="0"/>
    <xf numFmtId="0" fontId="68" fillId="63" borderId="0" applyNumberFormat="0" applyBorder="0" applyAlignment="0" applyProtection="0"/>
    <xf numFmtId="0" fontId="68" fillId="64" borderId="0" applyNumberFormat="0" applyBorder="0" applyAlignment="0" applyProtection="0"/>
    <xf numFmtId="0" fontId="70" fillId="69" borderId="41" applyNumberFormat="0" applyAlignment="0" applyProtection="0"/>
    <xf numFmtId="0" fontId="72" fillId="69" borderId="42" applyNumberFormat="0" applyAlignment="0" applyProtection="0"/>
    <xf numFmtId="0" fontId="50" fillId="0" borderId="44" applyNumberFormat="0" applyFill="0" applyAlignment="0" applyProtection="0"/>
    <xf numFmtId="0" fontId="77" fillId="0" borderId="0" applyNumberFormat="0" applyFill="0" applyBorder="0" applyAlignment="0" applyProtection="0"/>
    <xf numFmtId="0" fontId="16" fillId="0" borderId="0"/>
    <xf numFmtId="0" fontId="97" fillId="0" borderId="0" applyNumberFormat="0" applyFill="0" applyBorder="0" applyAlignment="0" applyProtection="0"/>
    <xf numFmtId="0" fontId="16" fillId="0" borderId="0"/>
    <xf numFmtId="0" fontId="16" fillId="0" borderId="0"/>
    <xf numFmtId="0" fontId="16" fillId="0" borderId="0"/>
    <xf numFmtId="49" fontId="63" fillId="0" borderId="28" applyNumberFormat="0" applyFont="0" applyFill="0" applyBorder="0" applyProtection="0">
      <alignment horizontal="left" vertical="center" indent="2"/>
    </xf>
    <xf numFmtId="49" fontId="63" fillId="0" borderId="9" applyNumberFormat="0" applyFont="0" applyFill="0" applyBorder="0" applyProtection="0">
      <alignment horizontal="left" vertical="center" indent="5"/>
    </xf>
    <xf numFmtId="0" fontId="61" fillId="45" borderId="28">
      <alignment horizontal="right" vertical="center"/>
    </xf>
    <xf numFmtId="4" fontId="61" fillId="45" borderId="28">
      <alignment horizontal="right" vertical="center"/>
    </xf>
    <xf numFmtId="0" fontId="65" fillId="45" borderId="28">
      <alignment horizontal="right" vertical="center"/>
    </xf>
    <xf numFmtId="4" fontId="65" fillId="45" borderId="28">
      <alignment horizontal="right" vertical="center"/>
    </xf>
    <xf numFmtId="0" fontId="61" fillId="47" borderId="28">
      <alignment horizontal="right" vertical="center"/>
    </xf>
    <xf numFmtId="4" fontId="61" fillId="47" borderId="28">
      <alignment horizontal="right" vertical="center"/>
    </xf>
    <xf numFmtId="0" fontId="61" fillId="47" borderId="28">
      <alignment horizontal="right" vertical="center"/>
    </xf>
    <xf numFmtId="4" fontId="61" fillId="47" borderId="28">
      <alignment horizontal="right" vertical="center"/>
    </xf>
    <xf numFmtId="0" fontId="61" fillId="47" borderId="9">
      <alignment horizontal="right" vertical="center"/>
    </xf>
    <xf numFmtId="4" fontId="61" fillId="47" borderId="9">
      <alignment horizontal="right" vertical="center"/>
    </xf>
    <xf numFmtId="0" fontId="61" fillId="47" borderId="27">
      <alignment horizontal="right" vertical="center"/>
    </xf>
    <xf numFmtId="4" fontId="61" fillId="47" borderId="27">
      <alignment horizontal="right" vertical="center"/>
    </xf>
    <xf numFmtId="175" fontId="103" fillId="0" borderId="0" applyFont="0" applyFill="0" applyBorder="0" applyAlignment="0" applyProtection="0"/>
    <xf numFmtId="0" fontId="63" fillId="47" borderId="38">
      <alignment horizontal="left" vertical="center" wrapText="1" indent="2"/>
    </xf>
    <xf numFmtId="0" fontId="63" fillId="0" borderId="38">
      <alignment horizontal="left" vertical="center" wrapText="1" indent="2"/>
    </xf>
    <xf numFmtId="0" fontId="63" fillId="45" borderId="9">
      <alignment horizontal="left" vertical="center"/>
    </xf>
    <xf numFmtId="0" fontId="76" fillId="56" borderId="42" applyNumberFormat="0" applyAlignment="0" applyProtection="0"/>
    <xf numFmtId="0" fontId="63" fillId="0" borderId="28">
      <alignment horizontal="right" vertical="center"/>
    </xf>
    <xf numFmtId="4" fontId="63" fillId="0" borderId="28">
      <alignment horizontal="right" vertical="center"/>
    </xf>
    <xf numFmtId="0" fontId="103" fillId="0" borderId="0"/>
    <xf numFmtId="0" fontId="101" fillId="0" borderId="0"/>
    <xf numFmtId="0" fontId="10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01" fillId="0" borderId="0"/>
    <xf numFmtId="0" fontId="18" fillId="0" borderId="0"/>
    <xf numFmtId="4" fontId="63" fillId="0" borderId="28" applyFill="0" applyBorder="0" applyProtection="0">
      <alignment horizontal="right" vertical="center"/>
    </xf>
    <xf numFmtId="49" fontId="62" fillId="0" borderId="28" applyNumberFormat="0" applyFill="0" applyBorder="0" applyProtection="0">
      <alignment horizontal="left" vertical="center"/>
    </xf>
    <xf numFmtId="0" fontId="63" fillId="0" borderId="28" applyNumberFormat="0" applyFill="0" applyAlignment="0" applyProtection="0"/>
    <xf numFmtId="0" fontId="103" fillId="48" borderId="0" applyNumberFormat="0" applyFont="0" applyBorder="0" applyAlignment="0" applyProtection="0"/>
    <xf numFmtId="168" fontId="63" fillId="73" borderId="28" applyNumberFormat="0" applyFont="0" applyBorder="0" applyAlignment="0" applyProtection="0">
      <alignment horizontal="right" vertical="center"/>
    </xf>
    <xf numFmtId="9" fontId="103" fillId="0" borderId="0" applyFont="0" applyFill="0" applyBorder="0" applyAlignment="0" applyProtection="0"/>
    <xf numFmtId="0" fontId="63" fillId="46" borderId="28"/>
    <xf numFmtId="4" fontId="63" fillId="46" borderId="28"/>
    <xf numFmtId="0" fontId="63" fillId="47" borderId="51">
      <alignment horizontal="left" vertical="center" wrapText="1" indent="2"/>
    </xf>
    <xf numFmtId="0" fontId="63" fillId="0" borderId="51">
      <alignment horizontal="left" vertical="center" wrapText="1" indent="2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3" fillId="47" borderId="38">
      <alignment horizontal="left" vertical="center" wrapText="1" indent="2"/>
    </xf>
    <xf numFmtId="0" fontId="63" fillId="0" borderId="38">
      <alignment horizontal="left" vertical="center" wrapText="1" indent="2"/>
    </xf>
    <xf numFmtId="0" fontId="18" fillId="0" borderId="0"/>
    <xf numFmtId="4" fontId="61" fillId="47" borderId="28">
      <alignment horizontal="right" vertical="center"/>
    </xf>
    <xf numFmtId="0" fontId="63" fillId="46" borderId="28"/>
    <xf numFmtId="0" fontId="72" fillId="69" borderId="42" applyNumberFormat="0" applyAlignment="0" applyProtection="0"/>
    <xf numFmtId="0" fontId="61" fillId="45" borderId="28">
      <alignment horizontal="right" vertical="center"/>
    </xf>
    <xf numFmtId="0" fontId="63" fillId="0" borderId="28">
      <alignment horizontal="right" vertical="center"/>
    </xf>
    <xf numFmtId="0" fontId="91" fillId="0" borderId="44" applyNumberFormat="0" applyFill="0" applyAlignment="0" applyProtection="0"/>
    <xf numFmtId="0" fontId="63" fillId="45" borderId="50">
      <alignment horizontal="left" vertical="center"/>
    </xf>
    <xf numFmtId="0" fontId="84" fillId="56" borderId="42" applyNumberFormat="0" applyAlignment="0" applyProtection="0"/>
    <xf numFmtId="168" fontId="63" fillId="73" borderId="28" applyNumberFormat="0" applyFont="0" applyBorder="0" applyAlignment="0" applyProtection="0">
      <alignment horizontal="right" vertical="center"/>
    </xf>
    <xf numFmtId="0" fontId="67" fillId="72" borderId="49" applyNumberFormat="0" applyFont="0" applyAlignment="0" applyProtection="0"/>
    <xf numFmtId="0" fontId="63" fillId="0" borderId="51">
      <alignment horizontal="left" vertical="center" wrapText="1" indent="2"/>
    </xf>
    <xf numFmtId="4" fontId="63" fillId="46" borderId="28"/>
    <xf numFmtId="49" fontId="62" fillId="0" borderId="28" applyNumberFormat="0" applyFill="0" applyBorder="0" applyProtection="0">
      <alignment horizontal="left" vertical="center"/>
    </xf>
    <xf numFmtId="0" fontId="63" fillId="0" borderId="28">
      <alignment horizontal="right" vertical="center"/>
    </xf>
    <xf numFmtId="4" fontId="61" fillId="47" borderId="27">
      <alignment horizontal="right" vertical="center"/>
    </xf>
    <xf numFmtId="4" fontId="61" fillId="47" borderId="28">
      <alignment horizontal="right" vertical="center"/>
    </xf>
    <xf numFmtId="4" fontId="61" fillId="47" borderId="28">
      <alignment horizontal="right" vertical="center"/>
    </xf>
    <xf numFmtId="0" fontId="65" fillId="45" borderId="28">
      <alignment horizontal="right" vertical="center"/>
    </xf>
    <xf numFmtId="0" fontId="61" fillId="45" borderId="28">
      <alignment horizontal="right" vertical="center"/>
    </xf>
    <xf numFmtId="49" fontId="63" fillId="0" borderId="28" applyNumberFormat="0" applyFont="0" applyFill="0" applyBorder="0" applyProtection="0">
      <alignment horizontal="left" vertical="center" indent="2"/>
    </xf>
    <xf numFmtId="0" fontId="84" fillId="56" borderId="42" applyNumberFormat="0" applyAlignment="0" applyProtection="0"/>
    <xf numFmtId="0" fontId="70" fillId="69" borderId="41" applyNumberFormat="0" applyAlignment="0" applyProtection="0"/>
    <xf numFmtId="49" fontId="63" fillId="0" borderId="28" applyNumberFormat="0" applyFont="0" applyFill="0" applyBorder="0" applyProtection="0">
      <alignment horizontal="left" vertical="center" indent="2"/>
    </xf>
    <xf numFmtId="0" fontId="76" fillId="56" borderId="42" applyNumberFormat="0" applyAlignment="0" applyProtection="0"/>
    <xf numFmtId="4" fontId="63" fillId="0" borderId="28" applyFill="0" applyBorder="0" applyProtection="0">
      <alignment horizontal="right" vertical="center"/>
    </xf>
    <xf numFmtId="0" fontId="73" fillId="69" borderId="42" applyNumberFormat="0" applyAlignment="0" applyProtection="0"/>
    <xf numFmtId="0" fontId="91" fillId="0" borderId="44" applyNumberFormat="0" applyFill="0" applyAlignment="0" applyProtection="0"/>
    <xf numFmtId="0" fontId="88" fillId="69" borderId="41" applyNumberFormat="0" applyAlignment="0" applyProtection="0"/>
    <xf numFmtId="0" fontId="63" fillId="0" borderId="28" applyNumberFormat="0" applyFill="0" applyAlignment="0" applyProtection="0"/>
    <xf numFmtId="4" fontId="63" fillId="0" borderId="28">
      <alignment horizontal="right" vertical="center"/>
    </xf>
    <xf numFmtId="0" fontId="63" fillId="0" borderId="28">
      <alignment horizontal="right" vertical="center"/>
    </xf>
    <xf numFmtId="0" fontId="84" fillId="56" borderId="42" applyNumberFormat="0" applyAlignment="0" applyProtection="0"/>
    <xf numFmtId="0" fontId="70" fillId="69" borderId="41" applyNumberFormat="0" applyAlignment="0" applyProtection="0"/>
    <xf numFmtId="0" fontId="72" fillId="69" borderId="42" applyNumberFormat="0" applyAlignment="0" applyProtection="0"/>
    <xf numFmtId="0" fontId="63" fillId="47" borderId="51">
      <alignment horizontal="left" vertical="center" wrapText="1" indent="2"/>
    </xf>
    <xf numFmtId="0" fontId="73" fillId="69" borderId="42" applyNumberFormat="0" applyAlignment="0" applyProtection="0"/>
    <xf numFmtId="0" fontId="73" fillId="69" borderId="42" applyNumberFormat="0" applyAlignment="0" applyProtection="0"/>
    <xf numFmtId="4" fontId="61" fillId="47" borderId="50">
      <alignment horizontal="right" vertical="center"/>
    </xf>
    <xf numFmtId="0" fontId="61" fillId="47" borderId="50">
      <alignment horizontal="right" vertical="center"/>
    </xf>
    <xf numFmtId="0" fontId="61" fillId="47" borderId="28">
      <alignment horizontal="right" vertical="center"/>
    </xf>
    <xf numFmtId="4" fontId="65" fillId="45" borderId="28">
      <alignment horizontal="right" vertical="center"/>
    </xf>
    <xf numFmtId="0" fontId="76" fillId="56" borderId="42" applyNumberFormat="0" applyAlignment="0" applyProtection="0"/>
    <xf numFmtId="0" fontId="50" fillId="0" borderId="44" applyNumberFormat="0" applyFill="0" applyAlignment="0" applyProtection="0"/>
    <xf numFmtId="0" fontId="91" fillId="0" borderId="44" applyNumberFormat="0" applyFill="0" applyAlignment="0" applyProtection="0"/>
    <xf numFmtId="0" fontId="67" fillId="72" borderId="49" applyNumberFormat="0" applyFont="0" applyAlignment="0" applyProtection="0"/>
    <xf numFmtId="0" fontId="84" fillId="56" borderId="42" applyNumberFormat="0" applyAlignment="0" applyProtection="0"/>
    <xf numFmtId="49" fontId="62" fillId="0" borderId="28" applyNumberFormat="0" applyFill="0" applyBorder="0" applyProtection="0">
      <alignment horizontal="left" vertical="center"/>
    </xf>
    <xf numFmtId="0" fontId="63" fillId="47" borderId="51">
      <alignment horizontal="left" vertical="center" wrapText="1" indent="2"/>
    </xf>
    <xf numFmtId="0" fontId="73" fillId="69" borderId="42" applyNumberFormat="0" applyAlignment="0" applyProtection="0"/>
    <xf numFmtId="0" fontId="63" fillId="0" borderId="51">
      <alignment horizontal="left" vertical="center" wrapText="1" indent="2"/>
    </xf>
    <xf numFmtId="0" fontId="67" fillId="72" borderId="49" applyNumberFormat="0" applyFont="0" applyAlignment="0" applyProtection="0"/>
    <xf numFmtId="0" fontId="18" fillId="72" borderId="49" applyNumberFormat="0" applyFont="0" applyAlignment="0" applyProtection="0"/>
    <xf numFmtId="0" fontId="88" fillId="69" borderId="41" applyNumberFormat="0" applyAlignment="0" applyProtection="0"/>
    <xf numFmtId="0" fontId="91" fillId="0" borderId="44" applyNumberFormat="0" applyFill="0" applyAlignment="0" applyProtection="0"/>
    <xf numFmtId="4" fontId="63" fillId="46" borderId="28"/>
    <xf numFmtId="0" fontId="61" fillId="47" borderId="28">
      <alignment horizontal="right" vertical="center"/>
    </xf>
    <xf numFmtId="0" fontId="91" fillId="0" borderId="44" applyNumberFormat="0" applyFill="0" applyAlignment="0" applyProtection="0"/>
    <xf numFmtId="4" fontId="61" fillId="47" borderId="27">
      <alignment horizontal="right" vertical="center"/>
    </xf>
    <xf numFmtId="0" fontId="72" fillId="69" borderId="42" applyNumberFormat="0" applyAlignment="0" applyProtection="0"/>
    <xf numFmtId="0" fontId="61" fillId="47" borderId="50">
      <alignment horizontal="right" vertical="center"/>
    </xf>
    <xf numFmtId="0" fontId="73" fillId="69" borderId="42" applyNumberFormat="0" applyAlignment="0" applyProtection="0"/>
    <xf numFmtId="0" fontId="50" fillId="0" borderId="44" applyNumberFormat="0" applyFill="0" applyAlignment="0" applyProtection="0"/>
    <xf numFmtId="0" fontId="67" fillId="72" borderId="49" applyNumberFormat="0" applyFont="0" applyAlignment="0" applyProtection="0"/>
    <xf numFmtId="4" fontId="61" fillId="47" borderId="50">
      <alignment horizontal="right" vertical="center"/>
    </xf>
    <xf numFmtId="0" fontId="63" fillId="47" borderId="51">
      <alignment horizontal="left" vertical="center" wrapText="1" indent="2"/>
    </xf>
    <xf numFmtId="0" fontId="63" fillId="46" borderId="28"/>
    <xf numFmtId="168" fontId="63" fillId="73" borderId="28" applyNumberFormat="0" applyFont="0" applyBorder="0" applyAlignment="0" applyProtection="0">
      <alignment horizontal="right" vertical="center"/>
    </xf>
    <xf numFmtId="0" fontId="63" fillId="0" borderId="28" applyNumberFormat="0" applyFill="0" applyAlignment="0" applyProtection="0"/>
    <xf numFmtId="4" fontId="63" fillId="0" borderId="28" applyFill="0" applyBorder="0" applyProtection="0">
      <alignment horizontal="right" vertical="center"/>
    </xf>
    <xf numFmtId="4" fontId="61" fillId="45" borderId="28">
      <alignment horizontal="right" vertical="center"/>
    </xf>
    <xf numFmtId="0" fontId="50" fillId="0" borderId="44" applyNumberFormat="0" applyFill="0" applyAlignment="0" applyProtection="0"/>
    <xf numFmtId="49" fontId="62" fillId="0" borderId="28" applyNumberFormat="0" applyFill="0" applyBorder="0" applyProtection="0">
      <alignment horizontal="left" vertical="center"/>
    </xf>
    <xf numFmtId="49" fontId="63" fillId="0" borderId="50" applyNumberFormat="0" applyFont="0" applyFill="0" applyBorder="0" applyProtection="0">
      <alignment horizontal="left" vertical="center" indent="5"/>
    </xf>
    <xf numFmtId="0" fontId="63" fillId="45" borderId="50">
      <alignment horizontal="left" vertical="center"/>
    </xf>
    <xf numFmtId="0" fontId="73" fillId="69" borderId="42" applyNumberFormat="0" applyAlignment="0" applyProtection="0"/>
    <xf numFmtId="4" fontId="61" fillId="47" borderId="27">
      <alignment horizontal="right" vertical="center"/>
    </xf>
    <xf numFmtId="0" fontId="84" fillId="56" borderId="42" applyNumberFormat="0" applyAlignment="0" applyProtection="0"/>
    <xf numFmtId="0" fontId="84" fillId="56" borderId="42" applyNumberFormat="0" applyAlignment="0" applyProtection="0"/>
    <xf numFmtId="0" fontId="67" fillId="72" borderId="49" applyNumberFormat="0" applyFont="0" applyAlignment="0" applyProtection="0"/>
    <xf numFmtId="0" fontId="88" fillId="69" borderId="41" applyNumberFormat="0" applyAlignment="0" applyProtection="0"/>
    <xf numFmtId="0" fontId="91" fillId="0" borderId="44" applyNumberFormat="0" applyFill="0" applyAlignment="0" applyProtection="0"/>
    <xf numFmtId="0" fontId="61" fillId="47" borderId="28">
      <alignment horizontal="right" vertical="center"/>
    </xf>
    <xf numFmtId="0" fontId="18" fillId="72" borderId="49" applyNumberFormat="0" applyFont="0" applyAlignment="0" applyProtection="0"/>
    <xf numFmtId="4" fontId="63" fillId="0" borderId="28">
      <alignment horizontal="right" vertical="center"/>
    </xf>
    <xf numFmtId="0" fontId="91" fillId="0" borderId="44" applyNumberFormat="0" applyFill="0" applyAlignment="0" applyProtection="0"/>
    <xf numFmtId="0" fontId="61" fillId="47" borderId="28">
      <alignment horizontal="right" vertical="center"/>
    </xf>
    <xf numFmtId="0" fontId="61" fillId="47" borderId="28">
      <alignment horizontal="right" vertical="center"/>
    </xf>
    <xf numFmtId="4" fontId="65" fillId="45" borderId="28">
      <alignment horizontal="right" vertical="center"/>
    </xf>
    <xf numFmtId="0" fontId="61" fillId="45" borderId="28">
      <alignment horizontal="right" vertical="center"/>
    </xf>
    <xf numFmtId="4" fontId="61" fillId="45" borderId="28">
      <alignment horizontal="right" vertical="center"/>
    </xf>
    <xf numFmtId="0" fontId="65" fillId="45" borderId="28">
      <alignment horizontal="right" vertical="center"/>
    </xf>
    <xf numFmtId="4" fontId="65" fillId="45" borderId="28">
      <alignment horizontal="right" vertical="center"/>
    </xf>
    <xf numFmtId="0" fontId="61" fillId="47" borderId="28">
      <alignment horizontal="right" vertical="center"/>
    </xf>
    <xf numFmtId="4" fontId="61" fillId="47" borderId="28">
      <alignment horizontal="right" vertical="center"/>
    </xf>
    <xf numFmtId="0" fontId="61" fillId="47" borderId="28">
      <alignment horizontal="right" vertical="center"/>
    </xf>
    <xf numFmtId="4" fontId="61" fillId="47" borderId="28">
      <alignment horizontal="right" vertical="center"/>
    </xf>
    <xf numFmtId="0" fontId="61" fillId="47" borderId="50">
      <alignment horizontal="right" vertical="center"/>
    </xf>
    <xf numFmtId="4" fontId="61" fillId="47" borderId="50">
      <alignment horizontal="right" vertical="center"/>
    </xf>
    <xf numFmtId="0" fontId="61" fillId="47" borderId="27">
      <alignment horizontal="right" vertical="center"/>
    </xf>
    <xf numFmtId="4" fontId="61" fillId="47" borderId="27">
      <alignment horizontal="right" vertical="center"/>
    </xf>
    <xf numFmtId="0" fontId="73" fillId="69" borderId="42" applyNumberFormat="0" applyAlignment="0" applyProtection="0"/>
    <xf numFmtId="0" fontId="63" fillId="47" borderId="51">
      <alignment horizontal="left" vertical="center" wrapText="1" indent="2"/>
    </xf>
    <xf numFmtId="0" fontId="63" fillId="0" borderId="51">
      <alignment horizontal="left" vertical="center" wrapText="1" indent="2"/>
    </xf>
    <xf numFmtId="0" fontId="63" fillId="45" borderId="50">
      <alignment horizontal="left" vertical="center"/>
    </xf>
    <xf numFmtId="0" fontId="84" fillId="56" borderId="42" applyNumberFormat="0" applyAlignment="0" applyProtection="0"/>
    <xf numFmtId="0" fontId="63" fillId="0" borderId="28">
      <alignment horizontal="right" vertical="center"/>
    </xf>
    <xf numFmtId="4" fontId="63" fillId="0" borderId="28">
      <alignment horizontal="right" vertical="center"/>
    </xf>
    <xf numFmtId="0" fontId="63" fillId="0" borderId="28" applyNumberFormat="0" applyFill="0" applyAlignment="0" applyProtection="0"/>
    <xf numFmtId="0" fontId="88" fillId="69" borderId="41" applyNumberFormat="0" applyAlignment="0" applyProtection="0"/>
    <xf numFmtId="168" fontId="63" fillId="73" borderId="28" applyNumberFormat="0" applyFont="0" applyBorder="0" applyAlignment="0" applyProtection="0">
      <alignment horizontal="right" vertical="center"/>
    </xf>
    <xf numFmtId="0" fontId="63" fillId="46" borderId="28"/>
    <xf numFmtId="4" fontId="63" fillId="46" borderId="28"/>
    <xf numFmtId="0" fontId="91" fillId="0" borderId="44" applyNumberFormat="0" applyFill="0" applyAlignment="0" applyProtection="0"/>
    <xf numFmtId="0" fontId="18" fillId="72" borderId="49" applyNumberFormat="0" applyFont="0" applyAlignment="0" applyProtection="0"/>
    <xf numFmtId="0" fontId="67" fillId="72" borderId="49" applyNumberFormat="0" applyFont="0" applyAlignment="0" applyProtection="0"/>
    <xf numFmtId="0" fontId="63" fillId="0" borderId="28" applyNumberFormat="0" applyFill="0" applyAlignment="0" applyProtection="0"/>
    <xf numFmtId="0" fontId="50" fillId="0" borderId="44" applyNumberFormat="0" applyFill="0" applyAlignment="0" applyProtection="0"/>
    <xf numFmtId="0" fontId="91" fillId="0" borderId="44" applyNumberFormat="0" applyFill="0" applyAlignment="0" applyProtection="0"/>
    <xf numFmtId="0" fontId="76" fillId="56" borderId="42" applyNumberFormat="0" applyAlignment="0" applyProtection="0"/>
    <xf numFmtId="0" fontId="73" fillId="69" borderId="42" applyNumberFormat="0" applyAlignment="0" applyProtection="0"/>
    <xf numFmtId="4" fontId="65" fillId="45" borderId="28">
      <alignment horizontal="right" vertical="center"/>
    </xf>
    <xf numFmtId="0" fontId="61" fillId="45" borderId="28">
      <alignment horizontal="right" vertical="center"/>
    </xf>
    <xf numFmtId="168" fontId="63" fillId="73" borderId="28" applyNumberFormat="0" applyFont="0" applyBorder="0" applyAlignment="0" applyProtection="0">
      <alignment horizontal="right" vertical="center"/>
    </xf>
    <xf numFmtId="0" fontId="50" fillId="0" borderId="44" applyNumberFormat="0" applyFill="0" applyAlignment="0" applyProtection="0"/>
    <xf numFmtId="49" fontId="63" fillId="0" borderId="28" applyNumberFormat="0" applyFont="0" applyFill="0" applyBorder="0" applyProtection="0">
      <alignment horizontal="left" vertical="center" indent="2"/>
    </xf>
    <xf numFmtId="49" fontId="63" fillId="0" borderId="50" applyNumberFormat="0" applyFont="0" applyFill="0" applyBorder="0" applyProtection="0">
      <alignment horizontal="left" vertical="center" indent="5"/>
    </xf>
    <xf numFmtId="49" fontId="63" fillId="0" borderId="28" applyNumberFormat="0" applyFont="0" applyFill="0" applyBorder="0" applyProtection="0">
      <alignment horizontal="left" vertical="center" indent="2"/>
    </xf>
    <xf numFmtId="4" fontId="63" fillId="0" borderId="28" applyFill="0" applyBorder="0" applyProtection="0">
      <alignment horizontal="right" vertical="center"/>
    </xf>
    <xf numFmtId="49" fontId="62" fillId="0" borderId="28" applyNumberFormat="0" applyFill="0" applyBorder="0" applyProtection="0">
      <alignment horizontal="left" vertical="center"/>
    </xf>
    <xf numFmtId="0" fontId="63" fillId="0" borderId="51">
      <alignment horizontal="left" vertical="center" wrapText="1" indent="2"/>
    </xf>
    <xf numFmtId="0" fontId="88" fillId="69" borderId="41" applyNumberFormat="0" applyAlignment="0" applyProtection="0"/>
    <xf numFmtId="0" fontId="61" fillId="47" borderId="27">
      <alignment horizontal="right" vertical="center"/>
    </xf>
    <xf numFmtId="0" fontId="76" fillId="56" borderId="42" applyNumberFormat="0" applyAlignment="0" applyProtection="0"/>
    <xf numFmtId="0" fontId="61" fillId="47" borderId="27">
      <alignment horizontal="right" vertical="center"/>
    </xf>
    <xf numFmtId="4" fontId="61" fillId="47" borderId="28">
      <alignment horizontal="right" vertical="center"/>
    </xf>
    <xf numFmtId="0" fontId="61" fillId="47" borderId="28">
      <alignment horizontal="right" vertical="center"/>
    </xf>
    <xf numFmtId="0" fontId="70" fillId="69" borderId="41" applyNumberFormat="0" applyAlignment="0" applyProtection="0"/>
    <xf numFmtId="0" fontId="72" fillId="69" borderId="42" applyNumberFormat="0" applyAlignment="0" applyProtection="0"/>
    <xf numFmtId="0" fontId="50" fillId="0" borderId="44" applyNumberFormat="0" applyFill="0" applyAlignment="0" applyProtection="0"/>
    <xf numFmtId="0" fontId="63" fillId="46" borderId="28"/>
    <xf numFmtId="4" fontId="63" fillId="46" borderId="28"/>
    <xf numFmtId="4" fontId="61" fillId="47" borderId="28">
      <alignment horizontal="right" vertical="center"/>
    </xf>
    <xf numFmtId="0" fontId="65" fillId="45" borderId="28">
      <alignment horizontal="right" vertical="center"/>
    </xf>
    <xf numFmtId="0" fontId="76" fillId="56" borderId="42" applyNumberFormat="0" applyAlignment="0" applyProtection="0"/>
    <xf numFmtId="0" fontId="73" fillId="69" borderId="42" applyNumberFormat="0" applyAlignment="0" applyProtection="0"/>
    <xf numFmtId="4" fontId="63" fillId="0" borderId="28">
      <alignment horizontal="right" vertical="center"/>
    </xf>
    <xf numFmtId="0" fontId="63" fillId="47" borderId="51">
      <alignment horizontal="left" vertical="center" wrapText="1" indent="2"/>
    </xf>
    <xf numFmtId="0" fontId="63" fillId="0" borderId="51">
      <alignment horizontal="left" vertical="center" wrapText="1" indent="2"/>
    </xf>
    <xf numFmtId="0" fontId="88" fillId="69" borderId="41" applyNumberFormat="0" applyAlignment="0" applyProtection="0"/>
    <xf numFmtId="0" fontId="84" fillId="56" borderId="42" applyNumberFormat="0" applyAlignment="0" applyProtection="0"/>
    <xf numFmtId="0" fontId="72" fillId="69" borderId="42" applyNumberFormat="0" applyAlignment="0" applyProtection="0"/>
    <xf numFmtId="0" fontId="70" fillId="69" borderId="41" applyNumberFormat="0" applyAlignment="0" applyProtection="0"/>
    <xf numFmtId="0" fontId="61" fillId="47" borderId="27">
      <alignment horizontal="right" vertical="center"/>
    </xf>
    <xf numFmtId="0" fontId="65" fillId="45" borderId="28">
      <alignment horizontal="right" vertical="center"/>
    </xf>
    <xf numFmtId="4" fontId="61" fillId="45" borderId="28">
      <alignment horizontal="right" vertical="center"/>
    </xf>
    <xf numFmtId="4" fontId="61" fillId="47" borderId="28">
      <alignment horizontal="right" vertical="center"/>
    </xf>
    <xf numFmtId="49" fontId="63" fillId="0" borderId="50" applyNumberFormat="0" applyFont="0" applyFill="0" applyBorder="0" applyProtection="0">
      <alignment horizontal="left" vertical="center" indent="5"/>
    </xf>
    <xf numFmtId="4" fontId="63" fillId="0" borderId="28" applyFill="0" applyBorder="0" applyProtection="0">
      <alignment horizontal="right" vertical="center"/>
    </xf>
    <xf numFmtId="4" fontId="61" fillId="45" borderId="28">
      <alignment horizontal="right" vertical="center"/>
    </xf>
    <xf numFmtId="0" fontId="18" fillId="0" borderId="0"/>
    <xf numFmtId="0" fontId="84" fillId="56" borderId="42" applyNumberFormat="0" applyAlignment="0" applyProtection="0"/>
    <xf numFmtId="0" fontId="76" fillId="56" borderId="42" applyNumberFormat="0" applyAlignment="0" applyProtection="0"/>
    <xf numFmtId="0" fontId="72" fillId="69" borderId="42" applyNumberFormat="0" applyAlignment="0" applyProtection="0"/>
    <xf numFmtId="0" fontId="63" fillId="47" borderId="51">
      <alignment horizontal="left" vertical="center" wrapText="1" indent="2"/>
    </xf>
    <xf numFmtId="0" fontId="63" fillId="0" borderId="51">
      <alignment horizontal="left" vertical="center" wrapText="1" indent="2"/>
    </xf>
    <xf numFmtId="0" fontId="63" fillId="47" borderId="51">
      <alignment horizontal="left" vertical="center" wrapText="1" indent="2"/>
    </xf>
    <xf numFmtId="0" fontId="63" fillId="0" borderId="51">
      <alignment horizontal="left" vertical="center" wrapText="1" indent="2"/>
    </xf>
    <xf numFmtId="0" fontId="70" fillId="69" borderId="41" applyNumberFormat="0" applyAlignment="0" applyProtection="0"/>
    <xf numFmtId="0" fontId="72" fillId="69" borderId="42" applyNumberFormat="0" applyAlignment="0" applyProtection="0"/>
    <xf numFmtId="0" fontId="73" fillId="69" borderId="42" applyNumberFormat="0" applyAlignment="0" applyProtection="0"/>
    <xf numFmtId="0" fontId="76" fillId="56" borderId="42" applyNumberFormat="0" applyAlignment="0" applyProtection="0"/>
    <xf numFmtId="0" fontId="50" fillId="0" borderId="44" applyNumberFormat="0" applyFill="0" applyAlignment="0" applyProtection="0"/>
    <xf numFmtId="0" fontId="84" fillId="56" borderId="42" applyNumberFormat="0" applyAlignment="0" applyProtection="0"/>
    <xf numFmtId="0" fontId="67" fillId="72" borderId="49" applyNumberFormat="0" applyFont="0" applyAlignment="0" applyProtection="0"/>
    <xf numFmtId="0" fontId="18" fillId="72" borderId="49" applyNumberFormat="0" applyFont="0" applyAlignment="0" applyProtection="0"/>
    <xf numFmtId="0" fontId="88" fillId="69" borderId="41" applyNumberFormat="0" applyAlignment="0" applyProtection="0"/>
    <xf numFmtId="0" fontId="91" fillId="0" borderId="44" applyNumberFormat="0" applyFill="0" applyAlignment="0" applyProtection="0"/>
    <xf numFmtId="0" fontId="73" fillId="69" borderId="42" applyNumberFormat="0" applyAlignment="0" applyProtection="0"/>
    <xf numFmtId="0" fontId="84" fillId="56" borderId="42" applyNumberFormat="0" applyAlignment="0" applyProtection="0"/>
    <xf numFmtId="0" fontId="67" fillId="72" borderId="49" applyNumberFormat="0" applyFont="0" applyAlignment="0" applyProtection="0"/>
    <xf numFmtId="0" fontId="88" fillId="69" borderId="41" applyNumberFormat="0" applyAlignment="0" applyProtection="0"/>
    <xf numFmtId="0" fontId="91" fillId="0" borderId="44" applyNumberFormat="0" applyFill="0" applyAlignment="0" applyProtection="0"/>
    <xf numFmtId="0" fontId="61" fillId="47" borderId="9">
      <alignment horizontal="right" vertical="center"/>
    </xf>
    <xf numFmtId="4" fontId="61" fillId="47" borderId="9">
      <alignment horizontal="right" vertical="center"/>
    </xf>
    <xf numFmtId="0" fontId="61" fillId="47" borderId="27">
      <alignment horizontal="right" vertical="center"/>
    </xf>
    <xf numFmtId="4" fontId="61" fillId="47" borderId="27">
      <alignment horizontal="right" vertical="center"/>
    </xf>
    <xf numFmtId="0" fontId="73" fillId="69" borderId="42" applyNumberFormat="0" applyAlignment="0" applyProtection="0"/>
    <xf numFmtId="0" fontId="63" fillId="47" borderId="38">
      <alignment horizontal="left" vertical="center" wrapText="1" indent="2"/>
    </xf>
    <xf numFmtId="0" fontId="63" fillId="0" borderId="38">
      <alignment horizontal="left" vertical="center" wrapText="1" indent="2"/>
    </xf>
    <xf numFmtId="0" fontId="63" fillId="45" borderId="9">
      <alignment horizontal="left" vertical="center"/>
    </xf>
    <xf numFmtId="0" fontId="84" fillId="56" borderId="42" applyNumberFormat="0" applyAlignment="0" applyProtection="0"/>
    <xf numFmtId="0" fontId="88" fillId="69" borderId="41" applyNumberFormat="0" applyAlignment="0" applyProtection="0"/>
    <xf numFmtId="0" fontId="91" fillId="0" borderId="44" applyNumberFormat="0" applyFill="0" applyAlignment="0" applyProtection="0"/>
    <xf numFmtId="49" fontId="63" fillId="0" borderId="9" applyNumberFormat="0" applyFont="0" applyFill="0" applyBorder="0" applyProtection="0">
      <alignment horizontal="left" vertical="center" indent="5"/>
    </xf>
    <xf numFmtId="0" fontId="70" fillId="69" borderId="41" applyNumberFormat="0" applyAlignment="0" applyProtection="0"/>
    <xf numFmtId="0" fontId="72" fillId="69" borderId="42" applyNumberFormat="0" applyAlignment="0" applyProtection="0"/>
    <xf numFmtId="0" fontId="50" fillId="0" borderId="44" applyNumberFormat="0" applyFill="0" applyAlignment="0" applyProtection="0"/>
    <xf numFmtId="49" fontId="63" fillId="0" borderId="28" applyNumberFormat="0" applyFont="0" applyFill="0" applyBorder="0" applyProtection="0">
      <alignment horizontal="left" vertical="center" indent="2"/>
    </xf>
    <xf numFmtId="0" fontId="61" fillId="45" borderId="28">
      <alignment horizontal="right" vertical="center"/>
    </xf>
    <xf numFmtId="4" fontId="61" fillId="45" borderId="28">
      <alignment horizontal="right" vertical="center"/>
    </xf>
    <xf numFmtId="0" fontId="65" fillId="45" borderId="28">
      <alignment horizontal="right" vertical="center"/>
    </xf>
    <xf numFmtId="4" fontId="65" fillId="45" borderId="28">
      <alignment horizontal="right" vertical="center"/>
    </xf>
    <xf numFmtId="0" fontId="61" fillId="47" borderId="28">
      <alignment horizontal="right" vertical="center"/>
    </xf>
    <xf numFmtId="4" fontId="61" fillId="47" borderId="28">
      <alignment horizontal="right" vertical="center"/>
    </xf>
    <xf numFmtId="0" fontId="61" fillId="47" borderId="28">
      <alignment horizontal="right" vertical="center"/>
    </xf>
    <xf numFmtId="4" fontId="61" fillId="47" borderId="28">
      <alignment horizontal="right" vertical="center"/>
    </xf>
    <xf numFmtId="0" fontId="76" fillId="56" borderId="42" applyNumberFormat="0" applyAlignment="0" applyProtection="0"/>
    <xf numFmtId="0" fontId="63" fillId="0" borderId="28">
      <alignment horizontal="right" vertical="center"/>
    </xf>
    <xf numFmtId="4" fontId="63" fillId="0" borderId="28">
      <alignment horizontal="right" vertical="center"/>
    </xf>
    <xf numFmtId="4" fontId="63" fillId="0" borderId="28" applyFill="0" applyBorder="0" applyProtection="0">
      <alignment horizontal="right" vertical="center"/>
    </xf>
    <xf numFmtId="49" fontId="62" fillId="0" borderId="28" applyNumberFormat="0" applyFill="0" applyBorder="0" applyProtection="0">
      <alignment horizontal="left" vertical="center"/>
    </xf>
    <xf numFmtId="0" fontId="63" fillId="0" borderId="28" applyNumberFormat="0" applyFill="0" applyAlignment="0" applyProtection="0"/>
    <xf numFmtId="168" fontId="63" fillId="73" borderId="28" applyNumberFormat="0" applyFont="0" applyBorder="0" applyAlignment="0" applyProtection="0">
      <alignment horizontal="right" vertical="center"/>
    </xf>
    <xf numFmtId="0" fontId="63" fillId="46" borderId="28"/>
    <xf numFmtId="4" fontId="63" fillId="46" borderId="28"/>
    <xf numFmtId="4" fontId="61" fillId="47" borderId="28">
      <alignment horizontal="right" vertical="center"/>
    </xf>
    <xf numFmtId="0" fontId="63" fillId="46" borderId="28"/>
    <xf numFmtId="0" fontId="72" fillId="69" borderId="42" applyNumberFormat="0" applyAlignment="0" applyProtection="0"/>
    <xf numFmtId="0" fontId="61" fillId="45" borderId="28">
      <alignment horizontal="right" vertical="center"/>
    </xf>
    <xf numFmtId="0" fontId="63" fillId="0" borderId="28">
      <alignment horizontal="right" vertical="center"/>
    </xf>
    <xf numFmtId="0" fontId="91" fillId="0" borderId="44" applyNumberFormat="0" applyFill="0" applyAlignment="0" applyProtection="0"/>
    <xf numFmtId="0" fontId="63" fillId="45" borderId="50">
      <alignment horizontal="left" vertical="center"/>
    </xf>
    <xf numFmtId="0" fontId="84" fillId="56" borderId="42" applyNumberFormat="0" applyAlignment="0" applyProtection="0"/>
    <xf numFmtId="168" fontId="63" fillId="73" borderId="28" applyNumberFormat="0" applyFont="0" applyBorder="0" applyAlignment="0" applyProtection="0">
      <alignment horizontal="right" vertical="center"/>
    </xf>
    <xf numFmtId="0" fontId="67" fillId="72" borderId="49" applyNumberFormat="0" applyFont="0" applyAlignment="0" applyProtection="0"/>
    <xf numFmtId="0" fontId="63" fillId="0" borderId="51">
      <alignment horizontal="left" vertical="center" wrapText="1" indent="2"/>
    </xf>
    <xf numFmtId="4" fontId="63" fillId="46" borderId="28"/>
    <xf numFmtId="49" fontId="62" fillId="0" borderId="28" applyNumberFormat="0" applyFill="0" applyBorder="0" applyProtection="0">
      <alignment horizontal="left" vertical="center"/>
    </xf>
    <xf numFmtId="0" fontId="63" fillId="0" borderId="28">
      <alignment horizontal="right" vertical="center"/>
    </xf>
    <xf numFmtId="4" fontId="61" fillId="47" borderId="27">
      <alignment horizontal="right" vertical="center"/>
    </xf>
    <xf numFmtId="4" fontId="61" fillId="47" borderId="28">
      <alignment horizontal="right" vertical="center"/>
    </xf>
    <xf numFmtId="4" fontId="61" fillId="47" borderId="28">
      <alignment horizontal="right" vertical="center"/>
    </xf>
    <xf numFmtId="0" fontId="65" fillId="45" borderId="28">
      <alignment horizontal="right" vertical="center"/>
    </xf>
    <xf numFmtId="0" fontId="61" fillId="45" borderId="28">
      <alignment horizontal="right" vertical="center"/>
    </xf>
    <xf numFmtId="49" fontId="63" fillId="0" borderId="28" applyNumberFormat="0" applyFont="0" applyFill="0" applyBorder="0" applyProtection="0">
      <alignment horizontal="left" vertical="center" indent="2"/>
    </xf>
    <xf numFmtId="0" fontId="84" fillId="56" borderId="42" applyNumberFormat="0" applyAlignment="0" applyProtection="0"/>
    <xf numFmtId="0" fontId="70" fillId="69" borderId="41" applyNumberFormat="0" applyAlignment="0" applyProtection="0"/>
    <xf numFmtId="49" fontId="63" fillId="0" borderId="28" applyNumberFormat="0" applyFont="0" applyFill="0" applyBorder="0" applyProtection="0">
      <alignment horizontal="left" vertical="center" indent="2"/>
    </xf>
    <xf numFmtId="0" fontId="76" fillId="56" borderId="42" applyNumberFormat="0" applyAlignment="0" applyProtection="0"/>
    <xf numFmtId="4" fontId="63" fillId="0" borderId="28" applyFill="0" applyBorder="0" applyProtection="0">
      <alignment horizontal="right" vertical="center"/>
    </xf>
    <xf numFmtId="0" fontId="73" fillId="69" borderId="42" applyNumberFormat="0" applyAlignment="0" applyProtection="0"/>
    <xf numFmtId="0" fontId="91" fillId="0" borderId="44" applyNumberFormat="0" applyFill="0" applyAlignment="0" applyProtection="0"/>
    <xf numFmtId="0" fontId="88" fillId="69" borderId="41" applyNumberFormat="0" applyAlignment="0" applyProtection="0"/>
    <xf numFmtId="0" fontId="63" fillId="0" borderId="28" applyNumberFormat="0" applyFill="0" applyAlignment="0" applyProtection="0"/>
    <xf numFmtId="4" fontId="63" fillId="0" borderId="28">
      <alignment horizontal="right" vertical="center"/>
    </xf>
    <xf numFmtId="0" fontId="63" fillId="0" borderId="28">
      <alignment horizontal="right" vertical="center"/>
    </xf>
    <xf numFmtId="0" fontId="84" fillId="56" borderId="42" applyNumberFormat="0" applyAlignment="0" applyProtection="0"/>
    <xf numFmtId="0" fontId="70" fillId="69" borderId="41" applyNumberFormat="0" applyAlignment="0" applyProtection="0"/>
    <xf numFmtId="0" fontId="72" fillId="69" borderId="42" applyNumberFormat="0" applyAlignment="0" applyProtection="0"/>
    <xf numFmtId="0" fontId="63" fillId="47" borderId="51">
      <alignment horizontal="left" vertical="center" wrapText="1" indent="2"/>
    </xf>
    <xf numFmtId="0" fontId="73" fillId="69" borderId="42" applyNumberFormat="0" applyAlignment="0" applyProtection="0"/>
    <xf numFmtId="0" fontId="73" fillId="69" borderId="42" applyNumberFormat="0" applyAlignment="0" applyProtection="0"/>
    <xf numFmtId="4" fontId="61" fillId="47" borderId="50">
      <alignment horizontal="right" vertical="center"/>
    </xf>
    <xf numFmtId="0" fontId="61" fillId="47" borderId="50">
      <alignment horizontal="right" vertical="center"/>
    </xf>
    <xf numFmtId="0" fontId="61" fillId="47" borderId="28">
      <alignment horizontal="right" vertical="center"/>
    </xf>
    <xf numFmtId="4" fontId="65" fillId="45" borderId="28">
      <alignment horizontal="right" vertical="center"/>
    </xf>
    <xf numFmtId="0" fontId="76" fillId="56" borderId="42" applyNumberFormat="0" applyAlignment="0" applyProtection="0"/>
    <xf numFmtId="0" fontId="50" fillId="0" borderId="44" applyNumberFormat="0" applyFill="0" applyAlignment="0" applyProtection="0"/>
    <xf numFmtId="0" fontId="91" fillId="0" borderId="44" applyNumberFormat="0" applyFill="0" applyAlignment="0" applyProtection="0"/>
    <xf numFmtId="0" fontId="67" fillId="72" borderId="49" applyNumberFormat="0" applyFont="0" applyAlignment="0" applyProtection="0"/>
    <xf numFmtId="0" fontId="84" fillId="56" borderId="42" applyNumberFormat="0" applyAlignment="0" applyProtection="0"/>
    <xf numFmtId="49" fontId="62" fillId="0" borderId="28" applyNumberFormat="0" applyFill="0" applyBorder="0" applyProtection="0">
      <alignment horizontal="left" vertical="center"/>
    </xf>
    <xf numFmtId="0" fontId="63" fillId="47" borderId="51">
      <alignment horizontal="left" vertical="center" wrapText="1" indent="2"/>
    </xf>
    <xf numFmtId="0" fontId="73" fillId="69" borderId="42" applyNumberFormat="0" applyAlignment="0" applyProtection="0"/>
    <xf numFmtId="0" fontId="63" fillId="0" borderId="51">
      <alignment horizontal="left" vertical="center" wrapText="1" indent="2"/>
    </xf>
    <xf numFmtId="0" fontId="67" fillId="72" borderId="49" applyNumberFormat="0" applyFont="0" applyAlignment="0" applyProtection="0"/>
    <xf numFmtId="0" fontId="18" fillId="72" borderId="49" applyNumberFormat="0" applyFont="0" applyAlignment="0" applyProtection="0"/>
    <xf numFmtId="0" fontId="88" fillId="69" borderId="41" applyNumberFormat="0" applyAlignment="0" applyProtection="0"/>
    <xf numFmtId="0" fontId="91" fillId="0" borderId="44" applyNumberFormat="0" applyFill="0" applyAlignment="0" applyProtection="0"/>
    <xf numFmtId="4" fontId="63" fillId="46" borderId="28"/>
    <xf numFmtId="0" fontId="61" fillId="47" borderId="28">
      <alignment horizontal="right" vertical="center"/>
    </xf>
    <xf numFmtId="0" fontId="91" fillId="0" borderId="44" applyNumberFormat="0" applyFill="0" applyAlignment="0" applyProtection="0"/>
    <xf numFmtId="4" fontId="61" fillId="47" borderId="27">
      <alignment horizontal="right" vertical="center"/>
    </xf>
    <xf numFmtId="0" fontId="72" fillId="69" borderId="42" applyNumberFormat="0" applyAlignment="0" applyProtection="0"/>
    <xf numFmtId="0" fontId="61" fillId="47" borderId="50">
      <alignment horizontal="right" vertical="center"/>
    </xf>
    <xf numFmtId="0" fontId="73" fillId="69" borderId="42" applyNumberFormat="0" applyAlignment="0" applyProtection="0"/>
    <xf numFmtId="0" fontId="50" fillId="0" borderId="44" applyNumberFormat="0" applyFill="0" applyAlignment="0" applyProtection="0"/>
    <xf numFmtId="0" fontId="67" fillId="72" borderId="49" applyNumberFormat="0" applyFont="0" applyAlignment="0" applyProtection="0"/>
    <xf numFmtId="4" fontId="61" fillId="47" borderId="50">
      <alignment horizontal="right" vertical="center"/>
    </xf>
    <xf numFmtId="0" fontId="63" fillId="47" borderId="51">
      <alignment horizontal="left" vertical="center" wrapText="1" indent="2"/>
    </xf>
    <xf numFmtId="0" fontId="63" fillId="46" borderId="28"/>
    <xf numFmtId="168" fontId="63" fillId="73" borderId="28" applyNumberFormat="0" applyFont="0" applyBorder="0" applyAlignment="0" applyProtection="0">
      <alignment horizontal="right" vertical="center"/>
    </xf>
    <xf numFmtId="0" fontId="63" fillId="0" borderId="28" applyNumberFormat="0" applyFill="0" applyAlignment="0" applyProtection="0"/>
    <xf numFmtId="4" fontId="63" fillId="0" borderId="28" applyFill="0" applyBorder="0" applyProtection="0">
      <alignment horizontal="right" vertical="center"/>
    </xf>
    <xf numFmtId="4" fontId="61" fillId="45" borderId="28">
      <alignment horizontal="right" vertical="center"/>
    </xf>
    <xf numFmtId="0" fontId="50" fillId="0" borderId="44" applyNumberFormat="0" applyFill="0" applyAlignment="0" applyProtection="0"/>
    <xf numFmtId="49" fontId="62" fillId="0" borderId="28" applyNumberFormat="0" applyFill="0" applyBorder="0" applyProtection="0">
      <alignment horizontal="left" vertical="center"/>
    </xf>
    <xf numFmtId="49" fontId="63" fillId="0" borderId="50" applyNumberFormat="0" applyFont="0" applyFill="0" applyBorder="0" applyProtection="0">
      <alignment horizontal="left" vertical="center" indent="5"/>
    </xf>
    <xf numFmtId="0" fontId="63" fillId="45" borderId="50">
      <alignment horizontal="left" vertical="center"/>
    </xf>
    <xf numFmtId="0" fontId="73" fillId="69" borderId="42" applyNumberFormat="0" applyAlignment="0" applyProtection="0"/>
    <xf numFmtId="4" fontId="61" fillId="47" borderId="27">
      <alignment horizontal="right" vertical="center"/>
    </xf>
    <xf numFmtId="0" fontId="84" fillId="56" borderId="42" applyNumberFormat="0" applyAlignment="0" applyProtection="0"/>
    <xf numFmtId="0" fontId="84" fillId="56" borderId="42" applyNumberFormat="0" applyAlignment="0" applyProtection="0"/>
    <xf numFmtId="0" fontId="67" fillId="72" borderId="49" applyNumberFormat="0" applyFont="0" applyAlignment="0" applyProtection="0"/>
    <xf numFmtId="0" fontId="88" fillId="69" borderId="41" applyNumberFormat="0" applyAlignment="0" applyProtection="0"/>
    <xf numFmtId="0" fontId="91" fillId="0" borderId="44" applyNumberFormat="0" applyFill="0" applyAlignment="0" applyProtection="0"/>
    <xf numFmtId="0" fontId="61" fillId="47" borderId="28">
      <alignment horizontal="right" vertical="center"/>
    </xf>
    <xf numFmtId="0" fontId="18" fillId="72" borderId="49" applyNumberFormat="0" applyFont="0" applyAlignment="0" applyProtection="0"/>
    <xf numFmtId="4" fontId="63" fillId="0" borderId="28">
      <alignment horizontal="right" vertical="center"/>
    </xf>
    <xf numFmtId="0" fontId="91" fillId="0" borderId="44" applyNumberFormat="0" applyFill="0" applyAlignment="0" applyProtection="0"/>
    <xf numFmtId="0" fontId="61" fillId="47" borderId="28">
      <alignment horizontal="right" vertical="center"/>
    </xf>
    <xf numFmtId="0" fontId="61" fillId="47" borderId="28">
      <alignment horizontal="right" vertical="center"/>
    </xf>
    <xf numFmtId="4" fontId="65" fillId="45" borderId="28">
      <alignment horizontal="right" vertical="center"/>
    </xf>
    <xf numFmtId="0" fontId="61" fillId="45" borderId="28">
      <alignment horizontal="right" vertical="center"/>
    </xf>
    <xf numFmtId="4" fontId="61" fillId="45" borderId="28">
      <alignment horizontal="right" vertical="center"/>
    </xf>
    <xf numFmtId="0" fontId="65" fillId="45" borderId="28">
      <alignment horizontal="right" vertical="center"/>
    </xf>
    <xf numFmtId="4" fontId="65" fillId="45" borderId="28">
      <alignment horizontal="right" vertical="center"/>
    </xf>
    <xf numFmtId="0" fontId="61" fillId="47" borderId="28">
      <alignment horizontal="right" vertical="center"/>
    </xf>
    <xf numFmtId="4" fontId="61" fillId="47" borderId="28">
      <alignment horizontal="right" vertical="center"/>
    </xf>
    <xf numFmtId="0" fontId="61" fillId="47" borderId="28">
      <alignment horizontal="right" vertical="center"/>
    </xf>
    <xf numFmtId="4" fontId="61" fillId="47" borderId="28">
      <alignment horizontal="right" vertical="center"/>
    </xf>
    <xf numFmtId="0" fontId="61" fillId="47" borderId="50">
      <alignment horizontal="right" vertical="center"/>
    </xf>
    <xf numFmtId="4" fontId="61" fillId="47" borderId="50">
      <alignment horizontal="right" vertical="center"/>
    </xf>
    <xf numFmtId="0" fontId="61" fillId="47" borderId="27">
      <alignment horizontal="right" vertical="center"/>
    </xf>
    <xf numFmtId="4" fontId="61" fillId="47" borderId="27">
      <alignment horizontal="right" vertical="center"/>
    </xf>
    <xf numFmtId="0" fontId="73" fillId="69" borderId="42" applyNumberFormat="0" applyAlignment="0" applyProtection="0"/>
    <xf numFmtId="0" fontId="63" fillId="47" borderId="51">
      <alignment horizontal="left" vertical="center" wrapText="1" indent="2"/>
    </xf>
    <xf numFmtId="0" fontId="63" fillId="0" borderId="51">
      <alignment horizontal="left" vertical="center" wrapText="1" indent="2"/>
    </xf>
    <xf numFmtId="0" fontId="63" fillId="45" borderId="50">
      <alignment horizontal="left" vertical="center"/>
    </xf>
    <xf numFmtId="0" fontId="84" fillId="56" borderId="42" applyNumberFormat="0" applyAlignment="0" applyProtection="0"/>
    <xf numFmtId="0" fontId="63" fillId="0" borderId="28">
      <alignment horizontal="right" vertical="center"/>
    </xf>
    <xf numFmtId="4" fontId="63" fillId="0" borderId="28">
      <alignment horizontal="right" vertical="center"/>
    </xf>
    <xf numFmtId="0" fontId="63" fillId="0" borderId="28" applyNumberFormat="0" applyFill="0" applyAlignment="0" applyProtection="0"/>
    <xf numFmtId="0" fontId="88" fillId="69" borderId="41" applyNumberFormat="0" applyAlignment="0" applyProtection="0"/>
    <xf numFmtId="168" fontId="63" fillId="73" borderId="28" applyNumberFormat="0" applyFont="0" applyBorder="0" applyAlignment="0" applyProtection="0">
      <alignment horizontal="right" vertical="center"/>
    </xf>
    <xf numFmtId="0" fontId="63" fillId="46" borderId="28"/>
    <xf numFmtId="4" fontId="63" fillId="46" borderId="28"/>
    <xf numFmtId="0" fontId="91" fillId="0" borderId="44" applyNumberFormat="0" applyFill="0" applyAlignment="0" applyProtection="0"/>
    <xf numFmtId="0" fontId="18" fillId="72" borderId="49" applyNumberFormat="0" applyFont="0" applyAlignment="0" applyProtection="0"/>
    <xf numFmtId="0" fontId="67" fillId="72" borderId="49" applyNumberFormat="0" applyFont="0" applyAlignment="0" applyProtection="0"/>
    <xf numFmtId="0" fontId="63" fillId="0" borderId="28" applyNumberFormat="0" applyFill="0" applyAlignment="0" applyProtection="0"/>
    <xf numFmtId="0" fontId="50" fillId="0" borderId="44" applyNumberFormat="0" applyFill="0" applyAlignment="0" applyProtection="0"/>
    <xf numFmtId="0" fontId="91" fillId="0" borderId="44" applyNumberFormat="0" applyFill="0" applyAlignment="0" applyProtection="0"/>
    <xf numFmtId="0" fontId="76" fillId="56" borderId="42" applyNumberFormat="0" applyAlignment="0" applyProtection="0"/>
    <xf numFmtId="0" fontId="73" fillId="69" borderId="42" applyNumberFormat="0" applyAlignment="0" applyProtection="0"/>
    <xf numFmtId="4" fontId="65" fillId="45" borderId="28">
      <alignment horizontal="right" vertical="center"/>
    </xf>
    <xf numFmtId="0" fontId="61" fillId="45" borderId="28">
      <alignment horizontal="right" vertical="center"/>
    </xf>
    <xf numFmtId="168" fontId="63" fillId="73" borderId="28" applyNumberFormat="0" applyFont="0" applyBorder="0" applyAlignment="0" applyProtection="0">
      <alignment horizontal="right" vertical="center"/>
    </xf>
    <xf numFmtId="0" fontId="50" fillId="0" borderId="44" applyNumberFormat="0" applyFill="0" applyAlignment="0" applyProtection="0"/>
    <xf numFmtId="49" fontId="63" fillId="0" borderId="28" applyNumberFormat="0" applyFont="0" applyFill="0" applyBorder="0" applyProtection="0">
      <alignment horizontal="left" vertical="center" indent="2"/>
    </xf>
    <xf numFmtId="49" fontId="63" fillId="0" borderId="50" applyNumberFormat="0" applyFont="0" applyFill="0" applyBorder="0" applyProtection="0">
      <alignment horizontal="left" vertical="center" indent="5"/>
    </xf>
    <xf numFmtId="49" fontId="63" fillId="0" borderId="28" applyNumberFormat="0" applyFont="0" applyFill="0" applyBorder="0" applyProtection="0">
      <alignment horizontal="left" vertical="center" indent="2"/>
    </xf>
    <xf numFmtId="4" fontId="63" fillId="0" borderId="28" applyFill="0" applyBorder="0" applyProtection="0">
      <alignment horizontal="right" vertical="center"/>
    </xf>
    <xf numFmtId="49" fontId="62" fillId="0" borderId="28" applyNumberFormat="0" applyFill="0" applyBorder="0" applyProtection="0">
      <alignment horizontal="left" vertical="center"/>
    </xf>
    <xf numFmtId="0" fontId="63" fillId="0" borderId="51">
      <alignment horizontal="left" vertical="center" wrapText="1" indent="2"/>
    </xf>
    <xf numFmtId="0" fontId="88" fillId="69" borderId="41" applyNumberFormat="0" applyAlignment="0" applyProtection="0"/>
    <xf numFmtId="0" fontId="61" fillId="47" borderId="27">
      <alignment horizontal="right" vertical="center"/>
    </xf>
    <xf numFmtId="0" fontId="76" fillId="56" borderId="42" applyNumberFormat="0" applyAlignment="0" applyProtection="0"/>
    <xf numFmtId="0" fontId="61" fillId="47" borderId="27">
      <alignment horizontal="right" vertical="center"/>
    </xf>
    <xf numFmtId="4" fontId="61" fillId="47" borderId="28">
      <alignment horizontal="right" vertical="center"/>
    </xf>
    <xf numFmtId="0" fontId="61" fillId="47" borderId="28">
      <alignment horizontal="right" vertical="center"/>
    </xf>
    <xf numFmtId="0" fontId="70" fillId="69" borderId="41" applyNumberFormat="0" applyAlignment="0" applyProtection="0"/>
    <xf numFmtId="0" fontId="72" fillId="69" borderId="42" applyNumberFormat="0" applyAlignment="0" applyProtection="0"/>
    <xf numFmtId="0" fontId="50" fillId="0" borderId="44" applyNumberFormat="0" applyFill="0" applyAlignment="0" applyProtection="0"/>
    <xf numFmtId="0" fontId="63" fillId="46" borderId="28"/>
    <xf numFmtId="4" fontId="63" fillId="46" borderId="28"/>
    <xf numFmtId="4" fontId="61" fillId="47" borderId="28">
      <alignment horizontal="right" vertical="center"/>
    </xf>
    <xf numFmtId="0" fontId="65" fillId="45" borderId="28">
      <alignment horizontal="right" vertical="center"/>
    </xf>
    <xf numFmtId="0" fontId="76" fillId="56" borderId="42" applyNumberFormat="0" applyAlignment="0" applyProtection="0"/>
    <xf numFmtId="0" fontId="73" fillId="69" borderId="42" applyNumberFormat="0" applyAlignment="0" applyProtection="0"/>
    <xf numFmtId="4" fontId="63" fillId="0" borderId="28">
      <alignment horizontal="right" vertical="center"/>
    </xf>
    <xf numFmtId="0" fontId="63" fillId="47" borderId="51">
      <alignment horizontal="left" vertical="center" wrapText="1" indent="2"/>
    </xf>
    <xf numFmtId="0" fontId="63" fillId="0" borderId="51">
      <alignment horizontal="left" vertical="center" wrapText="1" indent="2"/>
    </xf>
    <xf numFmtId="0" fontId="88" fillId="69" borderId="41" applyNumberFormat="0" applyAlignment="0" applyProtection="0"/>
    <xf numFmtId="0" fontId="84" fillId="56" borderId="42" applyNumberFormat="0" applyAlignment="0" applyProtection="0"/>
    <xf numFmtId="0" fontId="72" fillId="69" borderId="42" applyNumberFormat="0" applyAlignment="0" applyProtection="0"/>
    <xf numFmtId="0" fontId="70" fillId="69" borderId="41" applyNumberFormat="0" applyAlignment="0" applyProtection="0"/>
    <xf numFmtId="0" fontId="61" fillId="47" borderId="27">
      <alignment horizontal="right" vertical="center"/>
    </xf>
    <xf numFmtId="0" fontId="65" fillId="45" borderId="28">
      <alignment horizontal="right" vertical="center"/>
    </xf>
    <xf numFmtId="4" fontId="61" fillId="45" borderId="28">
      <alignment horizontal="right" vertical="center"/>
    </xf>
    <xf numFmtId="4" fontId="61" fillId="47" borderId="28">
      <alignment horizontal="right" vertical="center"/>
    </xf>
    <xf numFmtId="49" fontId="63" fillId="0" borderId="50" applyNumberFormat="0" applyFont="0" applyFill="0" applyBorder="0" applyProtection="0">
      <alignment horizontal="left" vertical="center" indent="5"/>
    </xf>
    <xf numFmtId="4" fontId="63" fillId="0" borderId="28" applyFill="0" applyBorder="0" applyProtection="0">
      <alignment horizontal="right" vertical="center"/>
    </xf>
    <xf numFmtId="4" fontId="61" fillId="45" borderId="28">
      <alignment horizontal="right" vertical="center"/>
    </xf>
    <xf numFmtId="0" fontId="84" fillId="56" borderId="42" applyNumberFormat="0" applyAlignment="0" applyProtection="0"/>
    <xf numFmtId="0" fontId="76" fillId="56" borderId="42" applyNumberFormat="0" applyAlignment="0" applyProtection="0"/>
    <xf numFmtId="0" fontId="72" fillId="69" borderId="42" applyNumberFormat="0" applyAlignment="0" applyProtection="0"/>
    <xf numFmtId="0" fontId="63" fillId="47" borderId="51">
      <alignment horizontal="left" vertical="center" wrapText="1" indent="2"/>
    </xf>
    <xf numFmtId="0" fontId="63" fillId="0" borderId="51">
      <alignment horizontal="left" vertical="center" wrapText="1" indent="2"/>
    </xf>
    <xf numFmtId="0" fontId="63" fillId="47" borderId="51">
      <alignment horizontal="left" vertical="center" wrapText="1" indent="2"/>
    </xf>
    <xf numFmtId="0" fontId="16" fillId="0" borderId="0"/>
    <xf numFmtId="0" fontId="104" fillId="0" borderId="0"/>
    <xf numFmtId="0" fontId="16" fillId="0" borderId="0"/>
    <xf numFmtId="0" fontId="16" fillId="0" borderId="0"/>
    <xf numFmtId="0" fontId="16" fillId="0" borderId="0"/>
    <xf numFmtId="4" fontId="105" fillId="74" borderId="52"/>
    <xf numFmtId="4" fontId="105" fillId="75" borderId="28"/>
    <xf numFmtId="173" fontId="16" fillId="0" borderId="0" applyFont="0" applyFill="0" applyBorder="0" applyAlignment="0" applyProtection="0"/>
    <xf numFmtId="0" fontId="106" fillId="0" borderId="0"/>
    <xf numFmtId="0" fontId="55" fillId="0" borderId="0"/>
    <xf numFmtId="0" fontId="53" fillId="0" borderId="0"/>
    <xf numFmtId="173" fontId="18" fillId="0" borderId="0" applyFont="0" applyFill="0" applyBorder="0" applyAlignment="0" applyProtection="0"/>
    <xf numFmtId="0" fontId="55" fillId="0" borderId="0" applyBorder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center"/>
    </xf>
    <xf numFmtId="0" fontId="108" fillId="0" borderId="31" applyNumberFormat="0" applyFill="0" applyAlignment="0" applyProtection="0">
      <alignment vertical="center"/>
    </xf>
    <xf numFmtId="0" fontId="109" fillId="0" borderId="29" applyNumberFormat="0" applyFill="0" applyAlignment="0" applyProtection="0">
      <alignment vertical="center"/>
    </xf>
    <xf numFmtId="0" fontId="110" fillId="0" borderId="30" applyNumberFormat="0" applyFill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2" fillId="21" borderId="0" applyNumberFormat="0" applyBorder="0" applyAlignment="0" applyProtection="0">
      <alignment vertical="center"/>
    </xf>
    <xf numFmtId="0" fontId="113" fillId="22" borderId="0" applyNumberFormat="0" applyBorder="0" applyAlignment="0" applyProtection="0">
      <alignment vertical="center"/>
    </xf>
    <xf numFmtId="0" fontId="114" fillId="23" borderId="32" applyNumberFormat="0" applyAlignment="0" applyProtection="0">
      <alignment vertical="center"/>
    </xf>
    <xf numFmtId="0" fontId="115" fillId="24" borderId="33" applyNumberFormat="0" applyAlignment="0" applyProtection="0">
      <alignment vertical="center"/>
    </xf>
    <xf numFmtId="0" fontId="116" fillId="24" borderId="32" applyNumberFormat="0" applyAlignment="0" applyProtection="0">
      <alignment vertical="center"/>
    </xf>
    <xf numFmtId="0" fontId="117" fillId="0" borderId="34" applyNumberFormat="0" applyFill="0" applyAlignment="0" applyProtection="0">
      <alignment vertical="center"/>
    </xf>
    <xf numFmtId="0" fontId="118" fillId="25" borderId="35" applyNumberFormat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1" fillId="0" borderId="37" applyNumberFormat="0" applyFill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3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2" fillId="30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3" fillId="33" borderId="0" applyNumberFormat="0" applyBorder="0" applyAlignment="0" applyProtection="0">
      <alignment vertical="center"/>
    </xf>
    <xf numFmtId="0" fontId="122" fillId="34" borderId="0" applyNumberFormat="0" applyBorder="0" applyAlignment="0" applyProtection="0">
      <alignment vertical="center"/>
    </xf>
    <xf numFmtId="0" fontId="122" fillId="35" borderId="0" applyNumberFormat="0" applyBorder="0" applyAlignment="0" applyProtection="0">
      <alignment vertical="center"/>
    </xf>
    <xf numFmtId="0" fontId="122" fillId="36" borderId="0" applyNumberFormat="0" applyBorder="0" applyAlignment="0" applyProtection="0">
      <alignment vertical="center"/>
    </xf>
    <xf numFmtId="0" fontId="123" fillId="14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37" borderId="0" applyNumberFormat="0" applyBorder="0" applyAlignment="0" applyProtection="0">
      <alignment vertical="center"/>
    </xf>
    <xf numFmtId="0" fontId="123" fillId="38" borderId="0" applyNumberFormat="0" applyBorder="0" applyAlignment="0" applyProtection="0">
      <alignment vertical="center"/>
    </xf>
    <xf numFmtId="0" fontId="122" fillId="39" borderId="0" applyNumberFormat="0" applyBorder="0" applyAlignment="0" applyProtection="0">
      <alignment vertical="center"/>
    </xf>
    <xf numFmtId="0" fontId="122" fillId="40" borderId="0" applyNumberFormat="0" applyBorder="0" applyAlignment="0" applyProtection="0">
      <alignment vertical="center"/>
    </xf>
    <xf numFmtId="0" fontId="122" fillId="41" borderId="0" applyNumberFormat="0" applyBorder="0" applyAlignment="0" applyProtection="0">
      <alignment vertical="center"/>
    </xf>
    <xf numFmtId="0" fontId="123" fillId="42" borderId="0" applyNumberFormat="0" applyBorder="0" applyAlignment="0" applyProtection="0">
      <alignment vertical="center"/>
    </xf>
    <xf numFmtId="0" fontId="122" fillId="17" borderId="0" applyNumberFormat="0" applyBorder="0" applyAlignment="0" applyProtection="0">
      <alignment vertical="center"/>
    </xf>
    <xf numFmtId="0" fontId="122" fillId="43" borderId="0" applyNumberFormat="0" applyBorder="0" applyAlignment="0" applyProtection="0">
      <alignment vertical="center"/>
    </xf>
    <xf numFmtId="0" fontId="122" fillId="44" borderId="0" applyNumberFormat="0" applyBorder="0" applyAlignment="0" applyProtection="0">
      <alignment vertical="center"/>
    </xf>
    <xf numFmtId="173" fontId="16" fillId="0" borderId="0" applyFont="0" applyFill="0" applyBorder="0" applyAlignment="0" applyProtection="0"/>
    <xf numFmtId="0" fontId="18" fillId="0" borderId="0"/>
    <xf numFmtId="0" fontId="125" fillId="0" borderId="0"/>
    <xf numFmtId="9" fontId="125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0" fontId="18" fillId="0" borderId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8" borderId="0" applyNumberFormat="0" applyBorder="0" applyAlignment="0" applyProtection="0"/>
    <xf numFmtId="0" fontId="51" fillId="58" borderId="0" applyNumberFormat="0" applyBorder="0" applyAlignment="0" applyProtection="0"/>
    <xf numFmtId="0" fontId="51" fillId="58" borderId="0" applyNumberFormat="0" applyBorder="0" applyAlignment="0" applyProtection="0"/>
    <xf numFmtId="0" fontId="51" fillId="58" borderId="0" applyNumberFormat="0" applyBorder="0" applyAlignment="0" applyProtection="0"/>
    <xf numFmtId="0" fontId="51" fillId="58" borderId="0" applyNumberFormat="0" applyBorder="0" applyAlignment="0" applyProtection="0"/>
    <xf numFmtId="0" fontId="51" fillId="58" borderId="0" applyNumberFormat="0" applyBorder="0" applyAlignment="0" applyProtection="0"/>
    <xf numFmtId="0" fontId="51" fillId="58" borderId="0" applyNumberFormat="0" applyBorder="0" applyAlignment="0" applyProtection="0"/>
    <xf numFmtId="0" fontId="51" fillId="58" borderId="0" applyNumberFormat="0" applyBorder="0" applyAlignment="0" applyProtection="0"/>
    <xf numFmtId="0" fontId="51" fillId="58" borderId="0" applyNumberFormat="0" applyBorder="0" applyAlignment="0" applyProtection="0"/>
    <xf numFmtId="0" fontId="51" fillId="58" borderId="0" applyNumberFormat="0" applyBorder="0" applyAlignment="0" applyProtection="0"/>
    <xf numFmtId="0" fontId="51" fillId="58" borderId="0" applyNumberFormat="0" applyBorder="0" applyAlignment="0" applyProtection="0"/>
    <xf numFmtId="0" fontId="51" fillId="58" borderId="0" applyNumberFormat="0" applyBorder="0" applyAlignment="0" applyProtection="0"/>
    <xf numFmtId="0" fontId="51" fillId="58" borderId="0" applyNumberFormat="0" applyBorder="0" applyAlignment="0" applyProtection="0"/>
    <xf numFmtId="0" fontId="51" fillId="58" borderId="0" applyNumberFormat="0" applyBorder="0" applyAlignment="0" applyProtection="0"/>
    <xf numFmtId="0" fontId="51" fillId="58" borderId="0" applyNumberFormat="0" applyBorder="0" applyAlignment="0" applyProtection="0"/>
    <xf numFmtId="0" fontId="51" fillId="58" borderId="0" applyNumberFormat="0" applyBorder="0" applyAlignment="0" applyProtection="0"/>
    <xf numFmtId="0" fontId="51" fillId="58" borderId="0" applyNumberFormat="0" applyBorder="0" applyAlignment="0" applyProtection="0"/>
    <xf numFmtId="0" fontId="51" fillId="58" borderId="0" applyNumberFormat="0" applyBorder="0" applyAlignment="0" applyProtection="0"/>
    <xf numFmtId="0" fontId="51" fillId="58" borderId="0" applyNumberFormat="0" applyBorder="0" applyAlignment="0" applyProtection="0"/>
    <xf numFmtId="0" fontId="51" fillId="58" borderId="0" applyNumberFormat="0" applyBorder="0" applyAlignment="0" applyProtection="0"/>
    <xf numFmtId="0" fontId="51" fillId="72" borderId="0" applyNumberFormat="0" applyBorder="0" applyAlignment="0" applyProtection="0"/>
    <xf numFmtId="0" fontId="51" fillId="72" borderId="0" applyNumberFormat="0" applyBorder="0" applyAlignment="0" applyProtection="0"/>
    <xf numFmtId="0" fontId="51" fillId="72" borderId="0" applyNumberFormat="0" applyBorder="0" applyAlignment="0" applyProtection="0"/>
    <xf numFmtId="0" fontId="51" fillId="72" borderId="0" applyNumberFormat="0" applyBorder="0" applyAlignment="0" applyProtection="0"/>
    <xf numFmtId="0" fontId="51" fillId="72" borderId="0" applyNumberFormat="0" applyBorder="0" applyAlignment="0" applyProtection="0"/>
    <xf numFmtId="0" fontId="51" fillId="72" borderId="0" applyNumberFormat="0" applyBorder="0" applyAlignment="0" applyProtection="0"/>
    <xf numFmtId="0" fontId="51" fillId="72" borderId="0" applyNumberFormat="0" applyBorder="0" applyAlignment="0" applyProtection="0"/>
    <xf numFmtId="0" fontId="51" fillId="72" borderId="0" applyNumberFormat="0" applyBorder="0" applyAlignment="0" applyProtection="0"/>
    <xf numFmtId="0" fontId="51" fillId="72" borderId="0" applyNumberFormat="0" applyBorder="0" applyAlignment="0" applyProtection="0"/>
    <xf numFmtId="0" fontId="51" fillId="72" borderId="0" applyNumberFormat="0" applyBorder="0" applyAlignment="0" applyProtection="0"/>
    <xf numFmtId="0" fontId="51" fillId="72" borderId="0" applyNumberFormat="0" applyBorder="0" applyAlignment="0" applyProtection="0"/>
    <xf numFmtId="0" fontId="51" fillId="72" borderId="0" applyNumberFormat="0" applyBorder="0" applyAlignment="0" applyProtection="0"/>
    <xf numFmtId="0" fontId="51" fillId="72" borderId="0" applyNumberFormat="0" applyBorder="0" applyAlignment="0" applyProtection="0"/>
    <xf numFmtId="0" fontId="51" fillId="72" borderId="0" applyNumberFormat="0" applyBorder="0" applyAlignment="0" applyProtection="0"/>
    <xf numFmtId="0" fontId="51" fillId="72" borderId="0" applyNumberFormat="0" applyBorder="0" applyAlignment="0" applyProtection="0"/>
    <xf numFmtId="0" fontId="51" fillId="72" borderId="0" applyNumberFormat="0" applyBorder="0" applyAlignment="0" applyProtection="0"/>
    <xf numFmtId="0" fontId="51" fillId="72" borderId="0" applyNumberFormat="0" applyBorder="0" applyAlignment="0" applyProtection="0"/>
    <xf numFmtId="0" fontId="51" fillId="72" borderId="0" applyNumberFormat="0" applyBorder="0" applyAlignment="0" applyProtection="0"/>
    <xf numFmtId="0" fontId="51" fillId="72" borderId="0" applyNumberFormat="0" applyBorder="0" applyAlignment="0" applyProtection="0"/>
    <xf numFmtId="0" fontId="51" fillId="72" borderId="0" applyNumberFormat="0" applyBorder="0" applyAlignment="0" applyProtection="0"/>
    <xf numFmtId="0" fontId="51" fillId="56" borderId="0" applyNumberFormat="0" applyBorder="0" applyAlignment="0" applyProtection="0"/>
    <xf numFmtId="0" fontId="51" fillId="56" borderId="0" applyNumberFormat="0" applyBorder="0" applyAlignment="0" applyProtection="0"/>
    <xf numFmtId="0" fontId="51" fillId="56" borderId="0" applyNumberFormat="0" applyBorder="0" applyAlignment="0" applyProtection="0"/>
    <xf numFmtId="0" fontId="51" fillId="56" borderId="0" applyNumberFormat="0" applyBorder="0" applyAlignment="0" applyProtection="0"/>
    <xf numFmtId="0" fontId="51" fillId="56" borderId="0" applyNumberFormat="0" applyBorder="0" applyAlignment="0" applyProtection="0"/>
    <xf numFmtId="0" fontId="51" fillId="56" borderId="0" applyNumberFormat="0" applyBorder="0" applyAlignment="0" applyProtection="0"/>
    <xf numFmtId="0" fontId="51" fillId="56" borderId="0" applyNumberFormat="0" applyBorder="0" applyAlignment="0" applyProtection="0"/>
    <xf numFmtId="0" fontId="51" fillId="56" borderId="0" applyNumberFormat="0" applyBorder="0" applyAlignment="0" applyProtection="0"/>
    <xf numFmtId="0" fontId="51" fillId="56" borderId="0" applyNumberFormat="0" applyBorder="0" applyAlignment="0" applyProtection="0"/>
    <xf numFmtId="0" fontId="51" fillId="56" borderId="0" applyNumberFormat="0" applyBorder="0" applyAlignment="0" applyProtection="0"/>
    <xf numFmtId="0" fontId="51" fillId="56" borderId="0" applyNumberFormat="0" applyBorder="0" applyAlignment="0" applyProtection="0"/>
    <xf numFmtId="0" fontId="51" fillId="56" borderId="0" applyNumberFormat="0" applyBorder="0" applyAlignment="0" applyProtection="0"/>
    <xf numFmtId="0" fontId="51" fillId="56" borderId="0" applyNumberFormat="0" applyBorder="0" applyAlignment="0" applyProtection="0"/>
    <xf numFmtId="0" fontId="51" fillId="56" borderId="0" applyNumberFormat="0" applyBorder="0" applyAlignment="0" applyProtection="0"/>
    <xf numFmtId="0" fontId="51" fillId="56" borderId="0" applyNumberFormat="0" applyBorder="0" applyAlignment="0" applyProtection="0"/>
    <xf numFmtId="0" fontId="51" fillId="56" borderId="0" applyNumberFormat="0" applyBorder="0" applyAlignment="0" applyProtection="0"/>
    <xf numFmtId="0" fontId="51" fillId="56" borderId="0" applyNumberFormat="0" applyBorder="0" applyAlignment="0" applyProtection="0"/>
    <xf numFmtId="0" fontId="51" fillId="56" borderId="0" applyNumberFormat="0" applyBorder="0" applyAlignment="0" applyProtection="0"/>
    <xf numFmtId="0" fontId="51" fillId="56" borderId="0" applyNumberFormat="0" applyBorder="0" applyAlignment="0" applyProtection="0"/>
    <xf numFmtId="0" fontId="51" fillId="56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72" borderId="0" applyNumberFormat="0" applyBorder="0" applyAlignment="0" applyProtection="0"/>
    <xf numFmtId="0" fontId="51" fillId="72" borderId="0" applyNumberFormat="0" applyBorder="0" applyAlignment="0" applyProtection="0"/>
    <xf numFmtId="0" fontId="51" fillId="72" borderId="0" applyNumberFormat="0" applyBorder="0" applyAlignment="0" applyProtection="0"/>
    <xf numFmtId="0" fontId="51" fillId="72" borderId="0" applyNumberFormat="0" applyBorder="0" applyAlignment="0" applyProtection="0"/>
    <xf numFmtId="0" fontId="51" fillId="72" borderId="0" applyNumberFormat="0" applyBorder="0" applyAlignment="0" applyProtection="0"/>
    <xf numFmtId="0" fontId="51" fillId="72" borderId="0" applyNumberFormat="0" applyBorder="0" applyAlignment="0" applyProtection="0"/>
    <xf numFmtId="0" fontId="51" fillId="72" borderId="0" applyNumberFormat="0" applyBorder="0" applyAlignment="0" applyProtection="0"/>
    <xf numFmtId="0" fontId="51" fillId="72" borderId="0" applyNumberFormat="0" applyBorder="0" applyAlignment="0" applyProtection="0"/>
    <xf numFmtId="0" fontId="51" fillId="72" borderId="0" applyNumberFormat="0" applyBorder="0" applyAlignment="0" applyProtection="0"/>
    <xf numFmtId="0" fontId="51" fillId="72" borderId="0" applyNumberFormat="0" applyBorder="0" applyAlignment="0" applyProtection="0"/>
    <xf numFmtId="0" fontId="51" fillId="72" borderId="0" applyNumberFormat="0" applyBorder="0" applyAlignment="0" applyProtection="0"/>
    <xf numFmtId="0" fontId="51" fillId="72" borderId="0" applyNumberFormat="0" applyBorder="0" applyAlignment="0" applyProtection="0"/>
    <xf numFmtId="0" fontId="51" fillId="72" borderId="0" applyNumberFormat="0" applyBorder="0" applyAlignment="0" applyProtection="0"/>
    <xf numFmtId="0" fontId="51" fillId="72" borderId="0" applyNumberFormat="0" applyBorder="0" applyAlignment="0" applyProtection="0"/>
    <xf numFmtId="0" fontId="51" fillId="72" borderId="0" applyNumberFormat="0" applyBorder="0" applyAlignment="0" applyProtection="0"/>
    <xf numFmtId="0" fontId="51" fillId="72" borderId="0" applyNumberFormat="0" applyBorder="0" applyAlignment="0" applyProtection="0"/>
    <xf numFmtId="0" fontId="51" fillId="72" borderId="0" applyNumberFormat="0" applyBorder="0" applyAlignment="0" applyProtection="0"/>
    <xf numFmtId="0" fontId="51" fillId="72" borderId="0" applyNumberFormat="0" applyBorder="0" applyAlignment="0" applyProtection="0"/>
    <xf numFmtId="0" fontId="51" fillId="72" borderId="0" applyNumberFormat="0" applyBorder="0" applyAlignment="0" applyProtection="0"/>
    <xf numFmtId="0" fontId="51" fillId="72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8" borderId="0" applyNumberFormat="0" applyBorder="0" applyAlignment="0" applyProtection="0"/>
    <xf numFmtId="0" fontId="51" fillId="58" borderId="0" applyNumberFormat="0" applyBorder="0" applyAlignment="0" applyProtection="0"/>
    <xf numFmtId="0" fontId="51" fillId="58" borderId="0" applyNumberFormat="0" applyBorder="0" applyAlignment="0" applyProtection="0"/>
    <xf numFmtId="0" fontId="51" fillId="58" borderId="0" applyNumberFormat="0" applyBorder="0" applyAlignment="0" applyProtection="0"/>
    <xf numFmtId="0" fontId="51" fillId="58" borderId="0" applyNumberFormat="0" applyBorder="0" applyAlignment="0" applyProtection="0"/>
    <xf numFmtId="0" fontId="51" fillId="58" borderId="0" applyNumberFormat="0" applyBorder="0" applyAlignment="0" applyProtection="0"/>
    <xf numFmtId="0" fontId="51" fillId="58" borderId="0" applyNumberFormat="0" applyBorder="0" applyAlignment="0" applyProtection="0"/>
    <xf numFmtId="0" fontId="51" fillId="58" borderId="0" applyNumberFormat="0" applyBorder="0" applyAlignment="0" applyProtection="0"/>
    <xf numFmtId="0" fontId="51" fillId="58" borderId="0" applyNumberFormat="0" applyBorder="0" applyAlignment="0" applyProtection="0"/>
    <xf numFmtId="0" fontId="51" fillId="58" borderId="0" applyNumberFormat="0" applyBorder="0" applyAlignment="0" applyProtection="0"/>
    <xf numFmtId="0" fontId="51" fillId="58" borderId="0" applyNumberFormat="0" applyBorder="0" applyAlignment="0" applyProtection="0"/>
    <xf numFmtId="0" fontId="51" fillId="58" borderId="0" applyNumberFormat="0" applyBorder="0" applyAlignment="0" applyProtection="0"/>
    <xf numFmtId="0" fontId="51" fillId="58" borderId="0" applyNumberFormat="0" applyBorder="0" applyAlignment="0" applyProtection="0"/>
    <xf numFmtId="0" fontId="51" fillId="58" borderId="0" applyNumberFormat="0" applyBorder="0" applyAlignment="0" applyProtection="0"/>
    <xf numFmtId="0" fontId="51" fillId="58" borderId="0" applyNumberFormat="0" applyBorder="0" applyAlignment="0" applyProtection="0"/>
    <xf numFmtId="0" fontId="51" fillId="58" borderId="0" applyNumberFormat="0" applyBorder="0" applyAlignment="0" applyProtection="0"/>
    <xf numFmtId="0" fontId="51" fillId="58" borderId="0" applyNumberFormat="0" applyBorder="0" applyAlignment="0" applyProtection="0"/>
    <xf numFmtId="0" fontId="51" fillId="58" borderId="0" applyNumberFormat="0" applyBorder="0" applyAlignment="0" applyProtection="0"/>
    <xf numFmtId="0" fontId="51" fillId="58" borderId="0" applyNumberFormat="0" applyBorder="0" applyAlignment="0" applyProtection="0"/>
    <xf numFmtId="0" fontId="51" fillId="58" borderId="0" applyNumberFormat="0" applyBorder="0" applyAlignment="0" applyProtection="0"/>
    <xf numFmtId="0" fontId="51" fillId="71" borderId="0" applyNumberFormat="0" applyBorder="0" applyAlignment="0" applyProtection="0"/>
    <xf numFmtId="0" fontId="51" fillId="71" borderId="0" applyNumberFormat="0" applyBorder="0" applyAlignment="0" applyProtection="0"/>
    <xf numFmtId="0" fontId="51" fillId="71" borderId="0" applyNumberFormat="0" applyBorder="0" applyAlignment="0" applyProtection="0"/>
    <xf numFmtId="0" fontId="51" fillId="71" borderId="0" applyNumberFormat="0" applyBorder="0" applyAlignment="0" applyProtection="0"/>
    <xf numFmtId="0" fontId="51" fillId="71" borderId="0" applyNumberFormat="0" applyBorder="0" applyAlignment="0" applyProtection="0"/>
    <xf numFmtId="0" fontId="51" fillId="71" borderId="0" applyNumberFormat="0" applyBorder="0" applyAlignment="0" applyProtection="0"/>
    <xf numFmtId="0" fontId="51" fillId="71" borderId="0" applyNumberFormat="0" applyBorder="0" applyAlignment="0" applyProtection="0"/>
    <xf numFmtId="0" fontId="51" fillId="71" borderId="0" applyNumberFormat="0" applyBorder="0" applyAlignment="0" applyProtection="0"/>
    <xf numFmtId="0" fontId="51" fillId="71" borderId="0" applyNumberFormat="0" applyBorder="0" applyAlignment="0" applyProtection="0"/>
    <xf numFmtId="0" fontId="51" fillId="71" borderId="0" applyNumberFormat="0" applyBorder="0" applyAlignment="0" applyProtection="0"/>
    <xf numFmtId="0" fontId="51" fillId="71" borderId="0" applyNumberFormat="0" applyBorder="0" applyAlignment="0" applyProtection="0"/>
    <xf numFmtId="0" fontId="51" fillId="71" borderId="0" applyNumberFormat="0" applyBorder="0" applyAlignment="0" applyProtection="0"/>
    <xf numFmtId="0" fontId="51" fillId="71" borderId="0" applyNumberFormat="0" applyBorder="0" applyAlignment="0" applyProtection="0"/>
    <xf numFmtId="0" fontId="51" fillId="71" borderId="0" applyNumberFormat="0" applyBorder="0" applyAlignment="0" applyProtection="0"/>
    <xf numFmtId="0" fontId="51" fillId="71" borderId="0" applyNumberFormat="0" applyBorder="0" applyAlignment="0" applyProtection="0"/>
    <xf numFmtId="0" fontId="51" fillId="71" borderId="0" applyNumberFormat="0" applyBorder="0" applyAlignment="0" applyProtection="0"/>
    <xf numFmtId="0" fontId="51" fillId="71" borderId="0" applyNumberFormat="0" applyBorder="0" applyAlignment="0" applyProtection="0"/>
    <xf numFmtId="0" fontId="51" fillId="71" borderId="0" applyNumberFormat="0" applyBorder="0" applyAlignment="0" applyProtection="0"/>
    <xf numFmtId="0" fontId="51" fillId="71" borderId="0" applyNumberFormat="0" applyBorder="0" applyAlignment="0" applyProtection="0"/>
    <xf numFmtId="0" fontId="51" fillId="71" borderId="0" applyNumberFormat="0" applyBorder="0" applyAlignment="0" applyProtection="0"/>
    <xf numFmtId="0" fontId="51" fillId="52" borderId="0" applyNumberFormat="0" applyBorder="0" applyAlignment="0" applyProtection="0"/>
    <xf numFmtId="0" fontId="51" fillId="52" borderId="0" applyNumberFormat="0" applyBorder="0" applyAlignment="0" applyProtection="0"/>
    <xf numFmtId="0" fontId="51" fillId="52" borderId="0" applyNumberFormat="0" applyBorder="0" applyAlignment="0" applyProtection="0"/>
    <xf numFmtId="0" fontId="51" fillId="52" borderId="0" applyNumberFormat="0" applyBorder="0" applyAlignment="0" applyProtection="0"/>
    <xf numFmtId="0" fontId="51" fillId="52" borderId="0" applyNumberFormat="0" applyBorder="0" applyAlignment="0" applyProtection="0"/>
    <xf numFmtId="0" fontId="51" fillId="52" borderId="0" applyNumberFormat="0" applyBorder="0" applyAlignment="0" applyProtection="0"/>
    <xf numFmtId="0" fontId="51" fillId="52" borderId="0" applyNumberFormat="0" applyBorder="0" applyAlignment="0" applyProtection="0"/>
    <xf numFmtId="0" fontId="51" fillId="52" borderId="0" applyNumberFormat="0" applyBorder="0" applyAlignment="0" applyProtection="0"/>
    <xf numFmtId="0" fontId="51" fillId="52" borderId="0" applyNumberFormat="0" applyBorder="0" applyAlignment="0" applyProtection="0"/>
    <xf numFmtId="0" fontId="51" fillId="52" borderId="0" applyNumberFormat="0" applyBorder="0" applyAlignment="0" applyProtection="0"/>
    <xf numFmtId="0" fontId="51" fillId="52" borderId="0" applyNumberFormat="0" applyBorder="0" applyAlignment="0" applyProtection="0"/>
    <xf numFmtId="0" fontId="51" fillId="52" borderId="0" applyNumberFormat="0" applyBorder="0" applyAlignment="0" applyProtection="0"/>
    <xf numFmtId="0" fontId="51" fillId="52" borderId="0" applyNumberFormat="0" applyBorder="0" applyAlignment="0" applyProtection="0"/>
    <xf numFmtId="0" fontId="51" fillId="52" borderId="0" applyNumberFormat="0" applyBorder="0" applyAlignment="0" applyProtection="0"/>
    <xf numFmtId="0" fontId="51" fillId="52" borderId="0" applyNumberFormat="0" applyBorder="0" applyAlignment="0" applyProtection="0"/>
    <xf numFmtId="0" fontId="51" fillId="52" borderId="0" applyNumberFormat="0" applyBorder="0" applyAlignment="0" applyProtection="0"/>
    <xf numFmtId="0" fontId="51" fillId="52" borderId="0" applyNumberFormat="0" applyBorder="0" applyAlignment="0" applyProtection="0"/>
    <xf numFmtId="0" fontId="51" fillId="52" borderId="0" applyNumberFormat="0" applyBorder="0" applyAlignment="0" applyProtection="0"/>
    <xf numFmtId="0" fontId="51" fillId="52" borderId="0" applyNumberFormat="0" applyBorder="0" applyAlignment="0" applyProtection="0"/>
    <xf numFmtId="0" fontId="51" fillId="52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72" borderId="0" applyNumberFormat="0" applyBorder="0" applyAlignment="0" applyProtection="0"/>
    <xf numFmtId="0" fontId="51" fillId="72" borderId="0" applyNumberFormat="0" applyBorder="0" applyAlignment="0" applyProtection="0"/>
    <xf numFmtId="0" fontId="51" fillId="72" borderId="0" applyNumberFormat="0" applyBorder="0" applyAlignment="0" applyProtection="0"/>
    <xf numFmtId="0" fontId="51" fillId="72" borderId="0" applyNumberFormat="0" applyBorder="0" applyAlignment="0" applyProtection="0"/>
    <xf numFmtId="0" fontId="51" fillId="72" borderId="0" applyNumberFormat="0" applyBorder="0" applyAlignment="0" applyProtection="0"/>
    <xf numFmtId="0" fontId="51" fillId="72" borderId="0" applyNumberFormat="0" applyBorder="0" applyAlignment="0" applyProtection="0"/>
    <xf numFmtId="0" fontId="51" fillId="72" borderId="0" applyNumberFormat="0" applyBorder="0" applyAlignment="0" applyProtection="0"/>
    <xf numFmtId="0" fontId="51" fillId="72" borderId="0" applyNumberFormat="0" applyBorder="0" applyAlignment="0" applyProtection="0"/>
    <xf numFmtId="0" fontId="51" fillId="72" borderId="0" applyNumberFormat="0" applyBorder="0" applyAlignment="0" applyProtection="0"/>
    <xf numFmtId="0" fontId="51" fillId="72" borderId="0" applyNumberFormat="0" applyBorder="0" applyAlignment="0" applyProtection="0"/>
    <xf numFmtId="0" fontId="51" fillId="72" borderId="0" applyNumberFormat="0" applyBorder="0" applyAlignment="0" applyProtection="0"/>
    <xf numFmtId="0" fontId="51" fillId="72" borderId="0" applyNumberFormat="0" applyBorder="0" applyAlignment="0" applyProtection="0"/>
    <xf numFmtId="0" fontId="51" fillId="72" borderId="0" applyNumberFormat="0" applyBorder="0" applyAlignment="0" applyProtection="0"/>
    <xf numFmtId="0" fontId="51" fillId="72" borderId="0" applyNumberFormat="0" applyBorder="0" applyAlignment="0" applyProtection="0"/>
    <xf numFmtId="0" fontId="51" fillId="72" borderId="0" applyNumberFormat="0" applyBorder="0" applyAlignment="0" applyProtection="0"/>
    <xf numFmtId="0" fontId="51" fillId="72" borderId="0" applyNumberFormat="0" applyBorder="0" applyAlignment="0" applyProtection="0"/>
    <xf numFmtId="0" fontId="51" fillId="72" borderId="0" applyNumberFormat="0" applyBorder="0" applyAlignment="0" applyProtection="0"/>
    <xf numFmtId="0" fontId="51" fillId="72" borderId="0" applyNumberFormat="0" applyBorder="0" applyAlignment="0" applyProtection="0"/>
    <xf numFmtId="0" fontId="51" fillId="72" borderId="0" applyNumberFormat="0" applyBorder="0" applyAlignment="0" applyProtection="0"/>
    <xf numFmtId="0" fontId="51" fillId="72" borderId="0" applyNumberFormat="0" applyBorder="0" applyAlignment="0" applyProtection="0"/>
    <xf numFmtId="0" fontId="68" fillId="55" borderId="0" applyNumberFormat="0" applyBorder="0" applyAlignment="0" applyProtection="0"/>
    <xf numFmtId="0" fontId="68" fillId="55" borderId="0" applyNumberFormat="0" applyBorder="0" applyAlignment="0" applyProtection="0"/>
    <xf numFmtId="0" fontId="68" fillId="55" borderId="0" applyNumberFormat="0" applyBorder="0" applyAlignment="0" applyProtection="0"/>
    <xf numFmtId="0" fontId="68" fillId="55" borderId="0" applyNumberFormat="0" applyBorder="0" applyAlignment="0" applyProtection="0"/>
    <xf numFmtId="0" fontId="68" fillId="55" borderId="0" applyNumberFormat="0" applyBorder="0" applyAlignment="0" applyProtection="0"/>
    <xf numFmtId="0" fontId="68" fillId="55" borderId="0" applyNumberFormat="0" applyBorder="0" applyAlignment="0" applyProtection="0"/>
    <xf numFmtId="0" fontId="68" fillId="55" borderId="0" applyNumberFormat="0" applyBorder="0" applyAlignment="0" applyProtection="0"/>
    <xf numFmtId="0" fontId="68" fillId="55" borderId="0" applyNumberFormat="0" applyBorder="0" applyAlignment="0" applyProtection="0"/>
    <xf numFmtId="0" fontId="68" fillId="55" borderId="0" applyNumberFormat="0" applyBorder="0" applyAlignment="0" applyProtection="0"/>
    <xf numFmtId="0" fontId="68" fillId="55" borderId="0" applyNumberFormat="0" applyBorder="0" applyAlignment="0" applyProtection="0"/>
    <xf numFmtId="0" fontId="68" fillId="68" borderId="0" applyNumberFormat="0" applyBorder="0" applyAlignment="0" applyProtection="0"/>
    <xf numFmtId="0" fontId="68" fillId="68" borderId="0" applyNumberFormat="0" applyBorder="0" applyAlignment="0" applyProtection="0"/>
    <xf numFmtId="0" fontId="68" fillId="68" borderId="0" applyNumberFormat="0" applyBorder="0" applyAlignment="0" applyProtection="0"/>
    <xf numFmtId="0" fontId="68" fillId="68" borderId="0" applyNumberFormat="0" applyBorder="0" applyAlignment="0" applyProtection="0"/>
    <xf numFmtId="0" fontId="68" fillId="68" borderId="0" applyNumberFormat="0" applyBorder="0" applyAlignment="0" applyProtection="0"/>
    <xf numFmtId="0" fontId="68" fillId="68" borderId="0" applyNumberFormat="0" applyBorder="0" applyAlignment="0" applyProtection="0"/>
    <xf numFmtId="0" fontId="68" fillId="68" borderId="0" applyNumberFormat="0" applyBorder="0" applyAlignment="0" applyProtection="0"/>
    <xf numFmtId="0" fontId="68" fillId="68" borderId="0" applyNumberFormat="0" applyBorder="0" applyAlignment="0" applyProtection="0"/>
    <xf numFmtId="0" fontId="68" fillId="68" borderId="0" applyNumberFormat="0" applyBorder="0" applyAlignment="0" applyProtection="0"/>
    <xf numFmtId="0" fontId="68" fillId="68" borderId="0" applyNumberFormat="0" applyBorder="0" applyAlignment="0" applyProtection="0"/>
    <xf numFmtId="0" fontId="68" fillId="60" borderId="0" applyNumberFormat="0" applyBorder="0" applyAlignment="0" applyProtection="0"/>
    <xf numFmtId="0" fontId="68" fillId="60" borderId="0" applyNumberFormat="0" applyBorder="0" applyAlignment="0" applyProtection="0"/>
    <xf numFmtId="0" fontId="68" fillId="60" borderId="0" applyNumberFormat="0" applyBorder="0" applyAlignment="0" applyProtection="0"/>
    <xf numFmtId="0" fontId="68" fillId="60" borderId="0" applyNumberFormat="0" applyBorder="0" applyAlignment="0" applyProtection="0"/>
    <xf numFmtId="0" fontId="68" fillId="60" borderId="0" applyNumberFormat="0" applyBorder="0" applyAlignment="0" applyProtection="0"/>
    <xf numFmtId="0" fontId="68" fillId="60" borderId="0" applyNumberFormat="0" applyBorder="0" applyAlignment="0" applyProtection="0"/>
    <xf numFmtId="0" fontId="68" fillId="60" borderId="0" applyNumberFormat="0" applyBorder="0" applyAlignment="0" applyProtection="0"/>
    <xf numFmtId="0" fontId="68" fillId="60" borderId="0" applyNumberFormat="0" applyBorder="0" applyAlignment="0" applyProtection="0"/>
    <xf numFmtId="0" fontId="68" fillId="60" borderId="0" applyNumberFormat="0" applyBorder="0" applyAlignment="0" applyProtection="0"/>
    <xf numFmtId="0" fontId="68" fillId="60" borderId="0" applyNumberFormat="0" applyBorder="0" applyAlignment="0" applyProtection="0"/>
    <xf numFmtId="0" fontId="68" fillId="52" borderId="0" applyNumberFormat="0" applyBorder="0" applyAlignment="0" applyProtection="0"/>
    <xf numFmtId="0" fontId="68" fillId="52" borderId="0" applyNumberFormat="0" applyBorder="0" applyAlignment="0" applyProtection="0"/>
    <xf numFmtId="0" fontId="68" fillId="52" borderId="0" applyNumberFormat="0" applyBorder="0" applyAlignment="0" applyProtection="0"/>
    <xf numFmtId="0" fontId="68" fillId="52" borderId="0" applyNumberFormat="0" applyBorder="0" applyAlignment="0" applyProtection="0"/>
    <xf numFmtId="0" fontId="68" fillId="52" borderId="0" applyNumberFormat="0" applyBorder="0" applyAlignment="0" applyProtection="0"/>
    <xf numFmtId="0" fontId="68" fillId="52" borderId="0" applyNumberFormat="0" applyBorder="0" applyAlignment="0" applyProtection="0"/>
    <xf numFmtId="0" fontId="68" fillId="52" borderId="0" applyNumberFormat="0" applyBorder="0" applyAlignment="0" applyProtection="0"/>
    <xf numFmtId="0" fontId="68" fillId="52" borderId="0" applyNumberFormat="0" applyBorder="0" applyAlignment="0" applyProtection="0"/>
    <xf numFmtId="0" fontId="68" fillId="52" borderId="0" applyNumberFormat="0" applyBorder="0" applyAlignment="0" applyProtection="0"/>
    <xf numFmtId="0" fontId="68" fillId="52" borderId="0" applyNumberFormat="0" applyBorder="0" applyAlignment="0" applyProtection="0"/>
    <xf numFmtId="0" fontId="68" fillId="55" borderId="0" applyNumberFormat="0" applyBorder="0" applyAlignment="0" applyProtection="0"/>
    <xf numFmtId="0" fontId="68" fillId="55" borderId="0" applyNumberFormat="0" applyBorder="0" applyAlignment="0" applyProtection="0"/>
    <xf numFmtId="0" fontId="68" fillId="55" borderId="0" applyNumberFormat="0" applyBorder="0" applyAlignment="0" applyProtection="0"/>
    <xf numFmtId="0" fontId="68" fillId="55" borderId="0" applyNumberFormat="0" applyBorder="0" applyAlignment="0" applyProtection="0"/>
    <xf numFmtId="0" fontId="68" fillId="55" borderId="0" applyNumberFormat="0" applyBorder="0" applyAlignment="0" applyProtection="0"/>
    <xf numFmtId="0" fontId="68" fillId="55" borderId="0" applyNumberFormat="0" applyBorder="0" applyAlignment="0" applyProtection="0"/>
    <xf numFmtId="0" fontId="68" fillId="55" borderId="0" applyNumberFormat="0" applyBorder="0" applyAlignment="0" applyProtection="0"/>
    <xf numFmtId="0" fontId="68" fillId="55" borderId="0" applyNumberFormat="0" applyBorder="0" applyAlignment="0" applyProtection="0"/>
    <xf numFmtId="0" fontId="68" fillId="55" borderId="0" applyNumberFormat="0" applyBorder="0" applyAlignment="0" applyProtection="0"/>
    <xf numFmtId="0" fontId="68" fillId="55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76" borderId="0" applyNumberFormat="0" applyBorder="0" applyAlignment="0" applyProtection="0"/>
    <xf numFmtId="0" fontId="68" fillId="76" borderId="0" applyNumberFormat="0" applyBorder="0" applyAlignment="0" applyProtection="0"/>
    <xf numFmtId="0" fontId="68" fillId="76" borderId="0" applyNumberFormat="0" applyBorder="0" applyAlignment="0" applyProtection="0"/>
    <xf numFmtId="0" fontId="68" fillId="76" borderId="0" applyNumberFormat="0" applyBorder="0" applyAlignment="0" applyProtection="0"/>
    <xf numFmtId="0" fontId="68" fillId="76" borderId="0" applyNumberFormat="0" applyBorder="0" applyAlignment="0" applyProtection="0"/>
    <xf numFmtId="0" fontId="68" fillId="76" borderId="0" applyNumberFormat="0" applyBorder="0" applyAlignment="0" applyProtection="0"/>
    <xf numFmtId="0" fontId="68" fillId="76" borderId="0" applyNumberFormat="0" applyBorder="0" applyAlignment="0" applyProtection="0"/>
    <xf numFmtId="0" fontId="68" fillId="76" borderId="0" applyNumberFormat="0" applyBorder="0" applyAlignment="0" applyProtection="0"/>
    <xf numFmtId="0" fontId="68" fillId="76" borderId="0" applyNumberFormat="0" applyBorder="0" applyAlignment="0" applyProtection="0"/>
    <xf numFmtId="0" fontId="68" fillId="76" borderId="0" applyNumberFormat="0" applyBorder="0" applyAlignment="0" applyProtection="0"/>
    <xf numFmtId="0" fontId="68" fillId="68" borderId="0" applyNumberFormat="0" applyBorder="0" applyAlignment="0" applyProtection="0"/>
    <xf numFmtId="0" fontId="68" fillId="68" borderId="0" applyNumberFormat="0" applyBorder="0" applyAlignment="0" applyProtection="0"/>
    <xf numFmtId="0" fontId="68" fillId="68" borderId="0" applyNumberFormat="0" applyBorder="0" applyAlignment="0" applyProtection="0"/>
    <xf numFmtId="0" fontId="68" fillId="68" borderId="0" applyNumberFormat="0" applyBorder="0" applyAlignment="0" applyProtection="0"/>
    <xf numFmtId="0" fontId="68" fillId="68" borderId="0" applyNumberFormat="0" applyBorder="0" applyAlignment="0" applyProtection="0"/>
    <xf numFmtId="0" fontId="68" fillId="68" borderId="0" applyNumberFormat="0" applyBorder="0" applyAlignment="0" applyProtection="0"/>
    <xf numFmtId="0" fontId="68" fillId="68" borderId="0" applyNumberFormat="0" applyBorder="0" applyAlignment="0" applyProtection="0"/>
    <xf numFmtId="0" fontId="68" fillId="68" borderId="0" applyNumberFormat="0" applyBorder="0" applyAlignment="0" applyProtection="0"/>
    <xf numFmtId="0" fontId="68" fillId="68" borderId="0" applyNumberFormat="0" applyBorder="0" applyAlignment="0" applyProtection="0"/>
    <xf numFmtId="0" fontId="68" fillId="68" borderId="0" applyNumberFormat="0" applyBorder="0" applyAlignment="0" applyProtection="0"/>
    <xf numFmtId="0" fontId="68" fillId="60" borderId="0" applyNumberFormat="0" applyBorder="0" applyAlignment="0" applyProtection="0"/>
    <xf numFmtId="0" fontId="68" fillId="60" borderId="0" applyNumberFormat="0" applyBorder="0" applyAlignment="0" applyProtection="0"/>
    <xf numFmtId="0" fontId="68" fillId="60" borderId="0" applyNumberFormat="0" applyBorder="0" applyAlignment="0" applyProtection="0"/>
    <xf numFmtId="0" fontId="68" fillId="60" borderId="0" applyNumberFormat="0" applyBorder="0" applyAlignment="0" applyProtection="0"/>
    <xf numFmtId="0" fontId="68" fillId="60" borderId="0" applyNumberFormat="0" applyBorder="0" applyAlignment="0" applyProtection="0"/>
    <xf numFmtId="0" fontId="68" fillId="60" borderId="0" applyNumberFormat="0" applyBorder="0" applyAlignment="0" applyProtection="0"/>
    <xf numFmtId="0" fontId="68" fillId="60" borderId="0" applyNumberFormat="0" applyBorder="0" applyAlignment="0" applyProtection="0"/>
    <xf numFmtId="0" fontId="68" fillId="60" borderId="0" applyNumberFormat="0" applyBorder="0" applyAlignment="0" applyProtection="0"/>
    <xf numFmtId="0" fontId="68" fillId="60" borderId="0" applyNumberFormat="0" applyBorder="0" applyAlignment="0" applyProtection="0"/>
    <xf numFmtId="0" fontId="68" fillId="60" borderId="0" applyNumberFormat="0" applyBorder="0" applyAlignment="0" applyProtection="0"/>
    <xf numFmtId="0" fontId="68" fillId="77" borderId="0" applyNumberFormat="0" applyBorder="0" applyAlignment="0" applyProtection="0"/>
    <xf numFmtId="0" fontId="68" fillId="77" borderId="0" applyNumberFormat="0" applyBorder="0" applyAlignment="0" applyProtection="0"/>
    <xf numFmtId="0" fontId="68" fillId="77" borderId="0" applyNumberFormat="0" applyBorder="0" applyAlignment="0" applyProtection="0"/>
    <xf numFmtId="0" fontId="68" fillId="77" borderId="0" applyNumberFormat="0" applyBorder="0" applyAlignment="0" applyProtection="0"/>
    <xf numFmtId="0" fontId="68" fillId="77" borderId="0" applyNumberFormat="0" applyBorder="0" applyAlignment="0" applyProtection="0"/>
    <xf numFmtId="0" fontId="68" fillId="77" borderId="0" applyNumberFormat="0" applyBorder="0" applyAlignment="0" applyProtection="0"/>
    <xf numFmtId="0" fontId="68" fillId="77" borderId="0" applyNumberFormat="0" applyBorder="0" applyAlignment="0" applyProtection="0"/>
    <xf numFmtId="0" fontId="68" fillId="77" borderId="0" applyNumberFormat="0" applyBorder="0" applyAlignment="0" applyProtection="0"/>
    <xf numFmtId="0" fontId="68" fillId="77" borderId="0" applyNumberFormat="0" applyBorder="0" applyAlignment="0" applyProtection="0"/>
    <xf numFmtId="0" fontId="68" fillId="77" borderId="0" applyNumberFormat="0" applyBorder="0" applyAlignment="0" applyProtection="0"/>
    <xf numFmtId="0" fontId="68" fillId="63" borderId="0" applyNumberFormat="0" applyBorder="0" applyAlignment="0" applyProtection="0"/>
    <xf numFmtId="0" fontId="68" fillId="63" borderId="0" applyNumberFormat="0" applyBorder="0" applyAlignment="0" applyProtection="0"/>
    <xf numFmtId="0" fontId="68" fillId="63" borderId="0" applyNumberFormat="0" applyBorder="0" applyAlignment="0" applyProtection="0"/>
    <xf numFmtId="0" fontId="68" fillId="63" borderId="0" applyNumberFormat="0" applyBorder="0" applyAlignment="0" applyProtection="0"/>
    <xf numFmtId="0" fontId="68" fillId="63" borderId="0" applyNumberFormat="0" applyBorder="0" applyAlignment="0" applyProtection="0"/>
    <xf numFmtId="0" fontId="68" fillId="63" borderId="0" applyNumberFormat="0" applyBorder="0" applyAlignment="0" applyProtection="0"/>
    <xf numFmtId="0" fontId="68" fillId="63" borderId="0" applyNumberFormat="0" applyBorder="0" applyAlignment="0" applyProtection="0"/>
    <xf numFmtId="0" fontId="68" fillId="63" borderId="0" applyNumberFormat="0" applyBorder="0" applyAlignment="0" applyProtection="0"/>
    <xf numFmtId="0" fontId="68" fillId="63" borderId="0" applyNumberFormat="0" applyBorder="0" applyAlignment="0" applyProtection="0"/>
    <xf numFmtId="0" fontId="68" fillId="63" borderId="0" applyNumberFormat="0" applyBorder="0" applyAlignment="0" applyProtection="0"/>
    <xf numFmtId="0" fontId="68" fillId="66" borderId="0" applyNumberFormat="0" applyBorder="0" applyAlignment="0" applyProtection="0"/>
    <xf numFmtId="0" fontId="68" fillId="66" borderId="0" applyNumberFormat="0" applyBorder="0" applyAlignment="0" applyProtection="0"/>
    <xf numFmtId="0" fontId="68" fillId="66" borderId="0" applyNumberFormat="0" applyBorder="0" applyAlignment="0" applyProtection="0"/>
    <xf numFmtId="0" fontId="68" fillId="66" borderId="0" applyNumberFormat="0" applyBorder="0" applyAlignment="0" applyProtection="0"/>
    <xf numFmtId="0" fontId="68" fillId="66" borderId="0" applyNumberFormat="0" applyBorder="0" applyAlignment="0" applyProtection="0"/>
    <xf numFmtId="0" fontId="68" fillId="66" borderId="0" applyNumberFormat="0" applyBorder="0" applyAlignment="0" applyProtection="0"/>
    <xf numFmtId="0" fontId="68" fillId="66" borderId="0" applyNumberFormat="0" applyBorder="0" applyAlignment="0" applyProtection="0"/>
    <xf numFmtId="0" fontId="68" fillId="66" borderId="0" applyNumberFormat="0" applyBorder="0" applyAlignment="0" applyProtection="0"/>
    <xf numFmtId="0" fontId="68" fillId="66" borderId="0" applyNumberFormat="0" applyBorder="0" applyAlignment="0" applyProtection="0"/>
    <xf numFmtId="0" fontId="68" fillId="66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3" fillId="78" borderId="42" applyNumberFormat="0" applyAlignment="0" applyProtection="0"/>
    <xf numFmtId="0" fontId="3" fillId="78" borderId="42" applyNumberFormat="0" applyAlignment="0" applyProtection="0"/>
    <xf numFmtId="0" fontId="3" fillId="78" borderId="42" applyNumberFormat="0" applyAlignment="0" applyProtection="0"/>
    <xf numFmtId="0" fontId="3" fillId="78" borderId="42" applyNumberFormat="0" applyAlignment="0" applyProtection="0"/>
    <xf numFmtId="0" fontId="3" fillId="78" borderId="42" applyNumberFormat="0" applyAlignment="0" applyProtection="0"/>
    <xf numFmtId="0" fontId="3" fillId="78" borderId="42" applyNumberFormat="0" applyAlignment="0" applyProtection="0"/>
    <xf numFmtId="0" fontId="3" fillId="78" borderId="42" applyNumberFormat="0" applyAlignment="0" applyProtection="0"/>
    <xf numFmtId="0" fontId="3" fillId="78" borderId="42" applyNumberFormat="0" applyAlignment="0" applyProtection="0"/>
    <xf numFmtId="0" fontId="3" fillId="78" borderId="42" applyNumberFormat="0" applyAlignment="0" applyProtection="0"/>
    <xf numFmtId="0" fontId="3" fillId="78" borderId="42" applyNumberFormat="0" applyAlignment="0" applyProtection="0"/>
    <xf numFmtId="0" fontId="99" fillId="70" borderId="43" applyNumberFormat="0" applyAlignment="0" applyProtection="0"/>
    <xf numFmtId="0" fontId="99" fillId="70" borderId="43" applyNumberFormat="0" applyAlignment="0" applyProtection="0"/>
    <xf numFmtId="0" fontId="99" fillId="70" borderId="43" applyNumberFormat="0" applyAlignment="0" applyProtection="0"/>
    <xf numFmtId="0" fontId="99" fillId="70" borderId="43" applyNumberFormat="0" applyAlignment="0" applyProtection="0"/>
    <xf numFmtId="0" fontId="99" fillId="70" borderId="43" applyNumberFormat="0" applyAlignment="0" applyProtection="0"/>
    <xf numFmtId="0" fontId="99" fillId="70" borderId="43" applyNumberFormat="0" applyAlignment="0" applyProtection="0"/>
    <xf numFmtId="0" fontId="99" fillId="70" borderId="43" applyNumberFormat="0" applyAlignment="0" applyProtection="0"/>
    <xf numFmtId="0" fontId="99" fillId="70" borderId="43" applyNumberFormat="0" applyAlignment="0" applyProtection="0"/>
    <xf numFmtId="0" fontId="99" fillId="70" borderId="43" applyNumberFormat="0" applyAlignment="0" applyProtection="0"/>
    <xf numFmtId="0" fontId="99" fillId="70" borderId="43" applyNumberFormat="0" applyAlignment="0" applyProtection="0"/>
    <xf numFmtId="171" fontId="18" fillId="0" borderId="0" applyFont="0" applyFill="0" applyBorder="0" applyAlignment="0" applyProtection="0"/>
    <xf numFmtId="171" fontId="18" fillId="0" borderId="0" applyFont="0" applyFill="0" applyBorder="0" applyAlignment="0" applyProtection="0"/>
    <xf numFmtId="171" fontId="18" fillId="0" borderId="0" applyFont="0" applyFill="0" applyBorder="0" applyAlignment="0" applyProtection="0"/>
    <xf numFmtId="171" fontId="18" fillId="0" borderId="0" applyFont="0" applyFill="0" applyBorder="0" applyAlignment="0" applyProtection="0"/>
    <xf numFmtId="171" fontId="18" fillId="0" borderId="0" applyFont="0" applyFill="0" applyBorder="0" applyAlignment="0" applyProtection="0"/>
    <xf numFmtId="171" fontId="18" fillId="0" borderId="0" applyFont="0" applyFill="0" applyBorder="0" applyAlignment="0" applyProtection="0"/>
    <xf numFmtId="171" fontId="18" fillId="0" borderId="0" applyFont="0" applyFill="0" applyBorder="0" applyAlignment="0" applyProtection="0"/>
    <xf numFmtId="171" fontId="18" fillId="0" borderId="0" applyFont="0" applyFill="0" applyBorder="0" applyAlignment="0" applyProtection="0"/>
    <xf numFmtId="171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40" fontId="124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40" fontId="124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178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80" fillId="55" borderId="0" applyNumberFormat="0" applyBorder="0" applyAlignment="0" applyProtection="0"/>
    <xf numFmtId="0" fontId="80" fillId="55" borderId="0" applyNumberFormat="0" applyBorder="0" applyAlignment="0" applyProtection="0"/>
    <xf numFmtId="0" fontId="80" fillId="55" borderId="0" applyNumberFormat="0" applyBorder="0" applyAlignment="0" applyProtection="0"/>
    <xf numFmtId="0" fontId="80" fillId="55" borderId="0" applyNumberFormat="0" applyBorder="0" applyAlignment="0" applyProtection="0"/>
    <xf numFmtId="0" fontId="80" fillId="55" borderId="0" applyNumberFormat="0" applyBorder="0" applyAlignment="0" applyProtection="0"/>
    <xf numFmtId="0" fontId="80" fillId="55" borderId="0" applyNumberFormat="0" applyBorder="0" applyAlignment="0" applyProtection="0"/>
    <xf numFmtId="0" fontId="80" fillId="55" borderId="0" applyNumberFormat="0" applyBorder="0" applyAlignment="0" applyProtection="0"/>
    <xf numFmtId="0" fontId="80" fillId="55" borderId="0" applyNumberFormat="0" applyBorder="0" applyAlignment="0" applyProtection="0"/>
    <xf numFmtId="0" fontId="80" fillId="55" borderId="0" applyNumberFormat="0" applyBorder="0" applyAlignment="0" applyProtection="0"/>
    <xf numFmtId="0" fontId="80" fillId="55" borderId="0" applyNumberFormat="0" applyBorder="0" applyAlignment="0" applyProtection="0"/>
    <xf numFmtId="0" fontId="126" fillId="0" borderId="53" applyNumberFormat="0" applyFill="0" applyAlignment="0" applyProtection="0"/>
    <xf numFmtId="0" fontId="126" fillId="0" borderId="53" applyNumberFormat="0" applyFill="0" applyAlignment="0" applyProtection="0"/>
    <xf numFmtId="0" fontId="126" fillId="0" borderId="53" applyNumberFormat="0" applyFill="0" applyAlignment="0" applyProtection="0"/>
    <xf numFmtId="0" fontId="126" fillId="0" borderId="53" applyNumberFormat="0" applyFill="0" applyAlignment="0" applyProtection="0"/>
    <xf numFmtId="0" fontId="126" fillId="0" borderId="53" applyNumberFormat="0" applyFill="0" applyAlignment="0" applyProtection="0"/>
    <xf numFmtId="0" fontId="126" fillId="0" borderId="53" applyNumberFormat="0" applyFill="0" applyAlignment="0" applyProtection="0"/>
    <xf numFmtId="0" fontId="126" fillId="0" borderId="53" applyNumberFormat="0" applyFill="0" applyAlignment="0" applyProtection="0"/>
    <xf numFmtId="0" fontId="126" fillId="0" borderId="53" applyNumberFormat="0" applyFill="0" applyAlignment="0" applyProtection="0"/>
    <xf numFmtId="0" fontId="126" fillId="0" borderId="53" applyNumberFormat="0" applyFill="0" applyAlignment="0" applyProtection="0"/>
    <xf numFmtId="0" fontId="126" fillId="0" borderId="53" applyNumberFormat="0" applyFill="0" applyAlignment="0" applyProtection="0"/>
    <xf numFmtId="0" fontId="127" fillId="0" borderId="54" applyNumberFormat="0" applyFill="0" applyAlignment="0" applyProtection="0"/>
    <xf numFmtId="0" fontId="127" fillId="0" borderId="54" applyNumberFormat="0" applyFill="0" applyAlignment="0" applyProtection="0"/>
    <xf numFmtId="0" fontId="127" fillId="0" borderId="54" applyNumberFormat="0" applyFill="0" applyAlignment="0" applyProtection="0"/>
    <xf numFmtId="0" fontId="127" fillId="0" borderId="54" applyNumberFormat="0" applyFill="0" applyAlignment="0" applyProtection="0"/>
    <xf numFmtId="0" fontId="127" fillId="0" borderId="54" applyNumberFormat="0" applyFill="0" applyAlignment="0" applyProtection="0"/>
    <xf numFmtId="0" fontId="127" fillId="0" borderId="54" applyNumberFormat="0" applyFill="0" applyAlignment="0" applyProtection="0"/>
    <xf numFmtId="0" fontId="127" fillId="0" borderId="54" applyNumberFormat="0" applyFill="0" applyAlignment="0" applyProtection="0"/>
    <xf numFmtId="0" fontId="127" fillId="0" borderId="54" applyNumberFormat="0" applyFill="0" applyAlignment="0" applyProtection="0"/>
    <xf numFmtId="0" fontId="127" fillId="0" borderId="54" applyNumberFormat="0" applyFill="0" applyAlignment="0" applyProtection="0"/>
    <xf numFmtId="0" fontId="127" fillId="0" borderId="54" applyNumberFormat="0" applyFill="0" applyAlignment="0" applyProtection="0"/>
    <xf numFmtId="0" fontId="128" fillId="0" borderId="55" applyNumberFormat="0" applyFill="0" applyAlignment="0" applyProtection="0"/>
    <xf numFmtId="0" fontId="128" fillId="0" borderId="55" applyNumberFormat="0" applyFill="0" applyAlignment="0" applyProtection="0"/>
    <xf numFmtId="0" fontId="128" fillId="0" borderId="55" applyNumberFormat="0" applyFill="0" applyAlignment="0" applyProtection="0"/>
    <xf numFmtId="0" fontId="128" fillId="0" borderId="55" applyNumberFormat="0" applyFill="0" applyAlignment="0" applyProtection="0"/>
    <xf numFmtId="0" fontId="128" fillId="0" borderId="55" applyNumberFormat="0" applyFill="0" applyAlignment="0" applyProtection="0"/>
    <xf numFmtId="0" fontId="128" fillId="0" borderId="55" applyNumberFormat="0" applyFill="0" applyAlignment="0" applyProtection="0"/>
    <xf numFmtId="0" fontId="128" fillId="0" borderId="55" applyNumberFormat="0" applyFill="0" applyAlignment="0" applyProtection="0"/>
    <xf numFmtId="0" fontId="128" fillId="0" borderId="55" applyNumberFormat="0" applyFill="0" applyAlignment="0" applyProtection="0"/>
    <xf numFmtId="0" fontId="128" fillId="0" borderId="55" applyNumberFormat="0" applyFill="0" applyAlignment="0" applyProtection="0"/>
    <xf numFmtId="0" fontId="128" fillId="0" borderId="55" applyNumberFormat="0" applyFill="0" applyAlignment="0" applyProtection="0"/>
    <xf numFmtId="0" fontId="128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76" fillId="71" borderId="42" applyNumberFormat="0" applyAlignment="0" applyProtection="0"/>
    <xf numFmtId="0" fontId="76" fillId="71" borderId="42" applyNumberFormat="0" applyAlignment="0" applyProtection="0"/>
    <xf numFmtId="0" fontId="76" fillId="71" borderId="42" applyNumberFormat="0" applyAlignment="0" applyProtection="0"/>
    <xf numFmtId="0" fontId="76" fillId="71" borderId="42" applyNumberFormat="0" applyAlignment="0" applyProtection="0"/>
    <xf numFmtId="0" fontId="76" fillId="71" borderId="42" applyNumberFormat="0" applyAlignment="0" applyProtection="0"/>
    <xf numFmtId="0" fontId="76" fillId="71" borderId="42" applyNumberFormat="0" applyAlignment="0" applyProtection="0"/>
    <xf numFmtId="0" fontId="76" fillId="71" borderId="42" applyNumberFormat="0" applyAlignment="0" applyProtection="0"/>
    <xf numFmtId="0" fontId="76" fillId="71" borderId="42" applyNumberFormat="0" applyAlignment="0" applyProtection="0"/>
    <xf numFmtId="0" fontId="76" fillId="71" borderId="42" applyNumberFormat="0" applyAlignment="0" applyProtection="0"/>
    <xf numFmtId="0" fontId="76" fillId="71" borderId="42" applyNumberFormat="0" applyAlignment="0" applyProtection="0"/>
    <xf numFmtId="0" fontId="97" fillId="0" borderId="56" applyNumberFormat="0" applyFill="0" applyAlignment="0" applyProtection="0"/>
    <xf numFmtId="0" fontId="97" fillId="0" borderId="56" applyNumberFormat="0" applyFill="0" applyAlignment="0" applyProtection="0"/>
    <xf numFmtId="0" fontId="97" fillId="0" borderId="56" applyNumberFormat="0" applyFill="0" applyAlignment="0" applyProtection="0"/>
    <xf numFmtId="0" fontId="97" fillId="0" borderId="56" applyNumberFormat="0" applyFill="0" applyAlignment="0" applyProtection="0"/>
    <xf numFmtId="0" fontId="97" fillId="0" borderId="56" applyNumberFormat="0" applyFill="0" applyAlignment="0" applyProtection="0"/>
    <xf numFmtId="0" fontId="97" fillId="0" borderId="56" applyNumberFormat="0" applyFill="0" applyAlignment="0" applyProtection="0"/>
    <xf numFmtId="0" fontId="97" fillId="0" borderId="56" applyNumberFormat="0" applyFill="0" applyAlignment="0" applyProtection="0"/>
    <xf numFmtId="0" fontId="97" fillId="0" borderId="56" applyNumberFormat="0" applyFill="0" applyAlignment="0" applyProtection="0"/>
    <xf numFmtId="0" fontId="97" fillId="0" borderId="56" applyNumberFormat="0" applyFill="0" applyAlignment="0" applyProtection="0"/>
    <xf numFmtId="0" fontId="97" fillId="0" borderId="56" applyNumberFormat="0" applyFill="0" applyAlignment="0" applyProtection="0"/>
    <xf numFmtId="0" fontId="129" fillId="71" borderId="0" applyNumberFormat="0" applyBorder="0" applyAlignment="0" applyProtection="0"/>
    <xf numFmtId="0" fontId="129" fillId="71" borderId="0" applyNumberFormat="0" applyBorder="0" applyAlignment="0" applyProtection="0"/>
    <xf numFmtId="0" fontId="129" fillId="71" borderId="0" applyNumberFormat="0" applyBorder="0" applyAlignment="0" applyProtection="0"/>
    <xf numFmtId="0" fontId="129" fillId="71" borderId="0" applyNumberFormat="0" applyBorder="0" applyAlignment="0" applyProtection="0"/>
    <xf numFmtId="0" fontId="129" fillId="71" borderId="0" applyNumberFormat="0" applyBorder="0" applyAlignment="0" applyProtection="0"/>
    <xf numFmtId="0" fontId="129" fillId="71" borderId="0" applyNumberFormat="0" applyBorder="0" applyAlignment="0" applyProtection="0"/>
    <xf numFmtId="0" fontId="129" fillId="71" borderId="0" applyNumberFormat="0" applyBorder="0" applyAlignment="0" applyProtection="0"/>
    <xf numFmtId="0" fontId="129" fillId="71" borderId="0" applyNumberFormat="0" applyBorder="0" applyAlignment="0" applyProtection="0"/>
    <xf numFmtId="0" fontId="129" fillId="71" borderId="0" applyNumberFormat="0" applyBorder="0" applyAlignment="0" applyProtection="0"/>
    <xf numFmtId="0" fontId="129" fillId="71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177" fontId="130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177" fontId="130" fillId="0" borderId="0">
      <alignment vertical="center"/>
    </xf>
    <xf numFmtId="177" fontId="130" fillId="0" borderId="0">
      <alignment vertical="center"/>
    </xf>
    <xf numFmtId="177" fontId="130" fillId="0" borderId="0">
      <alignment vertical="center"/>
    </xf>
    <xf numFmtId="177" fontId="130" fillId="0" borderId="0">
      <alignment vertical="center"/>
    </xf>
    <xf numFmtId="0" fontId="16" fillId="0" borderId="0"/>
    <xf numFmtId="0" fontId="16" fillId="0" borderId="0"/>
    <xf numFmtId="0" fontId="16" fillId="0" borderId="0"/>
    <xf numFmtId="177" fontId="130" fillId="0" borderId="0">
      <alignment vertical="center"/>
    </xf>
    <xf numFmtId="177" fontId="130" fillId="0" borderId="0">
      <alignment vertical="center"/>
    </xf>
    <xf numFmtId="177" fontId="130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7" fontId="130" fillId="0" borderId="0">
      <alignment vertical="center"/>
    </xf>
    <xf numFmtId="177" fontId="130" fillId="0" borderId="0">
      <alignment vertical="center"/>
    </xf>
    <xf numFmtId="177" fontId="130" fillId="0" borderId="0">
      <alignment vertical="center"/>
    </xf>
    <xf numFmtId="177" fontId="130" fillId="0" borderId="0">
      <alignment vertical="center"/>
    </xf>
    <xf numFmtId="0" fontId="16" fillId="0" borderId="0"/>
    <xf numFmtId="176" fontId="130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6" fontId="130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81" fontId="130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2" borderId="49" applyNumberFormat="0" applyFont="0" applyAlignment="0" applyProtection="0"/>
    <xf numFmtId="0" fontId="18" fillId="72" borderId="49" applyNumberFormat="0" applyFont="0" applyAlignment="0" applyProtection="0"/>
    <xf numFmtId="0" fontId="18" fillId="72" borderId="49" applyNumberFormat="0" applyFont="0" applyAlignment="0" applyProtection="0"/>
    <xf numFmtId="0" fontId="18" fillId="72" borderId="49" applyNumberFormat="0" applyFont="0" applyAlignment="0" applyProtection="0"/>
    <xf numFmtId="0" fontId="18" fillId="72" borderId="49" applyNumberFormat="0" applyFont="0" applyAlignment="0" applyProtection="0"/>
    <xf numFmtId="0" fontId="18" fillId="72" borderId="49" applyNumberFormat="0" applyFont="0" applyAlignment="0" applyProtection="0"/>
    <xf numFmtId="0" fontId="18" fillId="72" borderId="49" applyNumberFormat="0" applyFont="0" applyAlignment="0" applyProtection="0"/>
    <xf numFmtId="0" fontId="18" fillId="72" borderId="49" applyNumberFormat="0" applyFont="0" applyAlignment="0" applyProtection="0"/>
    <xf numFmtId="0" fontId="18" fillId="72" borderId="49" applyNumberFormat="0" applyFont="0" applyAlignment="0" applyProtection="0"/>
    <xf numFmtId="0" fontId="18" fillId="72" borderId="49" applyNumberFormat="0" applyFont="0" applyAlignment="0" applyProtection="0"/>
    <xf numFmtId="0" fontId="18" fillId="72" borderId="49" applyNumberFormat="0" applyFont="0" applyAlignment="0" applyProtection="0"/>
    <xf numFmtId="0" fontId="18" fillId="72" borderId="49" applyNumberFormat="0" applyFont="0" applyAlignment="0" applyProtection="0"/>
    <xf numFmtId="0" fontId="18" fillId="72" borderId="49" applyNumberFormat="0" applyFont="0" applyAlignment="0" applyProtection="0"/>
    <xf numFmtId="0" fontId="18" fillId="72" borderId="49" applyNumberFormat="0" applyFont="0" applyAlignment="0" applyProtection="0"/>
    <xf numFmtId="0" fontId="18" fillId="72" borderId="49" applyNumberFormat="0" applyFont="0" applyAlignment="0" applyProtection="0"/>
    <xf numFmtId="0" fontId="18" fillId="72" borderId="49" applyNumberFormat="0" applyFont="0" applyAlignment="0" applyProtection="0"/>
    <xf numFmtId="0" fontId="18" fillId="72" borderId="49" applyNumberFormat="0" applyFont="0" applyAlignment="0" applyProtection="0"/>
    <xf numFmtId="0" fontId="18" fillId="72" borderId="49" applyNumberFormat="0" applyFont="0" applyAlignment="0" applyProtection="0"/>
    <xf numFmtId="0" fontId="18" fillId="72" borderId="49" applyNumberFormat="0" applyFont="0" applyAlignment="0" applyProtection="0"/>
    <xf numFmtId="0" fontId="18" fillId="72" borderId="49" applyNumberFormat="0" applyFont="0" applyAlignment="0" applyProtection="0"/>
    <xf numFmtId="0" fontId="70" fillId="78" borderId="41" applyNumberFormat="0" applyAlignment="0" applyProtection="0"/>
    <xf numFmtId="0" fontId="70" fillId="78" borderId="41" applyNumberFormat="0" applyAlignment="0" applyProtection="0"/>
    <xf numFmtId="0" fontId="70" fillId="78" borderId="41" applyNumberFormat="0" applyAlignment="0" applyProtection="0"/>
    <xf numFmtId="0" fontId="70" fillId="78" borderId="41" applyNumberFormat="0" applyAlignment="0" applyProtection="0"/>
    <xf numFmtId="0" fontId="70" fillId="78" borderId="41" applyNumberFormat="0" applyAlignment="0" applyProtection="0"/>
    <xf numFmtId="0" fontId="70" fillId="78" borderId="41" applyNumberFormat="0" applyAlignment="0" applyProtection="0"/>
    <xf numFmtId="0" fontId="70" fillId="78" borderId="41" applyNumberFormat="0" applyAlignment="0" applyProtection="0"/>
    <xf numFmtId="0" fontId="70" fillId="78" borderId="41" applyNumberFormat="0" applyAlignment="0" applyProtection="0"/>
    <xf numFmtId="0" fontId="70" fillId="78" borderId="41" applyNumberFormat="0" applyAlignment="0" applyProtection="0"/>
    <xf numFmtId="0" fontId="70" fillId="78" borderId="41" applyNumberFormat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132" fillId="0" borderId="0" applyNumberFormat="0" applyFill="0" applyBorder="0" applyAlignment="0" applyProtection="0">
      <alignment vertical="center"/>
    </xf>
    <xf numFmtId="0" fontId="133" fillId="0" borderId="0"/>
    <xf numFmtId="0" fontId="133" fillId="0" borderId="0"/>
    <xf numFmtId="0" fontId="18" fillId="0" borderId="0"/>
    <xf numFmtId="0" fontId="18" fillId="0" borderId="0"/>
    <xf numFmtId="173" fontId="16" fillId="0" borderId="0" applyFont="0" applyFill="0" applyBorder="0" applyAlignment="0" applyProtection="0"/>
  </cellStyleXfs>
  <cellXfs count="151">
    <xf numFmtId="0" fontId="0" fillId="0" borderId="0" xfId="0"/>
    <xf numFmtId="0" fontId="0" fillId="0" borderId="0" xfId="0" applyAlignment="1">
      <alignment horizontal="center" vertical="center"/>
    </xf>
    <xf numFmtId="0" fontId="6" fillId="0" borderId="0" xfId="0" applyFont="1"/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7" fontId="0" fillId="0" borderId="1" xfId="0" applyNumberFormat="1" applyBorder="1" applyAlignment="1">
      <alignment horizontal="left" vertical="center" wrapText="1"/>
    </xf>
    <xf numFmtId="164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17" fontId="0" fillId="0" borderId="1" xfId="0" applyNumberFormat="1" applyBorder="1" applyAlignment="1">
      <alignment horizontal="left"/>
    </xf>
    <xf numFmtId="164" fontId="0" fillId="0" borderId="1" xfId="0" applyNumberFormat="1" applyBorder="1" applyAlignment="1">
      <alignment horizontal="center"/>
    </xf>
    <xf numFmtId="0" fontId="0" fillId="0" borderId="0" xfId="0" applyAlignment="1">
      <alignment vertical="center"/>
    </xf>
    <xf numFmtId="0" fontId="11" fillId="0" borderId="3" xfId="0" applyFont="1" applyBorder="1" applyAlignment="1">
      <alignment horizontal="center" vertical="center"/>
    </xf>
    <xf numFmtId="0" fontId="14" fillId="7" borderId="0" xfId="0" applyFont="1" applyFill="1" applyAlignment="1">
      <alignment vertical="center"/>
    </xf>
    <xf numFmtId="0" fontId="15" fillId="7" borderId="0" xfId="0" applyFont="1" applyFill="1" applyAlignment="1">
      <alignment vertical="center"/>
    </xf>
    <xf numFmtId="3" fontId="0" fillId="0" borderId="0" xfId="0" applyNumberFormat="1" applyAlignment="1">
      <alignment vertical="center"/>
    </xf>
    <xf numFmtId="0" fontId="0" fillId="0" borderId="11" xfId="0" applyBorder="1" applyAlignment="1">
      <alignment vertical="center"/>
    </xf>
    <xf numFmtId="0" fontId="0" fillId="0" borderId="10" xfId="0" applyBorder="1" applyAlignment="1">
      <alignment vertical="center"/>
    </xf>
    <xf numFmtId="0" fontId="9" fillId="0" borderId="0" xfId="0" applyFont="1" applyAlignment="1">
      <alignment vertical="center"/>
    </xf>
    <xf numFmtId="3" fontId="10" fillId="6" borderId="1" xfId="0" applyNumberFormat="1" applyFont="1" applyFill="1" applyBorder="1" applyAlignment="1">
      <alignment vertical="center"/>
    </xf>
    <xf numFmtId="3" fontId="10" fillId="6" borderId="13" xfId="0" applyNumberFormat="1" applyFont="1" applyFill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3" fillId="3" borderId="2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vertical="center"/>
    </xf>
    <xf numFmtId="0" fontId="12" fillId="2" borderId="2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8" xfId="0" applyBorder="1" applyAlignment="1">
      <alignment vertical="center"/>
    </xf>
    <xf numFmtId="0" fontId="0" fillId="0" borderId="7" xfId="0" applyBorder="1" applyAlignment="1">
      <alignment vertical="center"/>
    </xf>
    <xf numFmtId="0" fontId="6" fillId="0" borderId="6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10" fillId="0" borderId="6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11" fillId="5" borderId="27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5" borderId="9" xfId="0" applyFont="1" applyFill="1" applyBorder="1" applyAlignment="1">
      <alignment horizontal="center" vertical="center"/>
    </xf>
    <xf numFmtId="0" fontId="11" fillId="5" borderId="26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5" borderId="22" xfId="0" applyFont="1" applyFill="1" applyBorder="1" applyAlignment="1">
      <alignment horizontal="center" vertical="center"/>
    </xf>
    <xf numFmtId="0" fontId="11" fillId="5" borderId="21" xfId="0" applyFont="1" applyFill="1" applyBorder="1" applyAlignment="1">
      <alignment horizontal="center" vertical="center"/>
    </xf>
    <xf numFmtId="0" fontId="11" fillId="5" borderId="20" xfId="0" applyFont="1" applyFill="1" applyBorder="1" applyAlignment="1">
      <alignment horizontal="center" vertical="center"/>
    </xf>
    <xf numFmtId="0" fontId="11" fillId="5" borderId="19" xfId="0" applyFont="1" applyFill="1" applyBorder="1" applyAlignment="1">
      <alignment horizontal="center" vertical="center"/>
    </xf>
    <xf numFmtId="0" fontId="11" fillId="5" borderId="18" xfId="0" applyFont="1" applyFill="1" applyBorder="1" applyAlignment="1">
      <alignment horizontal="center" vertical="center"/>
    </xf>
    <xf numFmtId="0" fontId="11" fillId="5" borderId="17" xfId="0" applyFont="1" applyFill="1" applyBorder="1" applyAlignment="1">
      <alignment horizontal="center" vertical="center"/>
    </xf>
    <xf numFmtId="0" fontId="11" fillId="5" borderId="15" xfId="0" applyFont="1" applyFill="1" applyBorder="1" applyAlignment="1">
      <alignment horizontal="center" vertical="center"/>
    </xf>
    <xf numFmtId="0" fontId="11" fillId="5" borderId="16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0" fillId="0" borderId="28" xfId="0" applyBorder="1"/>
    <xf numFmtId="0" fontId="13" fillId="0" borderId="28" xfId="0" applyFont="1" applyBorder="1" applyAlignment="1">
      <alignment horizontal="center" wrapText="1"/>
    </xf>
    <xf numFmtId="0" fontId="13" fillId="0" borderId="28" xfId="0" applyFont="1" applyBorder="1" applyAlignment="1">
      <alignment horizontal="center"/>
    </xf>
    <xf numFmtId="0" fontId="13" fillId="0" borderId="28" xfId="0" applyFont="1" applyBorder="1" applyAlignment="1">
      <alignment horizontal="left"/>
    </xf>
    <xf numFmtId="0" fontId="0" fillId="0" borderId="28" xfId="0" applyBorder="1" applyAlignment="1">
      <alignment horizontal="center"/>
    </xf>
    <xf numFmtId="10" fontId="0" fillId="0" borderId="28" xfId="0" applyNumberFormat="1" applyBorder="1" applyAlignment="1">
      <alignment horizontal="center"/>
    </xf>
    <xf numFmtId="2" fontId="0" fillId="0" borderId="28" xfId="0" applyNumberFormat="1" applyBorder="1" applyAlignment="1">
      <alignment horizontal="center"/>
    </xf>
    <xf numFmtId="0" fontId="13" fillId="0" borderId="14" xfId="0" applyFont="1" applyBorder="1" applyAlignment="1">
      <alignment horizontal="left"/>
    </xf>
    <xf numFmtId="165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10" xfId="0" applyNumberFormat="1" applyBorder="1" applyAlignment="1">
      <alignment vertical="center"/>
    </xf>
    <xf numFmtId="3" fontId="0" fillId="0" borderId="0" xfId="0" applyNumberFormat="1" applyAlignment="1">
      <alignment horizontal="left" vertical="center"/>
    </xf>
    <xf numFmtId="3" fontId="10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165" fontId="5" fillId="0" borderId="0" xfId="0" applyNumberFormat="1" applyFont="1" applyAlignment="1">
      <alignment horizontal="center" vertical="center"/>
    </xf>
    <xf numFmtId="0" fontId="16" fillId="8" borderId="0" xfId="2" applyFont="1" applyFill="1" applyAlignment="1">
      <alignment vertical="center"/>
    </xf>
    <xf numFmtId="0" fontId="16" fillId="9" borderId="0" xfId="2" applyFont="1" applyFill="1" applyAlignment="1">
      <alignment vertical="center"/>
    </xf>
    <xf numFmtId="0" fontId="19" fillId="9" borderId="0" xfId="2" applyFont="1" applyFill="1" applyAlignment="1">
      <alignment vertical="center"/>
    </xf>
    <xf numFmtId="0" fontId="17" fillId="9" borderId="0" xfId="2" applyFont="1" applyFill="1" applyAlignment="1">
      <alignment vertical="center"/>
    </xf>
    <xf numFmtId="0" fontId="16" fillId="10" borderId="0" xfId="2" applyFont="1" applyFill="1" applyAlignment="1">
      <alignment vertical="center"/>
    </xf>
    <xf numFmtId="0" fontId="7" fillId="9" borderId="0" xfId="2" applyFont="1" applyFill="1" applyAlignment="1">
      <alignment vertical="center"/>
    </xf>
    <xf numFmtId="0" fontId="20" fillId="9" borderId="0" xfId="2" applyFont="1" applyFill="1" applyAlignment="1">
      <alignment vertical="center"/>
    </xf>
    <xf numFmtId="0" fontId="21" fillId="8" borderId="0" xfId="2" applyFont="1" applyFill="1" applyAlignment="1">
      <alignment vertical="center"/>
    </xf>
    <xf numFmtId="0" fontId="22" fillId="9" borderId="0" xfId="2" applyFont="1" applyFill="1" applyAlignment="1">
      <alignment vertical="center"/>
    </xf>
    <xf numFmtId="0" fontId="23" fillId="9" borderId="0" xfId="2" applyFont="1" applyFill="1" applyAlignment="1">
      <alignment vertical="center"/>
    </xf>
    <xf numFmtId="0" fontId="22" fillId="8" borderId="0" xfId="2" applyFont="1" applyFill="1" applyAlignment="1">
      <alignment vertical="center"/>
    </xf>
    <xf numFmtId="164" fontId="22" fillId="8" borderId="0" xfId="2" applyNumberFormat="1" applyFont="1" applyFill="1" applyAlignment="1">
      <alignment horizontal="left" vertical="center"/>
    </xf>
    <xf numFmtId="0" fontId="24" fillId="9" borderId="0" xfId="2" applyFont="1" applyFill="1" applyAlignment="1">
      <alignment vertical="center"/>
    </xf>
    <xf numFmtId="0" fontId="25" fillId="8" borderId="0" xfId="2" applyFont="1" applyFill="1" applyAlignment="1">
      <alignment vertical="center"/>
    </xf>
    <xf numFmtId="0" fontId="17" fillId="8" borderId="0" xfId="1" applyFill="1" applyAlignment="1">
      <alignment vertical="center"/>
    </xf>
    <xf numFmtId="0" fontId="16" fillId="0" borderId="0" xfId="0" applyFont="1"/>
    <xf numFmtId="0" fontId="16" fillId="12" borderId="0" xfId="3"/>
    <xf numFmtId="0" fontId="26" fillId="18" borderId="29" xfId="14"/>
    <xf numFmtId="0" fontId="30" fillId="12" borderId="0" xfId="3" applyFont="1"/>
    <xf numFmtId="0" fontId="26" fillId="0" borderId="29" xfId="15"/>
    <xf numFmtId="0" fontId="27" fillId="0" borderId="30" xfId="12"/>
    <xf numFmtId="3" fontId="0" fillId="0" borderId="0" xfId="0" applyNumberFormat="1"/>
    <xf numFmtId="0" fontId="27" fillId="0" borderId="30" xfId="12" applyAlignment="1">
      <alignment horizontal="right"/>
    </xf>
    <xf numFmtId="164" fontId="0" fillId="0" borderId="0" xfId="0" applyNumberFormat="1"/>
    <xf numFmtId="2" fontId="0" fillId="0" borderId="0" xfId="0" applyNumberFormat="1"/>
    <xf numFmtId="3" fontId="16" fillId="0" borderId="0" xfId="0" applyNumberFormat="1" applyFont="1"/>
    <xf numFmtId="0" fontId="0" fillId="19" borderId="0" xfId="0" applyFill="1" applyAlignment="1">
      <alignment vertical="center"/>
    </xf>
    <xf numFmtId="3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31" fillId="19" borderId="0" xfId="0" applyFont="1" applyFill="1" applyAlignment="1">
      <alignment vertical="center"/>
    </xf>
    <xf numFmtId="0" fontId="31" fillId="0" borderId="0" xfId="0" applyFont="1" applyAlignment="1">
      <alignment vertical="center"/>
    </xf>
    <xf numFmtId="165" fontId="31" fillId="0" borderId="0" xfId="0" applyNumberFormat="1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31" fillId="0" borderId="0" xfId="0" applyFont="1"/>
    <xf numFmtId="164" fontId="31" fillId="0" borderId="0" xfId="0" applyNumberFormat="1" applyFont="1"/>
    <xf numFmtId="2" fontId="31" fillId="0" borderId="0" xfId="0" applyNumberFormat="1" applyFont="1"/>
    <xf numFmtId="164" fontId="32" fillId="0" borderId="0" xfId="0" applyNumberFormat="1" applyFont="1"/>
    <xf numFmtId="0" fontId="0" fillId="20" borderId="0" xfId="0" applyFill="1" applyAlignment="1">
      <alignment horizontal="right" vertical="center"/>
    </xf>
    <xf numFmtId="0" fontId="0" fillId="0" borderId="0" xfId="0" applyAlignment="1">
      <alignment horizontal="right" vertical="center"/>
    </xf>
    <xf numFmtId="0" fontId="31" fillId="20" borderId="0" xfId="0" applyFont="1" applyFill="1" applyAlignment="1">
      <alignment horizontal="right" vertical="center"/>
    </xf>
    <xf numFmtId="0" fontId="13" fillId="3" borderId="0" xfId="0" applyFont="1" applyFill="1" applyAlignment="1">
      <alignment horizontal="center" vertical="center"/>
    </xf>
    <xf numFmtId="0" fontId="33" fillId="0" borderId="0" xfId="0" applyFont="1"/>
    <xf numFmtId="0" fontId="33" fillId="19" borderId="0" xfId="0" applyFont="1" applyFill="1"/>
    <xf numFmtId="167" fontId="33" fillId="0" borderId="0" xfId="0" applyNumberFormat="1" applyFont="1"/>
    <xf numFmtId="2" fontId="33" fillId="0" borderId="0" xfId="0" applyNumberFormat="1" applyFont="1"/>
    <xf numFmtId="164" fontId="33" fillId="0" borderId="0" xfId="0" applyNumberFormat="1" applyFont="1"/>
    <xf numFmtId="0" fontId="0" fillId="0" borderId="3" xfId="0" applyBorder="1"/>
    <xf numFmtId="3" fontId="0" fillId="0" borderId="3" xfId="0" applyNumberFormat="1" applyBorder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34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33" fillId="0" borderId="0" xfId="0" applyFont="1" applyAlignment="1">
      <alignment horizontal="center" vertical="center"/>
    </xf>
    <xf numFmtId="0" fontId="35" fillId="2" borderId="2" xfId="0" applyFont="1" applyFill="1" applyBorder="1" applyAlignment="1">
      <alignment vertical="center"/>
    </xf>
    <xf numFmtId="0" fontId="36" fillId="2" borderId="2" xfId="0" applyFont="1" applyFill="1" applyBorder="1" applyAlignment="1">
      <alignment vertical="center"/>
    </xf>
    <xf numFmtId="0" fontId="36" fillId="3" borderId="2" xfId="0" applyFont="1" applyFill="1" applyBorder="1" applyAlignment="1">
      <alignment horizontal="center" vertical="center"/>
    </xf>
    <xf numFmtId="165" fontId="37" fillId="0" borderId="0" xfId="0" applyNumberFormat="1" applyFont="1" applyAlignment="1">
      <alignment horizontal="center" vertical="center"/>
    </xf>
    <xf numFmtId="0" fontId="37" fillId="0" borderId="0" xfId="0" applyFont="1" applyAlignment="1">
      <alignment vertical="center"/>
    </xf>
    <xf numFmtId="165" fontId="33" fillId="0" borderId="0" xfId="0" applyNumberFormat="1" applyFont="1" applyAlignment="1">
      <alignment horizontal="center" vertical="center"/>
    </xf>
    <xf numFmtId="0" fontId="37" fillId="0" borderId="0" xfId="0" applyFont="1"/>
    <xf numFmtId="0" fontId="0" fillId="19" borderId="0" xfId="0" applyFill="1"/>
    <xf numFmtId="0" fontId="38" fillId="0" borderId="0" xfId="0" applyFont="1"/>
    <xf numFmtId="167" fontId="24" fillId="0" borderId="0" xfId="0" applyNumberFormat="1" applyFont="1"/>
    <xf numFmtId="0" fontId="22" fillId="2" borderId="2" xfId="0" applyFont="1" applyFill="1" applyBorder="1" applyAlignment="1">
      <alignment vertical="center"/>
    </xf>
    <xf numFmtId="0" fontId="7" fillId="2" borderId="2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165" fontId="22" fillId="0" borderId="0" xfId="0" applyNumberFormat="1" applyFont="1" applyAlignment="1">
      <alignment horizontal="center" vertical="center"/>
    </xf>
    <xf numFmtId="0" fontId="22" fillId="0" borderId="0" xfId="0" applyFont="1"/>
    <xf numFmtId="167" fontId="22" fillId="0" borderId="0" xfId="0" applyNumberFormat="1" applyFont="1"/>
    <xf numFmtId="0" fontId="39" fillId="0" borderId="0" xfId="0" applyFont="1" applyAlignment="1">
      <alignment vertical="center"/>
    </xf>
    <xf numFmtId="0" fontId="22" fillId="8" borderId="0" xfId="2" applyFont="1" applyFill="1" applyAlignment="1">
      <alignment vertical="center"/>
    </xf>
    <xf numFmtId="0" fontId="19" fillId="8" borderId="0" xfId="2" applyFont="1" applyFill="1" applyAlignment="1">
      <alignment horizontal="center" vertical="center"/>
    </xf>
    <xf numFmtId="0" fontId="17" fillId="8" borderId="0" xfId="1" applyFill="1" applyAlignment="1">
      <alignment vertical="center"/>
    </xf>
    <xf numFmtId="0" fontId="11" fillId="5" borderId="5" xfId="0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  <xf numFmtId="0" fontId="11" fillId="5" borderId="7" xfId="0" applyFont="1" applyFill="1" applyBorder="1" applyAlignment="1">
      <alignment horizontal="center" vertical="center"/>
    </xf>
    <xf numFmtId="0" fontId="11" fillId="5" borderId="23" xfId="0" applyFont="1" applyFill="1" applyBorder="1" applyAlignment="1">
      <alignment horizontal="center" vertical="center"/>
    </xf>
    <xf numFmtId="0" fontId="11" fillId="5" borderId="24" xfId="0" applyFont="1" applyFill="1" applyBorder="1" applyAlignment="1">
      <alignment horizontal="center" vertical="center"/>
    </xf>
    <xf numFmtId="0" fontId="11" fillId="5" borderId="25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0" fillId="8" borderId="0" xfId="0" applyFill="1"/>
  </cellXfs>
  <cellStyles count="36290">
    <cellStyle name="???????????" xfId="33824" xr:uid="{CBE9A0A3-7138-4326-8AFA-1A1749AC1800}"/>
    <cellStyle name="20 % - Akzent1" xfId="33835" hidden="1" xr:uid="{75BB9823-61B0-42A6-B1E2-886792833CDC}"/>
    <cellStyle name="20 % - Akzent1 2" xfId="34153" xr:uid="{0F3FF278-F947-4DDB-976A-8EC594BACE0B}"/>
    <cellStyle name="20 % - Akzent1 3" xfId="34022" xr:uid="{C4A64C42-26C6-4C2C-AA45-24DB6F9CE843}"/>
    <cellStyle name="20 % - Akzent2" xfId="33838" hidden="1" xr:uid="{7AA63095-6C1F-42D9-81C9-40D9A39622F7}"/>
    <cellStyle name="20 % - Akzent2 2" xfId="34154" xr:uid="{D2EA9DBD-16C6-41DA-9D60-C834F02FF0D6}"/>
    <cellStyle name="20 % - Akzent2 3" xfId="34023" xr:uid="{EA739A59-CE0C-46B7-9A5E-717C3601E8E5}"/>
    <cellStyle name="20 % - Akzent3" xfId="33841" hidden="1" xr:uid="{AE7954F1-36F5-41C4-BBFD-BCBFA3B6C33E}"/>
    <cellStyle name="20 % - Akzent3 2" xfId="34155" xr:uid="{B536585A-69F1-47FB-9E8E-34DB7AAEEA49}"/>
    <cellStyle name="20 % - Akzent3 3" xfId="34024" xr:uid="{A064D7AE-942D-4C68-A76C-30953FF80B65}"/>
    <cellStyle name="20 % - Akzent4" xfId="33844" hidden="1" xr:uid="{3CE06FB5-39C7-4EB2-B5F5-D1BE67F1238F}"/>
    <cellStyle name="20 % - Akzent4 2" xfId="34156" xr:uid="{99EFACF3-A77F-427C-82F2-C927453368EC}"/>
    <cellStyle name="20 % - Akzent4 3" xfId="34025" xr:uid="{D0F97AF5-08E4-4068-B95E-87C396EE3CB1}"/>
    <cellStyle name="20 % - Akzent5" xfId="33847" hidden="1" xr:uid="{4194BFEF-0608-4E66-9323-5F8471B13F78}"/>
    <cellStyle name="20 % - Akzent5 2" xfId="34157" xr:uid="{0E8132A6-2DD9-4C39-931C-E92D193CA341}"/>
    <cellStyle name="20 % - Akzent5 3" xfId="34026" xr:uid="{E2F89769-8CA4-4B65-87FC-140017733EAF}"/>
    <cellStyle name="20 % - Akzent6" xfId="33850" hidden="1" xr:uid="{9E69A8D9-6332-4E5B-AC82-33F0CE187446}"/>
    <cellStyle name="20 % - Akzent6 2" xfId="34158" xr:uid="{9EAD9B95-66D2-4775-B034-8129F55E4C19}"/>
    <cellStyle name="20 % - Akzent6 3" xfId="34027" xr:uid="{B697944D-11AB-4058-98F2-2A28DAC81982}"/>
    <cellStyle name="20% - Accent1" xfId="3" builtinId="30" customBuiltin="1"/>
    <cellStyle name="20% - Accent1 10" xfId="1383" xr:uid="{6B4038D3-0D09-4244-A3DD-F7325C8F796E}"/>
    <cellStyle name="20% - Accent1 10 2" xfId="4174" xr:uid="{C221C69E-1DFB-47C6-A9EE-BE95F78AAB7E}"/>
    <cellStyle name="20% - Accent1 10 2 2" xfId="12504" xr:uid="{3E8ABB0A-2406-4693-A1B2-383426AF88EC}"/>
    <cellStyle name="20% - Accent1 10 2 2 2" xfId="29161" xr:uid="{B294C931-EE6C-4019-855C-77DE33444539}"/>
    <cellStyle name="20% - Accent1 10 2 3" xfId="20833" xr:uid="{938C2AC3-4360-4A6D-89DB-4702F97C3494}"/>
    <cellStyle name="20% - Accent1 10 3" xfId="6950" xr:uid="{E4576F6E-109D-489C-964A-E49DA97CDBC1}"/>
    <cellStyle name="20% - Accent1 10 3 2" xfId="15280" xr:uid="{3126C48A-49AD-4033-B864-D14060F3E77D}"/>
    <cellStyle name="20% - Accent1 10 3 2 2" xfId="31937" xr:uid="{129B27CE-875F-4B05-B6FF-25623C20735E}"/>
    <cellStyle name="20% - Accent1 10 3 3" xfId="23609" xr:uid="{0EA7ED60-6A7B-4382-A76D-6810FDBB273F}"/>
    <cellStyle name="20% - Accent1 10 4" xfId="9728" xr:uid="{F40E8144-2C7B-4D1B-9FF9-E06CE9F30BBC}"/>
    <cellStyle name="20% - Accent1 10 4 2" xfId="26385" xr:uid="{C86FA4C6-9BEC-48E7-A7FF-BF14D72C5AFE}"/>
    <cellStyle name="20% - Accent1 10 5" xfId="18057" xr:uid="{D8F7E6BB-D315-4F37-8395-18810D9FD633}"/>
    <cellStyle name="20% - Accent1 11" xfId="2845" xr:uid="{574FC5FE-539A-4261-9EA1-F505B13CAB70}"/>
    <cellStyle name="20% - Accent1 11 2" xfId="11177" xr:uid="{AE7CF820-C47D-4FDE-8821-824232ADCD89}"/>
    <cellStyle name="20% - Accent1 11 2 2" xfId="27834" xr:uid="{B2693F47-85A6-4572-9D3E-840D067CBBAC}"/>
    <cellStyle name="20% - Accent1 11 3" xfId="19506" xr:uid="{95A8BDD0-1403-471D-8576-71DC5D801135}"/>
    <cellStyle name="20% - Accent1 12" xfId="5623" xr:uid="{6A5F97B4-234C-4AA3-A603-B9D2C843A04C}"/>
    <cellStyle name="20% - Accent1 12 2" xfId="13953" xr:uid="{3202B82F-A152-4BFC-8157-059585C9979F}"/>
    <cellStyle name="20% - Accent1 12 2 2" xfId="30610" xr:uid="{8859670E-8E71-49DF-BBDB-95A14CCD90DF}"/>
    <cellStyle name="20% - Accent1 12 3" xfId="22282" xr:uid="{0F9D3C73-6EFE-42DD-9DDC-E969EB034A4F}"/>
    <cellStyle name="20% - Accent1 13" xfId="8399" xr:uid="{37C7783F-724B-40BD-8007-96A93293F494}"/>
    <cellStyle name="20% - Accent1 13 2" xfId="25058" xr:uid="{F093CA80-B72A-42B7-BE9D-31D3164E586B}"/>
    <cellStyle name="20% - Accent1 14" xfId="16728" xr:uid="{7B7953D0-A08B-427E-B809-6B2CEFE5A5A6}"/>
    <cellStyle name="20% - Accent1 2" xfId="80" xr:uid="{EA9BA4F4-07C9-47B3-9EF5-07156E27D5D6}"/>
    <cellStyle name="20% - Accent1 2 10" xfId="5658" xr:uid="{9EDC9225-6F50-44DE-A9DF-30623083A0F2}"/>
    <cellStyle name="20% - Accent1 2 10 2" xfId="13988" xr:uid="{159691DF-3930-4787-9FB7-FEBC34A92D54}"/>
    <cellStyle name="20% - Accent1 2 10 2 2" xfId="30645" xr:uid="{56364439-822B-4CB8-910F-4FBA4D966EED}"/>
    <cellStyle name="20% - Accent1 2 10 3" xfId="22317" xr:uid="{06533C19-3FE6-4D15-999A-B42316C63CEC}"/>
    <cellStyle name="20% - Accent1 2 10 4" xfId="34734" xr:uid="{16067340-5945-4A52-9A24-6021ABE8A28B}"/>
    <cellStyle name="20% - Accent1 2 11" xfId="8435" xr:uid="{DA74C90E-6100-4532-91E2-F35B7FC8F517}"/>
    <cellStyle name="20% - Accent1 2 11 2" xfId="25093" xr:uid="{357D2C84-EACF-47FB-BA63-CD8F3E13DB99}"/>
    <cellStyle name="20% - Accent1 2 11 3" xfId="34735" xr:uid="{F5DD29F5-F0C4-4805-A4DD-A9B7286BAC12}"/>
    <cellStyle name="20% - Accent1 2 12" xfId="16765" xr:uid="{E6E83375-5739-441E-B696-0A07053F9E87}"/>
    <cellStyle name="20% - Accent1 2 12 2" xfId="34736" xr:uid="{89391EB1-A498-4F3E-A363-1C0E6DE91D8E}"/>
    <cellStyle name="20% - Accent1 2 13" xfId="33864" xr:uid="{BC0DA3A6-E5D3-4500-95FC-E62A3CF53306}"/>
    <cellStyle name="20% - Accent1 2 13 2" xfId="34737" xr:uid="{CBACEF80-08E0-45EC-97A6-A304401063B9}"/>
    <cellStyle name="20% - Accent1 2 14" xfId="34738" xr:uid="{0EB53EAB-4FEB-4AFF-8961-F117EC546EC6}"/>
    <cellStyle name="20% - Accent1 2 15" xfId="34739" xr:uid="{F580486A-2491-4673-AD85-C11AFB4A97C8}"/>
    <cellStyle name="20% - Accent1 2 16" xfId="34703" xr:uid="{0BA38BB9-07F7-44A2-9546-C85E5DE4E84A}"/>
    <cellStyle name="20% - Accent1 2 2" xfId="141" xr:uid="{6F4433A1-9B7D-4670-BFB9-954EA2EE4389}"/>
    <cellStyle name="20% - Accent1 2 2 10" xfId="8494" xr:uid="{9DC0B534-EAA8-4AE4-A21A-B0DF15ED87A8}"/>
    <cellStyle name="20% - Accent1 2 2 10 2" xfId="25151" xr:uid="{D8288044-0FE6-4472-8001-C05895E3D6ED}"/>
    <cellStyle name="20% - Accent1 2 2 11" xfId="16823" xr:uid="{E66C3A1C-2CD2-4759-81E0-AEF773730715}"/>
    <cellStyle name="20% - Accent1 2 2 12" xfId="34740" xr:uid="{9A3C92D1-D408-4265-88C7-7F50BE7AA04B}"/>
    <cellStyle name="20% - Accent1 2 2 2" xfId="262" xr:uid="{1AF7D213-5506-4A56-8B22-8553B8D3862A}"/>
    <cellStyle name="20% - Accent1 2 2 2 2" xfId="504" xr:uid="{DE2388C0-3891-4A66-881F-7F682D564475}"/>
    <cellStyle name="20% - Accent1 2 2 2 2 2" xfId="980" xr:uid="{BD71B25A-BCBE-48DD-AB5B-1CC415A680A5}"/>
    <cellStyle name="20% - Accent1 2 2 2 2 2 2" xfId="2308" xr:uid="{AD9A2C74-81CF-4C98-B671-F2B051A9477A}"/>
    <cellStyle name="20% - Accent1 2 2 2 2 2 2 2" xfId="5098" xr:uid="{03366246-1FE8-4DD1-A4CF-87C0C7D60168}"/>
    <cellStyle name="20% - Accent1 2 2 2 2 2 2 2 2" xfId="13428" xr:uid="{01DADF00-D780-499A-AC48-4F1C9E9F4625}"/>
    <cellStyle name="20% - Accent1 2 2 2 2 2 2 2 2 2" xfId="30085" xr:uid="{C76942CF-4210-4107-BC31-826E33DC5C1D}"/>
    <cellStyle name="20% - Accent1 2 2 2 2 2 2 2 3" xfId="21757" xr:uid="{73EFCA37-C019-424E-A0C6-B40B21654536}"/>
    <cellStyle name="20% - Accent1 2 2 2 2 2 2 3" xfId="7874" xr:uid="{1C174545-7139-4A23-9B83-B599A18B2FD0}"/>
    <cellStyle name="20% - Accent1 2 2 2 2 2 2 3 2" xfId="16204" xr:uid="{B782C4E7-59AE-49A3-8556-777CCCBD4F81}"/>
    <cellStyle name="20% - Accent1 2 2 2 2 2 2 3 2 2" xfId="32861" xr:uid="{23A854F4-445A-4213-B278-059381FB5C63}"/>
    <cellStyle name="20% - Accent1 2 2 2 2 2 2 3 3" xfId="24533" xr:uid="{6C8FEB42-E144-4091-95BC-63DCD4329E32}"/>
    <cellStyle name="20% - Accent1 2 2 2 2 2 2 4" xfId="10652" xr:uid="{2AF33F5A-8511-4F26-9495-46C2BEB9E6C2}"/>
    <cellStyle name="20% - Accent1 2 2 2 2 2 2 4 2" xfId="27309" xr:uid="{52C3CC00-E83E-405C-97A9-47EAE312E733}"/>
    <cellStyle name="20% - Accent1 2 2 2 2 2 2 5" xfId="18981" xr:uid="{82C0BC7F-A1E1-4C15-AFC3-1BD6A1D279F1}"/>
    <cellStyle name="20% - Accent1 2 2 2 2 2 3" xfId="3771" xr:uid="{85A47850-09FC-433C-876C-A8C2EAF01D1C}"/>
    <cellStyle name="20% - Accent1 2 2 2 2 2 3 2" xfId="12101" xr:uid="{016626F9-CF68-4448-88DD-4DAFDAA044AD}"/>
    <cellStyle name="20% - Accent1 2 2 2 2 2 3 2 2" xfId="28758" xr:uid="{AC5A119D-ED3A-42AD-AC87-16CB6EF6B973}"/>
    <cellStyle name="20% - Accent1 2 2 2 2 2 3 3" xfId="20430" xr:uid="{ED2C003C-C6AA-40DF-83D5-EAFC9C300843}"/>
    <cellStyle name="20% - Accent1 2 2 2 2 2 4" xfId="6547" xr:uid="{F898FE6F-BA31-42E4-B2AA-4209E9AD09B4}"/>
    <cellStyle name="20% - Accent1 2 2 2 2 2 4 2" xfId="14877" xr:uid="{F42CC9F2-6DBD-480F-A873-14AFD887E41E}"/>
    <cellStyle name="20% - Accent1 2 2 2 2 2 4 2 2" xfId="31534" xr:uid="{6FB00CE3-9CED-407C-BC9E-49A69FCE6E21}"/>
    <cellStyle name="20% - Accent1 2 2 2 2 2 4 3" xfId="23206" xr:uid="{B45274C1-FE9F-4DA1-9357-4A938150869C}"/>
    <cellStyle name="20% - Accent1 2 2 2 2 2 5" xfId="9325" xr:uid="{94217DBD-35CC-40E1-80D5-C9ADDEC4B2A2}"/>
    <cellStyle name="20% - Accent1 2 2 2 2 2 5 2" xfId="25982" xr:uid="{6728B0B6-542C-4E9D-9EBB-4D3AF0BD9AAA}"/>
    <cellStyle name="20% - Accent1 2 2 2 2 2 6" xfId="17654" xr:uid="{1D2285EE-F3F6-4188-B5C3-34B1F8E1AC05}"/>
    <cellStyle name="20% - Accent1 2 2 2 2 3" xfId="1834" xr:uid="{2F69B8C4-B9F0-4D69-BACF-77919785B3D4}"/>
    <cellStyle name="20% - Accent1 2 2 2 2 3 2" xfId="4624" xr:uid="{D7F805EC-35EE-4A51-84A4-318E69C21750}"/>
    <cellStyle name="20% - Accent1 2 2 2 2 3 2 2" xfId="12954" xr:uid="{1330A154-2D2C-4979-BF02-2D441A301F22}"/>
    <cellStyle name="20% - Accent1 2 2 2 2 3 2 2 2" xfId="29611" xr:uid="{8E7F1412-D2ED-43A0-9FE0-59AFABCE0F09}"/>
    <cellStyle name="20% - Accent1 2 2 2 2 3 2 3" xfId="21283" xr:uid="{D5B147B6-8E24-4AAA-B38D-8D4ABD8A6623}"/>
    <cellStyle name="20% - Accent1 2 2 2 2 3 3" xfId="7400" xr:uid="{5AB31DFD-D97A-4A27-ABE3-692F526A77E3}"/>
    <cellStyle name="20% - Accent1 2 2 2 2 3 3 2" xfId="15730" xr:uid="{12CF8015-3E56-4E73-9272-C55BE4E492D3}"/>
    <cellStyle name="20% - Accent1 2 2 2 2 3 3 2 2" xfId="32387" xr:uid="{5BCDD433-AABE-4911-846F-0C3FE514DF79}"/>
    <cellStyle name="20% - Accent1 2 2 2 2 3 3 3" xfId="24059" xr:uid="{E62AD14E-E1D0-49C5-83D9-D698813F37BD}"/>
    <cellStyle name="20% - Accent1 2 2 2 2 3 4" xfId="10178" xr:uid="{7C47A978-D149-4AD6-9A5F-914A91D7DE36}"/>
    <cellStyle name="20% - Accent1 2 2 2 2 3 4 2" xfId="26835" xr:uid="{2992F5CC-38D4-41D6-998C-1905737DC393}"/>
    <cellStyle name="20% - Accent1 2 2 2 2 3 5" xfId="18507" xr:uid="{87091599-7F5C-48AA-A4FC-A64AB54C4E16}"/>
    <cellStyle name="20% - Accent1 2 2 2 2 4" xfId="3297" xr:uid="{37733D21-B72A-43B9-AC0B-1FEA8566436C}"/>
    <cellStyle name="20% - Accent1 2 2 2 2 4 2" xfId="11627" xr:uid="{62B84CF2-285B-4B34-ABFE-146292B494CC}"/>
    <cellStyle name="20% - Accent1 2 2 2 2 4 2 2" xfId="28284" xr:uid="{7A2F589E-C2EE-4CB6-9092-27743D40DEB2}"/>
    <cellStyle name="20% - Accent1 2 2 2 2 4 3" xfId="19956" xr:uid="{CFAD5552-EEC4-421B-BE0D-E9F4BD09F3E8}"/>
    <cellStyle name="20% - Accent1 2 2 2 2 5" xfId="6073" xr:uid="{5C85DB35-3B0F-4C31-AE7A-15978F197BB7}"/>
    <cellStyle name="20% - Accent1 2 2 2 2 5 2" xfId="14403" xr:uid="{68A146CF-AB0F-48B7-9AB8-682FA8E1699E}"/>
    <cellStyle name="20% - Accent1 2 2 2 2 5 2 2" xfId="31060" xr:uid="{1DD54149-BF61-47AD-AAE1-9460E8C185C4}"/>
    <cellStyle name="20% - Accent1 2 2 2 2 5 3" xfId="22732" xr:uid="{0330BEA2-2F18-4E5F-8211-4FFEBDD19AC7}"/>
    <cellStyle name="20% - Accent1 2 2 2 2 6" xfId="8851" xr:uid="{BBD1A816-5ECE-4009-B38F-2F5065C71AFD}"/>
    <cellStyle name="20% - Accent1 2 2 2 2 6 2" xfId="25508" xr:uid="{48176984-9390-41A9-86B4-213BB10F408E}"/>
    <cellStyle name="20% - Accent1 2 2 2 2 7" xfId="17180" xr:uid="{492BCB53-1823-41D4-B934-AF8001982C1B}"/>
    <cellStyle name="20% - Accent1 2 2 2 3" xfId="740" xr:uid="{6F268431-F8ED-4406-894B-2A44421CF929}"/>
    <cellStyle name="20% - Accent1 2 2 2 3 2" xfId="2070" xr:uid="{742E2F8B-4031-4E39-BC72-3DCAA8FA45DE}"/>
    <cellStyle name="20% - Accent1 2 2 2 3 2 2" xfId="4860" xr:uid="{C11A5BF6-CCAA-4BCD-9E62-B1CA4D72A8AA}"/>
    <cellStyle name="20% - Accent1 2 2 2 3 2 2 2" xfId="13190" xr:uid="{F6B98BD1-BC4B-4081-902D-53382C844E0C}"/>
    <cellStyle name="20% - Accent1 2 2 2 3 2 2 2 2" xfId="29847" xr:uid="{489704BD-FDE5-465F-AEE1-F5422FFF4CE9}"/>
    <cellStyle name="20% - Accent1 2 2 2 3 2 2 3" xfId="21519" xr:uid="{1A7D5FB2-617D-4F72-BD71-4E2E396165CA}"/>
    <cellStyle name="20% - Accent1 2 2 2 3 2 3" xfId="7636" xr:uid="{3564E1D8-86F4-49BE-82C6-88B4E5EAA727}"/>
    <cellStyle name="20% - Accent1 2 2 2 3 2 3 2" xfId="15966" xr:uid="{A0423F5B-CE94-46CC-86EC-443B942B6FB0}"/>
    <cellStyle name="20% - Accent1 2 2 2 3 2 3 2 2" xfId="32623" xr:uid="{2924F270-74ED-4935-B329-A00A770E7C1D}"/>
    <cellStyle name="20% - Accent1 2 2 2 3 2 3 3" xfId="24295" xr:uid="{006EDD23-2DF5-46E2-88C4-7B5F3D0BC5EA}"/>
    <cellStyle name="20% - Accent1 2 2 2 3 2 4" xfId="10414" xr:uid="{96FCF139-5D81-43DC-84EF-0129D3A622FA}"/>
    <cellStyle name="20% - Accent1 2 2 2 3 2 4 2" xfId="27071" xr:uid="{D764E56B-EC7F-40A1-8211-8FF29C3CACA3}"/>
    <cellStyle name="20% - Accent1 2 2 2 3 2 5" xfId="18743" xr:uid="{5625FF18-19AC-43AE-A90A-D703CAF17339}"/>
    <cellStyle name="20% - Accent1 2 2 2 3 3" xfId="3533" xr:uid="{6DA2CA2D-3FCE-4D31-81C2-3DB4B326F434}"/>
    <cellStyle name="20% - Accent1 2 2 2 3 3 2" xfId="11863" xr:uid="{C53A14D3-2CEA-4040-8495-341153D2B2EF}"/>
    <cellStyle name="20% - Accent1 2 2 2 3 3 2 2" xfId="28520" xr:uid="{61823F77-528A-4353-AD62-08EB578DFDD7}"/>
    <cellStyle name="20% - Accent1 2 2 2 3 3 3" xfId="20192" xr:uid="{71C1651D-7480-4EF7-B995-A88DC53149CB}"/>
    <cellStyle name="20% - Accent1 2 2 2 3 4" xfId="6309" xr:uid="{E02D4886-8392-4443-8739-9C71A0C38CD8}"/>
    <cellStyle name="20% - Accent1 2 2 2 3 4 2" xfId="14639" xr:uid="{4E9CA0CE-D367-443F-B9A0-BECB464B6004}"/>
    <cellStyle name="20% - Accent1 2 2 2 3 4 2 2" xfId="31296" xr:uid="{6D58155E-484A-484D-8191-388D7534CDD3}"/>
    <cellStyle name="20% - Accent1 2 2 2 3 4 3" xfId="22968" xr:uid="{DFD6287D-2868-4C07-B041-2F31ACEC8C59}"/>
    <cellStyle name="20% - Accent1 2 2 2 3 5" xfId="9087" xr:uid="{F002845E-43C4-468C-9D64-10CFBFD28BF9}"/>
    <cellStyle name="20% - Accent1 2 2 2 3 5 2" xfId="25744" xr:uid="{B4A813E5-CE7B-4A74-A2DD-20E9C72023CF}"/>
    <cellStyle name="20% - Accent1 2 2 2 3 6" xfId="17416" xr:uid="{B4C5F5F4-9230-42EB-BD1F-30E1DD1DF994}"/>
    <cellStyle name="20% - Accent1 2 2 2 4" xfId="1217" xr:uid="{D36B9DA0-D7EE-48B0-AEC4-6EBDC075F2C7}"/>
    <cellStyle name="20% - Accent1 2 2 2 4 2" xfId="2545" xr:uid="{77F43DDB-864E-4302-84BB-069CFC46B473}"/>
    <cellStyle name="20% - Accent1 2 2 2 4 2 2" xfId="5335" xr:uid="{998C764B-7EDA-43DD-A696-276FF74FA694}"/>
    <cellStyle name="20% - Accent1 2 2 2 4 2 2 2" xfId="13665" xr:uid="{4898D276-416D-4B32-8EBE-5F8DBA7BE015}"/>
    <cellStyle name="20% - Accent1 2 2 2 4 2 2 2 2" xfId="30322" xr:uid="{2BE0275F-3AC3-455C-A0BD-49FD3C410DA0}"/>
    <cellStyle name="20% - Accent1 2 2 2 4 2 2 3" xfId="21994" xr:uid="{A22A9536-E479-4216-B1AB-66216774410D}"/>
    <cellStyle name="20% - Accent1 2 2 2 4 2 3" xfId="8111" xr:uid="{5E5FAD2A-69F1-4660-8240-FD221650C374}"/>
    <cellStyle name="20% - Accent1 2 2 2 4 2 3 2" xfId="16441" xr:uid="{C175AB4C-31D1-45BB-A6B9-08EF1DE34A0B}"/>
    <cellStyle name="20% - Accent1 2 2 2 4 2 3 2 2" xfId="33098" xr:uid="{B5434BEE-C80E-4A94-B4DE-4D24784215B9}"/>
    <cellStyle name="20% - Accent1 2 2 2 4 2 3 3" xfId="24770" xr:uid="{197EEC21-FD52-4C53-99D5-B07181527F14}"/>
    <cellStyle name="20% - Accent1 2 2 2 4 2 4" xfId="10889" xr:uid="{55C94A51-E6EC-4071-89D2-FEAC7FB7465B}"/>
    <cellStyle name="20% - Accent1 2 2 2 4 2 4 2" xfId="27546" xr:uid="{771F3068-3468-4ABD-A8D4-0F8FA0CB24FB}"/>
    <cellStyle name="20% - Accent1 2 2 2 4 2 5" xfId="19218" xr:uid="{3289F425-02EE-44A1-9A6B-CA49A064589A}"/>
    <cellStyle name="20% - Accent1 2 2 2 4 3" xfId="4008" xr:uid="{23D63428-0805-4EAB-BA7C-3C5AF040AC3D}"/>
    <cellStyle name="20% - Accent1 2 2 2 4 3 2" xfId="12338" xr:uid="{C926339A-5754-4573-9D53-239E9FD1F446}"/>
    <cellStyle name="20% - Accent1 2 2 2 4 3 2 2" xfId="28995" xr:uid="{B195EC72-2B68-4E82-8AB5-AEED6C8E5EAD}"/>
    <cellStyle name="20% - Accent1 2 2 2 4 3 3" xfId="20667" xr:uid="{3FEC797E-0E8E-436E-912B-C20ED40BD972}"/>
    <cellStyle name="20% - Accent1 2 2 2 4 4" xfId="6784" xr:uid="{29CCDB1F-E62B-4AA6-BC90-3A95676933E7}"/>
    <cellStyle name="20% - Accent1 2 2 2 4 4 2" xfId="15114" xr:uid="{7862DC1F-EC16-4A98-BA2E-76716C098064}"/>
    <cellStyle name="20% - Accent1 2 2 2 4 4 2 2" xfId="31771" xr:uid="{E113807C-B2D0-4510-B8E0-1C9507F23B27}"/>
    <cellStyle name="20% - Accent1 2 2 2 4 4 3" xfId="23443" xr:uid="{F8582B04-DBA0-4E70-BC14-54F6B933C012}"/>
    <cellStyle name="20% - Accent1 2 2 2 4 5" xfId="9562" xr:uid="{0A403F2D-3156-4A18-AA26-B32BE2B3DCD2}"/>
    <cellStyle name="20% - Accent1 2 2 2 4 5 2" xfId="26219" xr:uid="{D8D4AB49-EC6D-4B48-9D29-0ED5C8852B27}"/>
    <cellStyle name="20% - Accent1 2 2 2 4 6" xfId="17891" xr:uid="{E46A5BA8-9129-4768-98B7-67621F8F0483}"/>
    <cellStyle name="20% - Accent1 2 2 2 5" xfId="1597" xr:uid="{D445AB98-8DCD-45B0-B9F2-BAABA2C7D399}"/>
    <cellStyle name="20% - Accent1 2 2 2 5 2" xfId="4387" xr:uid="{4E99F2B0-0E96-4C44-87F5-740DEEEA9E4B}"/>
    <cellStyle name="20% - Accent1 2 2 2 5 2 2" xfId="12717" xr:uid="{E08794B5-DE23-47A8-9290-CC48F18B0F58}"/>
    <cellStyle name="20% - Accent1 2 2 2 5 2 2 2" xfId="29374" xr:uid="{F4905E19-5868-4C6F-86EF-549B6445AF2B}"/>
    <cellStyle name="20% - Accent1 2 2 2 5 2 3" xfId="21046" xr:uid="{492574D7-DE44-497E-BFCF-4B8F1BDAF59A}"/>
    <cellStyle name="20% - Accent1 2 2 2 5 3" xfId="7163" xr:uid="{D359B9D0-8B8B-4E14-8A7B-E0C006FEE6A7}"/>
    <cellStyle name="20% - Accent1 2 2 2 5 3 2" xfId="15493" xr:uid="{FE2605FA-395A-4042-A713-D59A35D4DA4C}"/>
    <cellStyle name="20% - Accent1 2 2 2 5 3 2 2" xfId="32150" xr:uid="{259409D5-2CC5-43F4-A09B-3564FA125CEE}"/>
    <cellStyle name="20% - Accent1 2 2 2 5 3 3" xfId="23822" xr:uid="{FDD1462B-36D2-4211-8BD5-6AAB40A1E109}"/>
    <cellStyle name="20% - Accent1 2 2 2 5 4" xfId="9941" xr:uid="{3D88B032-4CBC-4A7F-88F3-E8F345C97138}"/>
    <cellStyle name="20% - Accent1 2 2 2 5 4 2" xfId="26598" xr:uid="{46DF2700-9C71-4C29-850F-F0AA9F3FFCE8}"/>
    <cellStyle name="20% - Accent1 2 2 2 5 5" xfId="18270" xr:uid="{FF39F1F2-0D75-4D2F-B909-8AEB9684206F}"/>
    <cellStyle name="20% - Accent1 2 2 2 6" xfId="3060" xr:uid="{67343B9F-5BDB-4520-A461-B628304C4DE9}"/>
    <cellStyle name="20% - Accent1 2 2 2 6 2" xfId="11390" xr:uid="{91A95337-EB0E-4668-B29C-405D09A62585}"/>
    <cellStyle name="20% - Accent1 2 2 2 6 2 2" xfId="28047" xr:uid="{6C83B34A-4791-4D48-A9D3-32F3321F642D}"/>
    <cellStyle name="20% - Accent1 2 2 2 6 3" xfId="19719" xr:uid="{89AD20B2-CCC0-4634-85D5-E751FEA4B35C}"/>
    <cellStyle name="20% - Accent1 2 2 2 7" xfId="5836" xr:uid="{34D9B93F-EA31-453E-8018-417CE362B8CA}"/>
    <cellStyle name="20% - Accent1 2 2 2 7 2" xfId="14166" xr:uid="{4ECBF47E-3DC2-40D6-B335-1927886A034E}"/>
    <cellStyle name="20% - Accent1 2 2 2 7 2 2" xfId="30823" xr:uid="{45DEDB3D-12A3-4B02-850F-CB7CBF1DF935}"/>
    <cellStyle name="20% - Accent1 2 2 2 7 3" xfId="22495" xr:uid="{7247685C-5972-436C-818E-8751AD3C725B}"/>
    <cellStyle name="20% - Accent1 2 2 2 8" xfId="8614" xr:uid="{8DC7F422-0E03-40A3-AD97-5BABF66D40BA}"/>
    <cellStyle name="20% - Accent1 2 2 2 8 2" xfId="25271" xr:uid="{83AB9FF8-5E35-4CCC-A668-852491276FA6}"/>
    <cellStyle name="20% - Accent1 2 2 2 9" xfId="16943" xr:uid="{146ABACB-B6E8-4F15-8E05-6CD0EE626075}"/>
    <cellStyle name="20% - Accent1 2 2 3" xfId="384" xr:uid="{E464521C-3E8B-43A7-8E77-6732C10F0CB9}"/>
    <cellStyle name="20% - Accent1 2 2 3 2" xfId="862" xr:uid="{D3BAAD79-3BAB-4DA3-9AAB-23162A75AB46}"/>
    <cellStyle name="20% - Accent1 2 2 3 2 2" xfId="2190" xr:uid="{FCEE069F-98CF-442C-8476-F0C81A209EEF}"/>
    <cellStyle name="20% - Accent1 2 2 3 2 2 2" xfId="4980" xr:uid="{6D189A90-203C-4391-BC25-85A62EB7F9BF}"/>
    <cellStyle name="20% - Accent1 2 2 3 2 2 2 2" xfId="13310" xr:uid="{039761E8-5B1A-4210-99D1-BBB38F0015A1}"/>
    <cellStyle name="20% - Accent1 2 2 3 2 2 2 2 2" xfId="29967" xr:uid="{203E3050-1DD2-4236-80DA-00E98EC7649A}"/>
    <cellStyle name="20% - Accent1 2 2 3 2 2 2 3" xfId="21639" xr:uid="{96636E87-17B0-4A4F-AD3C-E392B91D6AF1}"/>
    <cellStyle name="20% - Accent1 2 2 3 2 2 3" xfId="7756" xr:uid="{CE49ACF8-A870-4BCA-A335-050DB6CD806C}"/>
    <cellStyle name="20% - Accent1 2 2 3 2 2 3 2" xfId="16086" xr:uid="{2CD877DD-EC39-40EB-B42D-BF244E729AB1}"/>
    <cellStyle name="20% - Accent1 2 2 3 2 2 3 2 2" xfId="32743" xr:uid="{E856E850-5278-452E-AD1C-41ADE395904B}"/>
    <cellStyle name="20% - Accent1 2 2 3 2 2 3 3" xfId="24415" xr:uid="{2CD291FB-53C5-4459-B555-E771E7DD529E}"/>
    <cellStyle name="20% - Accent1 2 2 3 2 2 4" xfId="10534" xr:uid="{885274CC-865C-443C-87B6-DD6CEAF07A25}"/>
    <cellStyle name="20% - Accent1 2 2 3 2 2 4 2" xfId="27191" xr:uid="{9E533C41-3BE3-4873-8045-D6DC46DA1402}"/>
    <cellStyle name="20% - Accent1 2 2 3 2 2 5" xfId="18863" xr:uid="{D08C22E2-FD73-4387-B8D9-7C4207BE47FB}"/>
    <cellStyle name="20% - Accent1 2 2 3 2 3" xfId="3653" xr:uid="{A26F5A51-C1AA-486B-8FE5-8B6ED228D4C3}"/>
    <cellStyle name="20% - Accent1 2 2 3 2 3 2" xfId="11983" xr:uid="{B7AA3545-2ACF-419F-A595-EF9833611ADB}"/>
    <cellStyle name="20% - Accent1 2 2 3 2 3 2 2" xfId="28640" xr:uid="{2705C234-B123-4D64-856A-356B2AD7BF8E}"/>
    <cellStyle name="20% - Accent1 2 2 3 2 3 3" xfId="20312" xr:uid="{E8A2DF89-078B-4005-B402-4EEE3CA14EF1}"/>
    <cellStyle name="20% - Accent1 2 2 3 2 4" xfId="6429" xr:uid="{9E726BEB-093E-4BC8-A77D-4289FA46A932}"/>
    <cellStyle name="20% - Accent1 2 2 3 2 4 2" xfId="14759" xr:uid="{837E5D6A-128C-4D1C-9DC9-3A6055403285}"/>
    <cellStyle name="20% - Accent1 2 2 3 2 4 2 2" xfId="31416" xr:uid="{F90CF2AF-D9F7-4A27-9C80-9D8F7548C244}"/>
    <cellStyle name="20% - Accent1 2 2 3 2 4 3" xfId="23088" xr:uid="{D7850C92-F4F9-40C9-BF3C-9283098D20BB}"/>
    <cellStyle name="20% - Accent1 2 2 3 2 5" xfId="9207" xr:uid="{63B74942-719C-484A-8D47-B8AD6A972902}"/>
    <cellStyle name="20% - Accent1 2 2 3 2 5 2" xfId="25864" xr:uid="{355CFB81-FC1F-4A3D-897B-BB322099A743}"/>
    <cellStyle name="20% - Accent1 2 2 3 2 6" xfId="17536" xr:uid="{1EF23330-1E80-4422-94B7-47EA8C794710}"/>
    <cellStyle name="20% - Accent1 2 2 3 3" xfId="1714" xr:uid="{4E34CD1A-A52A-4B65-B8E0-526E8BDCB02D}"/>
    <cellStyle name="20% - Accent1 2 2 3 3 2" xfId="4504" xr:uid="{3426F185-700C-41BB-AFC3-E45316E9199C}"/>
    <cellStyle name="20% - Accent1 2 2 3 3 2 2" xfId="12834" xr:uid="{C30C8C69-1E6D-40F4-9EEF-A90A01BFB5D7}"/>
    <cellStyle name="20% - Accent1 2 2 3 3 2 2 2" xfId="29491" xr:uid="{E65A6CEF-7E34-4DE9-BC70-E1CB73E45B27}"/>
    <cellStyle name="20% - Accent1 2 2 3 3 2 3" xfId="21163" xr:uid="{0EB7A68B-1FEC-4A26-89E1-A4D85CB5D82C}"/>
    <cellStyle name="20% - Accent1 2 2 3 3 3" xfId="7280" xr:uid="{D21C7BA2-1214-446B-8A0D-D284068AB635}"/>
    <cellStyle name="20% - Accent1 2 2 3 3 3 2" xfId="15610" xr:uid="{ACE04EE8-1194-4258-AAE0-C7EF6B5CED5A}"/>
    <cellStyle name="20% - Accent1 2 2 3 3 3 2 2" xfId="32267" xr:uid="{1CFA6F22-3887-42E2-B245-19034556C0F1}"/>
    <cellStyle name="20% - Accent1 2 2 3 3 3 3" xfId="23939" xr:uid="{31C0F6C6-CB6E-4135-967A-BB301E37A371}"/>
    <cellStyle name="20% - Accent1 2 2 3 3 4" xfId="10058" xr:uid="{15BFC7F3-94A8-4A81-8C1F-F058DA2DFA51}"/>
    <cellStyle name="20% - Accent1 2 2 3 3 4 2" xfId="26715" xr:uid="{33B9A807-6895-4975-87EC-B78F1F389DA6}"/>
    <cellStyle name="20% - Accent1 2 2 3 3 5" xfId="18387" xr:uid="{EBC259D5-8386-41B5-B6CD-7046C445AC39}"/>
    <cellStyle name="20% - Accent1 2 2 3 4" xfId="3177" xr:uid="{12B6C3B1-F256-413E-AEF4-9002199B6F0F}"/>
    <cellStyle name="20% - Accent1 2 2 3 4 2" xfId="11507" xr:uid="{41A6C2C7-387E-48F7-B6ED-BF12DF585DDB}"/>
    <cellStyle name="20% - Accent1 2 2 3 4 2 2" xfId="28164" xr:uid="{0EC9236A-248A-48DB-8D11-72098B489C6F}"/>
    <cellStyle name="20% - Accent1 2 2 3 4 3" xfId="19836" xr:uid="{CD2E72CC-2A83-4735-9F09-94E7EF5A9F6A}"/>
    <cellStyle name="20% - Accent1 2 2 3 5" xfId="5953" xr:uid="{3E84F430-0C1F-4D80-8A86-AEA440A45F65}"/>
    <cellStyle name="20% - Accent1 2 2 3 5 2" xfId="14283" xr:uid="{FA294CEC-5A09-4BF0-85AA-DD5D69910756}"/>
    <cellStyle name="20% - Accent1 2 2 3 5 2 2" xfId="30940" xr:uid="{38C7FDBC-0072-4BD6-81D2-0DC222A72F6D}"/>
    <cellStyle name="20% - Accent1 2 2 3 5 3" xfId="22612" xr:uid="{928DC39C-6879-4AE8-B526-D679529A46ED}"/>
    <cellStyle name="20% - Accent1 2 2 3 6" xfId="8731" xr:uid="{758F3EFC-2059-47B8-B9E9-29B02B25E0E5}"/>
    <cellStyle name="20% - Accent1 2 2 3 6 2" xfId="25388" xr:uid="{100824EE-78CA-4B85-9970-40813E12DB8F}"/>
    <cellStyle name="20% - Accent1 2 2 3 7" xfId="17060" xr:uid="{297EF50D-8F50-4CFF-91F9-E5C2FB4E4448}"/>
    <cellStyle name="20% - Accent1 2 2 4" xfId="620" xr:uid="{2DBFE098-92D5-49A5-A5D9-56E61D10B971}"/>
    <cellStyle name="20% - Accent1 2 2 4 2" xfId="1950" xr:uid="{644D8CD5-AE00-41AF-A4F3-6FB594C72300}"/>
    <cellStyle name="20% - Accent1 2 2 4 2 2" xfId="4740" xr:uid="{D843CC6A-F021-4335-BAF6-7216A96ACA6F}"/>
    <cellStyle name="20% - Accent1 2 2 4 2 2 2" xfId="13070" xr:uid="{758126B2-7E08-47F3-9D80-9FEAB25498A0}"/>
    <cellStyle name="20% - Accent1 2 2 4 2 2 2 2" xfId="29727" xr:uid="{FC82822D-60D2-4200-BE9A-DB4439EBA240}"/>
    <cellStyle name="20% - Accent1 2 2 4 2 2 3" xfId="21399" xr:uid="{A6CFCF9E-3BF4-4FF8-A045-F67A4600D4F1}"/>
    <cellStyle name="20% - Accent1 2 2 4 2 3" xfId="7516" xr:uid="{0C244850-A3BC-4C3B-9D6A-89E8BCDA6653}"/>
    <cellStyle name="20% - Accent1 2 2 4 2 3 2" xfId="15846" xr:uid="{8A4256E8-B6C3-4AC8-BC1F-088AE1BDFE33}"/>
    <cellStyle name="20% - Accent1 2 2 4 2 3 2 2" xfId="32503" xr:uid="{0DD657D8-4EDC-404A-A620-7790778F3160}"/>
    <cellStyle name="20% - Accent1 2 2 4 2 3 3" xfId="24175" xr:uid="{23976E61-DBDF-4BC0-9FC1-85F318DF114E}"/>
    <cellStyle name="20% - Accent1 2 2 4 2 4" xfId="10294" xr:uid="{FB833430-D573-41FC-95B1-BBFF89F37E10}"/>
    <cellStyle name="20% - Accent1 2 2 4 2 4 2" xfId="26951" xr:uid="{77996A03-BF59-44E4-BA8D-F87BFABB363B}"/>
    <cellStyle name="20% - Accent1 2 2 4 2 5" xfId="18623" xr:uid="{8651ABD6-EEC7-401C-8009-2F97523B31A2}"/>
    <cellStyle name="20% - Accent1 2 2 4 3" xfId="3413" xr:uid="{3C48D451-59FA-407A-8398-E3071DAD9E14}"/>
    <cellStyle name="20% - Accent1 2 2 4 3 2" xfId="11743" xr:uid="{CDECB611-B073-42DC-8D97-46E0BD70FC15}"/>
    <cellStyle name="20% - Accent1 2 2 4 3 2 2" xfId="28400" xr:uid="{092013E9-7BEC-4D86-9810-71903BBDC024}"/>
    <cellStyle name="20% - Accent1 2 2 4 3 3" xfId="20072" xr:uid="{93E81665-F1ED-457F-AC11-4FFF78E87FA7}"/>
    <cellStyle name="20% - Accent1 2 2 4 4" xfId="6189" xr:uid="{56AA8157-BC6D-4176-9C7A-3DD633C4B07D}"/>
    <cellStyle name="20% - Accent1 2 2 4 4 2" xfId="14519" xr:uid="{3F32342D-E67C-4667-A4DB-76C56A743F8E}"/>
    <cellStyle name="20% - Accent1 2 2 4 4 2 2" xfId="31176" xr:uid="{128843DD-B63C-4D30-AB49-A0BBC61BE1C1}"/>
    <cellStyle name="20% - Accent1 2 2 4 4 3" xfId="22848" xr:uid="{0100FB01-B440-4E9F-B510-C4244E71E854}"/>
    <cellStyle name="20% - Accent1 2 2 4 5" xfId="8967" xr:uid="{9892219D-5563-4EC9-91EA-9480AE130D68}"/>
    <cellStyle name="20% - Accent1 2 2 4 5 2" xfId="25624" xr:uid="{A2CD1C77-5172-4149-AB70-6C9C9DC1BDCF}"/>
    <cellStyle name="20% - Accent1 2 2 4 6" xfId="17296" xr:uid="{DDE7C9AF-F818-4080-9566-78B5921586FC}"/>
    <cellStyle name="20% - Accent1 2 2 5" xfId="1097" xr:uid="{AA36C902-4488-4AA6-85AD-BD587C569E66}"/>
    <cellStyle name="20% - Accent1 2 2 5 2" xfId="2425" xr:uid="{B13B78D4-B545-416C-8472-BE80CB62FB0F}"/>
    <cellStyle name="20% - Accent1 2 2 5 2 2" xfId="5215" xr:uid="{F41742D1-BA5F-43B5-950A-97824E0BA149}"/>
    <cellStyle name="20% - Accent1 2 2 5 2 2 2" xfId="13545" xr:uid="{53FFAF68-F7C8-4D0D-AB06-E5EAB33A9346}"/>
    <cellStyle name="20% - Accent1 2 2 5 2 2 2 2" xfId="30202" xr:uid="{6C31C88D-A86C-4C31-B13B-2DF05D0AFB80}"/>
    <cellStyle name="20% - Accent1 2 2 5 2 2 3" xfId="21874" xr:uid="{F03941DF-2592-457A-9336-F75C557D5705}"/>
    <cellStyle name="20% - Accent1 2 2 5 2 3" xfId="7991" xr:uid="{A8081523-D3F7-43BF-AF34-3458E3C58F74}"/>
    <cellStyle name="20% - Accent1 2 2 5 2 3 2" xfId="16321" xr:uid="{5D22CABD-5F4B-4E8A-AE6E-827020C826C4}"/>
    <cellStyle name="20% - Accent1 2 2 5 2 3 2 2" xfId="32978" xr:uid="{C22106E6-58C7-4DCB-A5CD-DB3AA5957981}"/>
    <cellStyle name="20% - Accent1 2 2 5 2 3 3" xfId="24650" xr:uid="{370285F3-1E34-41DD-861C-6A89883BAF80}"/>
    <cellStyle name="20% - Accent1 2 2 5 2 4" xfId="10769" xr:uid="{6D78BEB5-6CF8-46B9-8B49-AFE2DB749D26}"/>
    <cellStyle name="20% - Accent1 2 2 5 2 4 2" xfId="27426" xr:uid="{7F90576C-31DF-4E4B-AA3F-6A34EAD978DA}"/>
    <cellStyle name="20% - Accent1 2 2 5 2 5" xfId="19098" xr:uid="{47524D9E-C44B-42F2-AF80-DFAC8EE76D9B}"/>
    <cellStyle name="20% - Accent1 2 2 5 3" xfId="3888" xr:uid="{05EE2DB7-F11C-428E-A9F8-639F28013B05}"/>
    <cellStyle name="20% - Accent1 2 2 5 3 2" xfId="12218" xr:uid="{161CAD6E-F1B4-4FBC-B170-AAB75FBB77FF}"/>
    <cellStyle name="20% - Accent1 2 2 5 3 2 2" xfId="28875" xr:uid="{F7245CA0-89E6-4DFF-8DE4-752D7EFC0404}"/>
    <cellStyle name="20% - Accent1 2 2 5 3 3" xfId="20547" xr:uid="{95558996-1C32-4664-BDC8-96CEFCB104A1}"/>
    <cellStyle name="20% - Accent1 2 2 5 4" xfId="6664" xr:uid="{4E8E5E7F-5628-4C9F-B08F-9A4359486732}"/>
    <cellStyle name="20% - Accent1 2 2 5 4 2" xfId="14994" xr:uid="{EDFCD031-35C9-40D5-BBD1-36C125FE088D}"/>
    <cellStyle name="20% - Accent1 2 2 5 4 2 2" xfId="31651" xr:uid="{E4D7B6B6-39A5-4723-965F-C75CAED9D84F}"/>
    <cellStyle name="20% - Accent1 2 2 5 4 3" xfId="23323" xr:uid="{CCCEF74C-80A1-4984-8974-BC1D8725A0C8}"/>
    <cellStyle name="20% - Accent1 2 2 5 5" xfId="9442" xr:uid="{313A059C-7B4D-4D63-85C6-73B472210C19}"/>
    <cellStyle name="20% - Accent1 2 2 5 5 2" xfId="26099" xr:uid="{BEACA456-2CFF-4BBB-BD28-600421D5962E}"/>
    <cellStyle name="20% - Accent1 2 2 5 6" xfId="17771" xr:uid="{E59F6371-048D-4BAC-B58F-9372C0C5A2B5}"/>
    <cellStyle name="20% - Accent1 2 2 6" xfId="1362" xr:uid="{E8C3A641-826A-4E4D-945D-3A3BE977B94A}"/>
    <cellStyle name="20% - Accent1 2 2 6 2" xfId="2690" xr:uid="{0FA7D9F4-77BE-440B-B671-5FC272A386BF}"/>
    <cellStyle name="20% - Accent1 2 2 6 2 2" xfId="5480" xr:uid="{69BAA8FB-7932-4010-8256-CCB44AA5E22C}"/>
    <cellStyle name="20% - Accent1 2 2 6 2 2 2" xfId="13810" xr:uid="{0E07A786-0373-4A39-968D-E4F72B1AA084}"/>
    <cellStyle name="20% - Accent1 2 2 6 2 2 2 2" xfId="30467" xr:uid="{826EF1AE-E731-4889-92DA-48C79579AF56}"/>
    <cellStyle name="20% - Accent1 2 2 6 2 2 3" xfId="22139" xr:uid="{31648D0C-2A66-40CC-BBED-80854300E455}"/>
    <cellStyle name="20% - Accent1 2 2 6 2 3" xfId="8256" xr:uid="{A0975E7A-4E5A-4450-AED8-C16F43B3F786}"/>
    <cellStyle name="20% - Accent1 2 2 6 2 3 2" xfId="16586" xr:uid="{882CDCFE-5305-48BB-8645-60FA00CB52E3}"/>
    <cellStyle name="20% - Accent1 2 2 6 2 3 2 2" xfId="33243" xr:uid="{6C4A6830-71AF-4B96-A267-E87D9F353BA0}"/>
    <cellStyle name="20% - Accent1 2 2 6 2 3 3" xfId="24915" xr:uid="{A65613FA-3FBE-4A73-8E1A-56DC60249136}"/>
    <cellStyle name="20% - Accent1 2 2 6 2 4" xfId="11034" xr:uid="{867463DB-E256-4498-A1F1-D3C413F46AE2}"/>
    <cellStyle name="20% - Accent1 2 2 6 2 4 2" xfId="27691" xr:uid="{4203F870-0FB3-4523-84B0-4E487BDA8563}"/>
    <cellStyle name="20% - Accent1 2 2 6 2 5" xfId="19363" xr:uid="{A0055E3B-8EF9-4C12-888F-C308AC651207}"/>
    <cellStyle name="20% - Accent1 2 2 6 3" xfId="4153" xr:uid="{920C78DD-072E-49D5-AD8B-758803D30F82}"/>
    <cellStyle name="20% - Accent1 2 2 6 3 2" xfId="12483" xr:uid="{63DF6B1F-4C32-45D8-B362-021C08F69C19}"/>
    <cellStyle name="20% - Accent1 2 2 6 3 2 2" xfId="29140" xr:uid="{31E5FB18-585D-4331-80E0-65C80789E66E}"/>
    <cellStyle name="20% - Accent1 2 2 6 3 3" xfId="20812" xr:uid="{23BD73C8-25BC-44F8-AE8A-CF36B2C97A5A}"/>
    <cellStyle name="20% - Accent1 2 2 6 4" xfId="6929" xr:uid="{E49DED94-E52C-4E36-A334-BAF10F4B7700}"/>
    <cellStyle name="20% - Accent1 2 2 6 4 2" xfId="15259" xr:uid="{A17CA1F6-20D7-4675-A8D8-1A02C19F8EEA}"/>
    <cellStyle name="20% - Accent1 2 2 6 4 2 2" xfId="31916" xr:uid="{CAF00CA6-A0A8-4AE5-AFEE-6A2C4D929CE1}"/>
    <cellStyle name="20% - Accent1 2 2 6 4 3" xfId="23588" xr:uid="{128B6274-1516-4438-9329-0691484E5294}"/>
    <cellStyle name="20% - Accent1 2 2 6 5" xfId="9707" xr:uid="{69CC1E81-625C-4BF6-BDA3-F9EF49D266B5}"/>
    <cellStyle name="20% - Accent1 2 2 6 5 2" xfId="26364" xr:uid="{B04C84C8-4A18-4451-98D6-E887B8CFA6BF}"/>
    <cellStyle name="20% - Accent1 2 2 6 6" xfId="18036" xr:uid="{5B3B6FCE-0F49-47EF-A1DA-B8888CF2FE17}"/>
    <cellStyle name="20% - Accent1 2 2 7" xfId="1477" xr:uid="{1E447DC0-8C43-4E18-A9CF-B8E8DBF49D94}"/>
    <cellStyle name="20% - Accent1 2 2 7 2" xfId="4267" xr:uid="{28F9E802-492A-4AAD-81DC-1BFF2689A484}"/>
    <cellStyle name="20% - Accent1 2 2 7 2 2" xfId="12597" xr:uid="{B5C3F98B-10AD-4F57-A90A-2D94EEC40B90}"/>
    <cellStyle name="20% - Accent1 2 2 7 2 2 2" xfId="29254" xr:uid="{9D2EFEBE-9EB1-4FAA-9AF4-29CD5DD487AB}"/>
    <cellStyle name="20% - Accent1 2 2 7 2 3" xfId="20926" xr:uid="{92466546-0EA3-4342-A85D-6B46FA48782C}"/>
    <cellStyle name="20% - Accent1 2 2 7 3" xfId="7043" xr:uid="{A5097D6C-6F4F-42DA-BD2D-5BBB7615A251}"/>
    <cellStyle name="20% - Accent1 2 2 7 3 2" xfId="15373" xr:uid="{A68FDC52-B008-4F71-AAF9-B1C8E9F0D504}"/>
    <cellStyle name="20% - Accent1 2 2 7 3 2 2" xfId="32030" xr:uid="{D24CC7B0-44FD-42FC-9E9D-41219B129D92}"/>
    <cellStyle name="20% - Accent1 2 2 7 3 3" xfId="23702" xr:uid="{57195D71-7520-4ECE-8A72-77AA96051980}"/>
    <cellStyle name="20% - Accent1 2 2 7 4" xfId="9821" xr:uid="{2582BEE3-591C-4AAA-BCF2-89F5998FBB86}"/>
    <cellStyle name="20% - Accent1 2 2 7 4 2" xfId="26478" xr:uid="{88DB3B16-0A2E-4503-B18B-A51B27720D7B}"/>
    <cellStyle name="20% - Accent1 2 2 7 5" xfId="18150" xr:uid="{0C81A52F-DC4B-4792-AD12-5D8B32822A27}"/>
    <cellStyle name="20% - Accent1 2 2 8" xfId="2940" xr:uid="{54326C28-3C68-4468-A1CE-817B7227A14A}"/>
    <cellStyle name="20% - Accent1 2 2 8 2" xfId="11270" xr:uid="{7D6716D4-3FA1-4846-AF66-5D7B296A9118}"/>
    <cellStyle name="20% - Accent1 2 2 8 2 2" xfId="27927" xr:uid="{A189B5C9-3CC5-47F4-967C-55FCECCA8E93}"/>
    <cellStyle name="20% - Accent1 2 2 8 3" xfId="19599" xr:uid="{8E78B486-0A15-4788-9F89-5A7546A52B97}"/>
    <cellStyle name="20% - Accent1 2 2 9" xfId="5716" xr:uid="{67B5B366-7A20-4787-B334-2F8F994A878C}"/>
    <cellStyle name="20% - Accent1 2 2 9 2" xfId="14046" xr:uid="{6644C5A5-69BB-4911-A2DD-C97D1D7CE8AA}"/>
    <cellStyle name="20% - Accent1 2 2 9 2 2" xfId="30703" xr:uid="{A57B6AD1-C3DA-4B98-8960-5273526E4DCA}"/>
    <cellStyle name="20% - Accent1 2 2 9 3" xfId="22375" xr:uid="{7FA2C630-F6D9-44D4-9D27-93AB383D112D}"/>
    <cellStyle name="20% - Accent1 2 3" xfId="200" xr:uid="{0C97550D-9046-447B-9F0F-F5A7C4FDDA61}"/>
    <cellStyle name="20% - Accent1 2 3 10" xfId="34741" xr:uid="{4D839C83-4BD9-4891-AB45-104305D279B1}"/>
    <cellStyle name="20% - Accent1 2 3 2" xfId="442" xr:uid="{E85DF498-235E-4652-B7C2-70766817ADD3}"/>
    <cellStyle name="20% - Accent1 2 3 2 2" xfId="919" xr:uid="{E9870411-DEC4-4C65-BC41-18A1D71B4024}"/>
    <cellStyle name="20% - Accent1 2 3 2 2 2" xfId="2247" xr:uid="{6272ADEB-3498-452D-A4D9-639CC13C9FB6}"/>
    <cellStyle name="20% - Accent1 2 3 2 2 2 2" xfId="5037" xr:uid="{5A279952-0300-4D86-BC45-99195C944732}"/>
    <cellStyle name="20% - Accent1 2 3 2 2 2 2 2" xfId="13367" xr:uid="{6BFEF663-F614-4A63-B786-4D5346E3A5DC}"/>
    <cellStyle name="20% - Accent1 2 3 2 2 2 2 2 2" xfId="30024" xr:uid="{0F0C4842-FB4C-47E7-B48D-AB644B0D05DB}"/>
    <cellStyle name="20% - Accent1 2 3 2 2 2 2 3" xfId="21696" xr:uid="{A324CEB4-5DD1-4D04-B07C-B12F3AA644D1}"/>
    <cellStyle name="20% - Accent1 2 3 2 2 2 3" xfId="7813" xr:uid="{0A6CFE67-DEB1-4389-A93C-152AE77A348F}"/>
    <cellStyle name="20% - Accent1 2 3 2 2 2 3 2" xfId="16143" xr:uid="{3B432738-0D4D-4F76-A966-F9F4BE632165}"/>
    <cellStyle name="20% - Accent1 2 3 2 2 2 3 2 2" xfId="32800" xr:uid="{5BB623EE-6BE1-4D23-89FB-B7EBEB3BCB8C}"/>
    <cellStyle name="20% - Accent1 2 3 2 2 2 3 3" xfId="24472" xr:uid="{45E0F565-ABA7-4302-BD89-16442CFC5945}"/>
    <cellStyle name="20% - Accent1 2 3 2 2 2 4" xfId="10591" xr:uid="{E7AA9316-B0E1-46DB-89E4-A4E97F292DC8}"/>
    <cellStyle name="20% - Accent1 2 3 2 2 2 4 2" xfId="27248" xr:uid="{62BB1C74-A82D-4652-A5DE-8B49FF46AB8B}"/>
    <cellStyle name="20% - Accent1 2 3 2 2 2 5" xfId="18920" xr:uid="{0F7758D6-88F0-4CAB-AF8B-BBEF1369590A}"/>
    <cellStyle name="20% - Accent1 2 3 2 2 3" xfId="3710" xr:uid="{78632585-2CFF-44DB-B7DA-9ACEF723B5D5}"/>
    <cellStyle name="20% - Accent1 2 3 2 2 3 2" xfId="12040" xr:uid="{A30A8DF9-0F5F-4AAB-8C1F-1B863AB8DF39}"/>
    <cellStyle name="20% - Accent1 2 3 2 2 3 2 2" xfId="28697" xr:uid="{3031681D-39A6-4DE9-B64E-3046CBC5E4B9}"/>
    <cellStyle name="20% - Accent1 2 3 2 2 3 3" xfId="20369" xr:uid="{5A0B08DE-E6A2-4972-BC8B-6F1726B90909}"/>
    <cellStyle name="20% - Accent1 2 3 2 2 4" xfId="6486" xr:uid="{58F4E5F9-C66B-4D19-9B34-2694F7DE8CCE}"/>
    <cellStyle name="20% - Accent1 2 3 2 2 4 2" xfId="14816" xr:uid="{D6B4B88D-A76C-45A8-A181-0994ADD28119}"/>
    <cellStyle name="20% - Accent1 2 3 2 2 4 2 2" xfId="31473" xr:uid="{1FFDF667-09CC-4044-8FB3-9E4F5BC2FB77}"/>
    <cellStyle name="20% - Accent1 2 3 2 2 4 3" xfId="23145" xr:uid="{ACA93568-A8D0-434B-B1B2-74754B30A49A}"/>
    <cellStyle name="20% - Accent1 2 3 2 2 5" xfId="9264" xr:uid="{2F5F3555-E44B-4DE2-A039-19A0ABF1C1F2}"/>
    <cellStyle name="20% - Accent1 2 3 2 2 5 2" xfId="25921" xr:uid="{1A30F23A-1BD4-47BB-A634-8F63A0D2D28A}"/>
    <cellStyle name="20% - Accent1 2 3 2 2 6" xfId="17593" xr:uid="{1DD98A58-A2D1-4F0E-9F47-2EB31E2FF976}"/>
    <cellStyle name="20% - Accent1 2 3 2 3" xfId="1772" xr:uid="{FCD46CBB-EE42-4B12-A022-8976A0C85084}"/>
    <cellStyle name="20% - Accent1 2 3 2 3 2" xfId="4562" xr:uid="{28CB50CF-B507-43C7-A3D9-BE789F5F17B6}"/>
    <cellStyle name="20% - Accent1 2 3 2 3 2 2" xfId="12892" xr:uid="{C5E30BDC-2AD3-46A5-8AC2-1A0F08FC1020}"/>
    <cellStyle name="20% - Accent1 2 3 2 3 2 2 2" xfId="29549" xr:uid="{89A8DBD5-A5A1-464E-AA52-18F83F094B6E}"/>
    <cellStyle name="20% - Accent1 2 3 2 3 2 3" xfId="21221" xr:uid="{615C10BF-43DE-4178-B5B9-A71A4317E0DC}"/>
    <cellStyle name="20% - Accent1 2 3 2 3 3" xfId="7338" xr:uid="{599DE266-BCD2-4C34-9AB9-392EB56A8BCF}"/>
    <cellStyle name="20% - Accent1 2 3 2 3 3 2" xfId="15668" xr:uid="{FA7D2BF4-839B-4FFF-978E-8438168AD03E}"/>
    <cellStyle name="20% - Accent1 2 3 2 3 3 2 2" xfId="32325" xr:uid="{6C76AB35-F93B-4D7A-9FB1-A751449B54C9}"/>
    <cellStyle name="20% - Accent1 2 3 2 3 3 3" xfId="23997" xr:uid="{9E02F5FE-EAAB-48FD-BCE4-263E625E569F}"/>
    <cellStyle name="20% - Accent1 2 3 2 3 4" xfId="10116" xr:uid="{CD475A99-571A-4CBA-9865-331753614748}"/>
    <cellStyle name="20% - Accent1 2 3 2 3 4 2" xfId="26773" xr:uid="{1C9B6F78-1288-46CD-B486-36285EC54E32}"/>
    <cellStyle name="20% - Accent1 2 3 2 3 5" xfId="18445" xr:uid="{60850B1C-A50B-45D4-ABAF-CB97B2C63AD6}"/>
    <cellStyle name="20% - Accent1 2 3 2 4" xfId="3235" xr:uid="{252B7500-3BDC-4292-B463-1C3480C0961F}"/>
    <cellStyle name="20% - Accent1 2 3 2 4 2" xfId="11565" xr:uid="{7E42CF38-325A-42C4-89AC-2F7A976A0E74}"/>
    <cellStyle name="20% - Accent1 2 3 2 4 2 2" xfId="28222" xr:uid="{28DBB7CD-7B72-41FC-BC03-1669E5356A5D}"/>
    <cellStyle name="20% - Accent1 2 3 2 4 3" xfId="19894" xr:uid="{199F5A6D-99C3-4DBE-A962-A24943F45D54}"/>
    <cellStyle name="20% - Accent1 2 3 2 5" xfId="6011" xr:uid="{121F04A7-3157-4691-A4C6-47E1164922EA}"/>
    <cellStyle name="20% - Accent1 2 3 2 5 2" xfId="14341" xr:uid="{CF7A9672-4A5D-40A2-AD83-1C63CB6E89BE}"/>
    <cellStyle name="20% - Accent1 2 3 2 5 2 2" xfId="30998" xr:uid="{D9521A6E-AD0F-4F5D-9416-6889D4ABA955}"/>
    <cellStyle name="20% - Accent1 2 3 2 5 3" xfId="22670" xr:uid="{31301F42-E3E4-42E6-B8FF-977116636FFE}"/>
    <cellStyle name="20% - Accent1 2 3 2 6" xfId="8789" xr:uid="{812D2881-4163-4945-BFDB-12AF7C181B16}"/>
    <cellStyle name="20% - Accent1 2 3 2 6 2" xfId="25446" xr:uid="{27FFDB97-70C4-42A0-94F6-BB9F2A388366}"/>
    <cellStyle name="20% - Accent1 2 3 2 7" xfId="17118" xr:uid="{367255DD-CAB1-495B-84B9-AAF5B89B7CED}"/>
    <cellStyle name="20% - Accent1 2 3 3" xfId="678" xr:uid="{945996F2-A3F2-4B6F-976B-A98F400D74BE}"/>
    <cellStyle name="20% - Accent1 2 3 3 2" xfId="2008" xr:uid="{455E76F9-027B-4ECF-AE06-1D4B797AD702}"/>
    <cellStyle name="20% - Accent1 2 3 3 2 2" xfId="4798" xr:uid="{EEAF9800-40EE-422C-B5EB-C67A523D6717}"/>
    <cellStyle name="20% - Accent1 2 3 3 2 2 2" xfId="13128" xr:uid="{7088C0AD-6C47-4B08-BB5B-FC9DECC2C837}"/>
    <cellStyle name="20% - Accent1 2 3 3 2 2 2 2" xfId="29785" xr:uid="{68AAE3F6-740A-40CC-BE10-E5A176BE3E05}"/>
    <cellStyle name="20% - Accent1 2 3 3 2 2 3" xfId="21457" xr:uid="{77052154-C42C-4A5D-9D0B-6A4BBAD35A14}"/>
    <cellStyle name="20% - Accent1 2 3 3 2 3" xfId="7574" xr:uid="{CF537BC7-9F33-4300-AA26-523283DA23D2}"/>
    <cellStyle name="20% - Accent1 2 3 3 2 3 2" xfId="15904" xr:uid="{A5722D04-14FB-483B-B4E8-10144BB70AF1}"/>
    <cellStyle name="20% - Accent1 2 3 3 2 3 2 2" xfId="32561" xr:uid="{EA2E1E32-1D25-4583-B6ED-B26E1165156B}"/>
    <cellStyle name="20% - Accent1 2 3 3 2 3 3" xfId="24233" xr:uid="{566C1A01-9024-4EAB-B9F6-62E6AAA5ACF8}"/>
    <cellStyle name="20% - Accent1 2 3 3 2 4" xfId="10352" xr:uid="{AFAC5E71-0024-4B48-9301-32BAD11FCB6C}"/>
    <cellStyle name="20% - Accent1 2 3 3 2 4 2" xfId="27009" xr:uid="{9867A3F7-6FC8-4F98-AE8E-AEB1406C159A}"/>
    <cellStyle name="20% - Accent1 2 3 3 2 5" xfId="18681" xr:uid="{E9EF848C-504D-4BD7-8313-71688363457D}"/>
    <cellStyle name="20% - Accent1 2 3 3 3" xfId="3471" xr:uid="{D34AAB9A-6632-4824-9259-9B6304D26C22}"/>
    <cellStyle name="20% - Accent1 2 3 3 3 2" xfId="11801" xr:uid="{B46CB77E-BD34-474C-A7E4-23202D6DFDF1}"/>
    <cellStyle name="20% - Accent1 2 3 3 3 2 2" xfId="28458" xr:uid="{AEB16FFA-FA61-44B3-A313-3584DD1A646B}"/>
    <cellStyle name="20% - Accent1 2 3 3 3 3" xfId="20130" xr:uid="{76E60EAF-1CAB-485F-9009-2B5A40C63DFA}"/>
    <cellStyle name="20% - Accent1 2 3 3 4" xfId="6247" xr:uid="{46B25623-50EE-49C6-AAE7-EB08D6B45D11}"/>
    <cellStyle name="20% - Accent1 2 3 3 4 2" xfId="14577" xr:uid="{0159A7BC-7C97-4DE5-97B7-C1347AF7FBEA}"/>
    <cellStyle name="20% - Accent1 2 3 3 4 2 2" xfId="31234" xr:uid="{92CB7F94-8976-4E77-9A04-A3987CF3BC08}"/>
    <cellStyle name="20% - Accent1 2 3 3 4 3" xfId="22906" xr:uid="{C4B28006-124C-44C0-9886-B477AEE19FD2}"/>
    <cellStyle name="20% - Accent1 2 3 3 5" xfId="9025" xr:uid="{8995D53C-D4B5-4142-94C0-221205704014}"/>
    <cellStyle name="20% - Accent1 2 3 3 5 2" xfId="25682" xr:uid="{1ABB6AAD-B0A8-4CB2-BD04-632D0345FD0C}"/>
    <cellStyle name="20% - Accent1 2 3 3 6" xfId="17354" xr:uid="{4076FF55-1DC4-4B44-A856-E7164A1059B6}"/>
    <cellStyle name="20% - Accent1 2 3 4" xfId="1155" xr:uid="{C15BBB63-5A6E-4BCA-82E9-904C10D0A941}"/>
    <cellStyle name="20% - Accent1 2 3 4 2" xfId="2483" xr:uid="{8D54ACA5-2173-4C1C-8E05-C1E071724B81}"/>
    <cellStyle name="20% - Accent1 2 3 4 2 2" xfId="5273" xr:uid="{CF98E4CB-01B9-4A68-AC86-C087603359D1}"/>
    <cellStyle name="20% - Accent1 2 3 4 2 2 2" xfId="13603" xr:uid="{4DECDCE4-BF1E-43DA-A30E-9C4744C967F1}"/>
    <cellStyle name="20% - Accent1 2 3 4 2 2 2 2" xfId="30260" xr:uid="{F0D21C98-5C10-49FC-BB28-27CB71BFB4FD}"/>
    <cellStyle name="20% - Accent1 2 3 4 2 2 3" xfId="21932" xr:uid="{C9B0DF80-600F-4B54-9EBF-A97CBB1C6F97}"/>
    <cellStyle name="20% - Accent1 2 3 4 2 3" xfId="8049" xr:uid="{1098BACA-5B82-4D9E-A3D0-D2CBB0E68593}"/>
    <cellStyle name="20% - Accent1 2 3 4 2 3 2" xfId="16379" xr:uid="{CCC728F9-6DE0-4287-8E43-021D69EDB4E5}"/>
    <cellStyle name="20% - Accent1 2 3 4 2 3 2 2" xfId="33036" xr:uid="{BE42C906-B9E1-46DA-A4A9-9E774ED26B36}"/>
    <cellStyle name="20% - Accent1 2 3 4 2 3 3" xfId="24708" xr:uid="{5A0F3BEF-7C22-4315-A5D8-71B684CA36CA}"/>
    <cellStyle name="20% - Accent1 2 3 4 2 4" xfId="10827" xr:uid="{D6085EC7-6E47-471E-B21D-E17158DD419B}"/>
    <cellStyle name="20% - Accent1 2 3 4 2 4 2" xfId="27484" xr:uid="{D4F3EDB5-B28C-4296-8FC2-2CAA954CED8B}"/>
    <cellStyle name="20% - Accent1 2 3 4 2 5" xfId="19156" xr:uid="{0A70822D-342D-43DD-AB43-913A279CA0E8}"/>
    <cellStyle name="20% - Accent1 2 3 4 3" xfId="3946" xr:uid="{820E0DD9-10C9-408A-9C4F-A563915C3287}"/>
    <cellStyle name="20% - Accent1 2 3 4 3 2" xfId="12276" xr:uid="{77CD3F44-D7BB-4D8B-B72B-3BBAA1650C31}"/>
    <cellStyle name="20% - Accent1 2 3 4 3 2 2" xfId="28933" xr:uid="{6F6487E9-9BCC-4382-968F-409B72D1DB28}"/>
    <cellStyle name="20% - Accent1 2 3 4 3 3" xfId="20605" xr:uid="{7F7F937B-9A67-4347-813F-B99F6444C938}"/>
    <cellStyle name="20% - Accent1 2 3 4 4" xfId="6722" xr:uid="{AA3F7552-41BF-444D-BF2D-2BBCEC1040B1}"/>
    <cellStyle name="20% - Accent1 2 3 4 4 2" xfId="15052" xr:uid="{372A804B-B47C-4CA7-A495-5B3AF84BCE01}"/>
    <cellStyle name="20% - Accent1 2 3 4 4 2 2" xfId="31709" xr:uid="{5E558D96-22B4-4558-B412-4E3E0471C41B}"/>
    <cellStyle name="20% - Accent1 2 3 4 4 3" xfId="23381" xr:uid="{4F8FB778-59BA-4D8C-9765-18F6FFD2F07A}"/>
    <cellStyle name="20% - Accent1 2 3 4 5" xfId="9500" xr:uid="{4D75AFED-887E-4980-BEA0-62C5C951CB9D}"/>
    <cellStyle name="20% - Accent1 2 3 4 5 2" xfId="26157" xr:uid="{23A69AA1-C980-4A97-858F-B0936A7D0CEA}"/>
    <cellStyle name="20% - Accent1 2 3 4 6" xfId="17829" xr:uid="{7F24307A-9D90-48ED-9D46-992299B2E7FE}"/>
    <cellStyle name="20% - Accent1 2 3 5" xfId="1535" xr:uid="{1308CED1-2F41-4246-904B-778714E7387E}"/>
    <cellStyle name="20% - Accent1 2 3 5 2" xfId="4325" xr:uid="{265893E5-748E-4E54-ADB5-C813017D910E}"/>
    <cellStyle name="20% - Accent1 2 3 5 2 2" xfId="12655" xr:uid="{5AD53A93-5A7E-4AA4-9CE4-617B87678FAD}"/>
    <cellStyle name="20% - Accent1 2 3 5 2 2 2" xfId="29312" xr:uid="{27986DDF-08BE-4CA7-96F0-D9D07769B2A7}"/>
    <cellStyle name="20% - Accent1 2 3 5 2 3" xfId="20984" xr:uid="{A8558BB9-EC3D-4271-BBEA-205B43CF92C9}"/>
    <cellStyle name="20% - Accent1 2 3 5 3" xfId="7101" xr:uid="{F5BB97AF-00CC-4611-9C5B-63CEE49069C6}"/>
    <cellStyle name="20% - Accent1 2 3 5 3 2" xfId="15431" xr:uid="{4DCD87C5-8BE4-487C-9B9D-C76FE336AF3E}"/>
    <cellStyle name="20% - Accent1 2 3 5 3 2 2" xfId="32088" xr:uid="{420E238A-CB47-4F43-8227-E8DA8864AE01}"/>
    <cellStyle name="20% - Accent1 2 3 5 3 3" xfId="23760" xr:uid="{C878F18E-4197-4F69-8866-92185C041092}"/>
    <cellStyle name="20% - Accent1 2 3 5 4" xfId="9879" xr:uid="{3C640001-B6C6-43EB-87D0-E656581F7566}"/>
    <cellStyle name="20% - Accent1 2 3 5 4 2" xfId="26536" xr:uid="{70CA649B-AE66-4AE9-B434-57C56E03F068}"/>
    <cellStyle name="20% - Accent1 2 3 5 5" xfId="18208" xr:uid="{B866C1D4-4CA6-4116-B40E-29596E757488}"/>
    <cellStyle name="20% - Accent1 2 3 6" xfId="2998" xr:uid="{C9029445-AD2D-4CB1-8FD3-D6BD080A5D8E}"/>
    <cellStyle name="20% - Accent1 2 3 6 2" xfId="11328" xr:uid="{979619F4-3491-4AD1-A083-EB903FFCCA7D}"/>
    <cellStyle name="20% - Accent1 2 3 6 2 2" xfId="27985" xr:uid="{A676A65D-4E12-4593-8C05-F0F169A82657}"/>
    <cellStyle name="20% - Accent1 2 3 6 3" xfId="19657" xr:uid="{8400C02C-4CC2-4CB1-8DD3-FC294E5030E0}"/>
    <cellStyle name="20% - Accent1 2 3 7" xfId="5774" xr:uid="{B5A39484-2F60-48A6-B10C-5631345BE658}"/>
    <cellStyle name="20% - Accent1 2 3 7 2" xfId="14104" xr:uid="{9220EFD1-F2FA-4E9B-8159-C52FF8917D5A}"/>
    <cellStyle name="20% - Accent1 2 3 7 2 2" xfId="30761" xr:uid="{044175E8-AEA2-4127-B137-C4C0B84BF393}"/>
    <cellStyle name="20% - Accent1 2 3 7 3" xfId="22433" xr:uid="{62823242-BDA5-40B1-A359-157999C18ABE}"/>
    <cellStyle name="20% - Accent1 2 3 8" xfId="8552" xr:uid="{DB582075-9D34-4EB4-86D6-8F4ABC357263}"/>
    <cellStyle name="20% - Accent1 2 3 8 2" xfId="25209" xr:uid="{81B52381-9A65-44D7-86D5-545D4A5F70F5}"/>
    <cellStyle name="20% - Accent1 2 3 9" xfId="16881" xr:uid="{3C24233E-AB86-4089-A1B2-F28CCCE5EADE}"/>
    <cellStyle name="20% - Accent1 2 4" xfId="326" xr:uid="{EECC887B-83E2-46C3-BB6D-490228B0172A}"/>
    <cellStyle name="20% - Accent1 2 4 2" xfId="806" xr:uid="{F4A198A3-3A5A-46A3-82F9-F6AD5CA00824}"/>
    <cellStyle name="20% - Accent1 2 4 2 2" xfId="2134" xr:uid="{13E42077-F088-4C95-A7BA-F34FF9DD1172}"/>
    <cellStyle name="20% - Accent1 2 4 2 2 2" xfId="4924" xr:uid="{43148B01-9716-40BA-B2B5-5B026CD4299D}"/>
    <cellStyle name="20% - Accent1 2 4 2 2 2 2" xfId="13254" xr:uid="{497DE57C-F635-4F9C-AE08-B1BD45BCB4FC}"/>
    <cellStyle name="20% - Accent1 2 4 2 2 2 2 2" xfId="29911" xr:uid="{98CA398D-8131-4EBB-8747-F08CCB8DD930}"/>
    <cellStyle name="20% - Accent1 2 4 2 2 2 3" xfId="21583" xr:uid="{F9DD9443-3806-49D1-B24E-40DD5CDE67E8}"/>
    <cellStyle name="20% - Accent1 2 4 2 2 3" xfId="7700" xr:uid="{27BA9C8D-5190-40BB-AB0A-D15916DCAFFA}"/>
    <cellStyle name="20% - Accent1 2 4 2 2 3 2" xfId="16030" xr:uid="{A4592C04-20F1-4F79-BC62-268702F68AF1}"/>
    <cellStyle name="20% - Accent1 2 4 2 2 3 2 2" xfId="32687" xr:uid="{88D2473C-986B-4343-92E3-AE788810F523}"/>
    <cellStyle name="20% - Accent1 2 4 2 2 3 3" xfId="24359" xr:uid="{9D7D0413-D8F6-410B-AA7A-6B4A1C124F30}"/>
    <cellStyle name="20% - Accent1 2 4 2 2 4" xfId="10478" xr:uid="{50D5CEF6-57CE-47FA-B8AC-E01B3DE917A5}"/>
    <cellStyle name="20% - Accent1 2 4 2 2 4 2" xfId="27135" xr:uid="{27960490-5245-4B30-94A1-FE6374324F11}"/>
    <cellStyle name="20% - Accent1 2 4 2 2 5" xfId="18807" xr:uid="{0C25676D-4ECA-4C02-BC67-71B5508F26B5}"/>
    <cellStyle name="20% - Accent1 2 4 2 3" xfId="3597" xr:uid="{77F75AEE-58EB-48FD-9322-12D9527D2821}"/>
    <cellStyle name="20% - Accent1 2 4 2 3 2" xfId="11927" xr:uid="{A482C6FA-6425-44FA-8706-B3B36CCA3DE7}"/>
    <cellStyle name="20% - Accent1 2 4 2 3 2 2" xfId="28584" xr:uid="{132CC7FC-43AD-44F9-BCCE-D1C0EDADABDE}"/>
    <cellStyle name="20% - Accent1 2 4 2 3 3" xfId="20256" xr:uid="{40B98EF0-6AAA-4DBC-A1F7-09E10237C5AF}"/>
    <cellStyle name="20% - Accent1 2 4 2 4" xfId="6373" xr:uid="{1D251F3C-6084-454F-8C5C-45FEBA67E61F}"/>
    <cellStyle name="20% - Accent1 2 4 2 4 2" xfId="14703" xr:uid="{D0790B29-A565-43D1-BD97-63B35C0F16E5}"/>
    <cellStyle name="20% - Accent1 2 4 2 4 2 2" xfId="31360" xr:uid="{D841CB77-D718-4600-A2F4-B579A0458364}"/>
    <cellStyle name="20% - Accent1 2 4 2 4 3" xfId="23032" xr:uid="{803BB131-9188-4767-8337-B384ED272B05}"/>
    <cellStyle name="20% - Accent1 2 4 2 5" xfId="9151" xr:uid="{D194B839-F4E0-4F7C-B31E-555BFEB3935E}"/>
    <cellStyle name="20% - Accent1 2 4 2 5 2" xfId="25808" xr:uid="{8B68E215-3B9A-4A21-B608-AF7F3DAFA93B}"/>
    <cellStyle name="20% - Accent1 2 4 2 6" xfId="17480" xr:uid="{1A006301-A7BF-4C6E-A915-F294D394CDB7}"/>
    <cellStyle name="20% - Accent1 2 4 3" xfId="1656" xr:uid="{108EAFF9-A14E-4018-88C0-F1FF22EEC8D1}"/>
    <cellStyle name="20% - Accent1 2 4 3 2" xfId="4446" xr:uid="{BFB35A65-8FBF-4702-BCDC-7E5C28C66D86}"/>
    <cellStyle name="20% - Accent1 2 4 3 2 2" xfId="12776" xr:uid="{C777DBD2-8D0C-40A6-9826-D78EFF21D2A8}"/>
    <cellStyle name="20% - Accent1 2 4 3 2 2 2" xfId="29433" xr:uid="{070252E9-6321-4F51-BAE5-55D41E2EA1E2}"/>
    <cellStyle name="20% - Accent1 2 4 3 2 3" xfId="21105" xr:uid="{D2839E99-9099-4163-94F4-BC65697656C4}"/>
    <cellStyle name="20% - Accent1 2 4 3 3" xfId="7222" xr:uid="{4A5D62AD-28B6-4F10-ADAE-E344DC2AC250}"/>
    <cellStyle name="20% - Accent1 2 4 3 3 2" xfId="15552" xr:uid="{A609B271-F2FA-4F73-A562-7C8E558E236E}"/>
    <cellStyle name="20% - Accent1 2 4 3 3 2 2" xfId="32209" xr:uid="{0724463C-6BC2-4FE4-9289-F5BA4A36EB7B}"/>
    <cellStyle name="20% - Accent1 2 4 3 3 3" xfId="23881" xr:uid="{267B3BB1-ECD3-4D1C-80E4-F04C369746E2}"/>
    <cellStyle name="20% - Accent1 2 4 3 4" xfId="10000" xr:uid="{9C4165F1-36E5-4E57-9E05-5DE4F0D19E46}"/>
    <cellStyle name="20% - Accent1 2 4 3 4 2" xfId="26657" xr:uid="{4FCBF69F-1497-49ED-8266-A25D7D721E59}"/>
    <cellStyle name="20% - Accent1 2 4 3 5" xfId="18329" xr:uid="{9A7E5A60-BE12-42D6-AF95-A9DA4391CE51}"/>
    <cellStyle name="20% - Accent1 2 4 4" xfId="3119" xr:uid="{0CFDF20A-DA97-4127-A041-1EDC9ECD16C4}"/>
    <cellStyle name="20% - Accent1 2 4 4 2" xfId="11449" xr:uid="{E13221B5-7959-4380-8BF0-5E281A9925FA}"/>
    <cellStyle name="20% - Accent1 2 4 4 2 2" xfId="28106" xr:uid="{DCE32BA6-B89F-4D10-99E9-71E54AAED581}"/>
    <cellStyle name="20% - Accent1 2 4 4 3" xfId="19778" xr:uid="{5A1D7C79-B739-4545-9896-D4FDFFB94283}"/>
    <cellStyle name="20% - Accent1 2 4 5" xfId="5895" xr:uid="{F5E3F68B-BF19-4DCD-B290-934F511424DC}"/>
    <cellStyle name="20% - Accent1 2 4 5 2" xfId="14225" xr:uid="{D5F60868-DC1C-4DD9-8660-F03144EC1F80}"/>
    <cellStyle name="20% - Accent1 2 4 5 2 2" xfId="30882" xr:uid="{D7EFCF2D-83A3-4109-8D52-215143615089}"/>
    <cellStyle name="20% - Accent1 2 4 5 3" xfId="22554" xr:uid="{9569FCA9-B5FF-4833-B55A-D2335B3A16F8}"/>
    <cellStyle name="20% - Accent1 2 4 6" xfId="8673" xr:uid="{77002C11-6D14-4C6D-96BC-340D80ED10C0}"/>
    <cellStyle name="20% - Accent1 2 4 6 2" xfId="25330" xr:uid="{49EA1CCE-E4A8-430C-AD7A-0420950DA578}"/>
    <cellStyle name="20% - Accent1 2 4 7" xfId="17002" xr:uid="{A74A0AC3-7675-4A2F-A6FC-E18FA0586B10}"/>
    <cellStyle name="20% - Accent1 2 4 8" xfId="34742" xr:uid="{9812C5C1-AA9E-4A9C-A983-28F27C7A586B}"/>
    <cellStyle name="20% - Accent1 2 5" xfId="562" xr:uid="{B1F29870-D986-494E-8545-DCC5701A0B42}"/>
    <cellStyle name="20% - Accent1 2 5 2" xfId="1892" xr:uid="{CC0551AA-37C1-4BBA-ADFA-8D09DAAF9ED8}"/>
    <cellStyle name="20% - Accent1 2 5 2 2" xfId="4682" xr:uid="{05D54B4D-AA96-4CA5-A9B0-B37271133C54}"/>
    <cellStyle name="20% - Accent1 2 5 2 2 2" xfId="13012" xr:uid="{89535763-4BED-45B0-BBAD-A658169F33C1}"/>
    <cellStyle name="20% - Accent1 2 5 2 2 2 2" xfId="29669" xr:uid="{8E8ACE5B-ADA0-43C8-A602-535F1FF6A7AC}"/>
    <cellStyle name="20% - Accent1 2 5 2 2 3" xfId="21341" xr:uid="{2328F19B-D248-41D1-ADEC-D47F8F6CAE68}"/>
    <cellStyle name="20% - Accent1 2 5 2 3" xfId="7458" xr:uid="{BA9576B7-1DAF-4C47-9C2C-4F962A864D83}"/>
    <cellStyle name="20% - Accent1 2 5 2 3 2" xfId="15788" xr:uid="{6B6AE990-0BA8-420D-AFF3-9E94550D83DC}"/>
    <cellStyle name="20% - Accent1 2 5 2 3 2 2" xfId="32445" xr:uid="{9CFE28CC-5B40-4CDD-920F-3078F98DC7F9}"/>
    <cellStyle name="20% - Accent1 2 5 2 3 3" xfId="24117" xr:uid="{BC61F6FE-82BA-41DF-AC36-6E567F79F288}"/>
    <cellStyle name="20% - Accent1 2 5 2 4" xfId="10236" xr:uid="{B0D2E2AA-5A15-48D3-8473-04DE61CE05D7}"/>
    <cellStyle name="20% - Accent1 2 5 2 4 2" xfId="26893" xr:uid="{110982F7-635A-4039-9B10-5D71D5EDC20E}"/>
    <cellStyle name="20% - Accent1 2 5 2 5" xfId="18565" xr:uid="{D9B4928E-B2F4-4C25-8DB5-8767F3AD0459}"/>
    <cellStyle name="20% - Accent1 2 5 3" xfId="3355" xr:uid="{7A52A514-653E-4146-A120-B383607A8931}"/>
    <cellStyle name="20% - Accent1 2 5 3 2" xfId="11685" xr:uid="{1394BABD-6A38-497A-ACFE-9E087EE2C8D5}"/>
    <cellStyle name="20% - Accent1 2 5 3 2 2" xfId="28342" xr:uid="{851AEF7D-8DBC-49A0-8B9B-B06C26F7BF34}"/>
    <cellStyle name="20% - Accent1 2 5 3 3" xfId="20014" xr:uid="{1223BE39-E0AD-423B-A09E-69633AC81384}"/>
    <cellStyle name="20% - Accent1 2 5 4" xfId="6131" xr:uid="{3BB3B9CE-4A8D-45BA-B946-ACB125D6A02E}"/>
    <cellStyle name="20% - Accent1 2 5 4 2" xfId="14461" xr:uid="{5E1058F0-A02A-45C8-988F-1FE0A90A6B03}"/>
    <cellStyle name="20% - Accent1 2 5 4 2 2" xfId="31118" xr:uid="{F0793AF7-CC2F-42E9-920C-2A390FB418EF}"/>
    <cellStyle name="20% - Accent1 2 5 4 3" xfId="22790" xr:uid="{98B06EA0-6807-4E2D-A743-6DC11DF6AA1B}"/>
    <cellStyle name="20% - Accent1 2 5 5" xfId="8909" xr:uid="{04EDF834-FAF6-4741-B419-24BE68E6C4B5}"/>
    <cellStyle name="20% - Accent1 2 5 5 2" xfId="25566" xr:uid="{8EA2D18E-C49F-4BB7-8CBE-6AFD421E992E}"/>
    <cellStyle name="20% - Accent1 2 5 6" xfId="17238" xr:uid="{4BCA396B-BF5A-4E0A-9934-B132D154FC67}"/>
    <cellStyle name="20% - Accent1 2 5 7" xfId="34743" xr:uid="{B9D6C4F1-0424-4B47-B5A6-F03C96810EFB}"/>
    <cellStyle name="20% - Accent1 2 6" xfId="1039" xr:uid="{EC8F66E1-FD73-498A-9772-8592C85B5145}"/>
    <cellStyle name="20% - Accent1 2 6 2" xfId="2367" xr:uid="{4CDB45A7-1549-4562-9AC4-644946282384}"/>
    <cellStyle name="20% - Accent1 2 6 2 2" xfId="5157" xr:uid="{66170B3D-7253-4DFF-AD69-06624D996B16}"/>
    <cellStyle name="20% - Accent1 2 6 2 2 2" xfId="13487" xr:uid="{87C404E4-28A3-441E-A049-44A8B2FC0E85}"/>
    <cellStyle name="20% - Accent1 2 6 2 2 2 2" xfId="30144" xr:uid="{995D839F-1F94-49C5-9BAB-2AEAA1F99CE3}"/>
    <cellStyle name="20% - Accent1 2 6 2 2 3" xfId="21816" xr:uid="{2FA525E8-F164-4EB9-82A4-F273CAF3A57A}"/>
    <cellStyle name="20% - Accent1 2 6 2 3" xfId="7933" xr:uid="{65A33A79-FB93-4542-B5E3-D98FEC37F7DD}"/>
    <cellStyle name="20% - Accent1 2 6 2 3 2" xfId="16263" xr:uid="{AB6A4F1F-2C7E-4CF1-B125-C3C3BFD00DB9}"/>
    <cellStyle name="20% - Accent1 2 6 2 3 2 2" xfId="32920" xr:uid="{98F1CB01-2C48-44EE-9D28-90C023C21DE0}"/>
    <cellStyle name="20% - Accent1 2 6 2 3 3" xfId="24592" xr:uid="{6ECD6A8B-19E7-4CFC-BE2B-7994250CE5CA}"/>
    <cellStyle name="20% - Accent1 2 6 2 4" xfId="10711" xr:uid="{2A2A8C64-2CE3-43DA-8FA8-C4049B4A0624}"/>
    <cellStyle name="20% - Accent1 2 6 2 4 2" xfId="27368" xr:uid="{3AC6A5E8-199E-4C79-90ED-C4CF1EAA1387}"/>
    <cellStyle name="20% - Accent1 2 6 2 5" xfId="19040" xr:uid="{C84C9732-CFB4-44A1-A8E9-4037B51BDDFE}"/>
    <cellStyle name="20% - Accent1 2 6 3" xfId="3830" xr:uid="{FE211283-EC1D-428D-8B56-ED996F6CBA71}"/>
    <cellStyle name="20% - Accent1 2 6 3 2" xfId="12160" xr:uid="{4A2DFABD-8B8C-4FCA-A29B-2A984053B2C1}"/>
    <cellStyle name="20% - Accent1 2 6 3 2 2" xfId="28817" xr:uid="{C874EF1F-521F-48A5-AED8-4B29DA33AAE3}"/>
    <cellStyle name="20% - Accent1 2 6 3 3" xfId="20489" xr:uid="{930F616D-1FA6-49BF-994B-EE2FF7E2731F}"/>
    <cellStyle name="20% - Accent1 2 6 4" xfId="6606" xr:uid="{F5F04AE7-0DC2-4D82-AA0A-EE932B6D0CE2}"/>
    <cellStyle name="20% - Accent1 2 6 4 2" xfId="14936" xr:uid="{D799784D-C8E3-4545-B25C-A739354AAEF9}"/>
    <cellStyle name="20% - Accent1 2 6 4 2 2" xfId="31593" xr:uid="{0ABA5AB1-CF0C-4809-A9D8-DB5EC508CCD8}"/>
    <cellStyle name="20% - Accent1 2 6 4 3" xfId="23265" xr:uid="{656A0E74-3DE9-4F18-B401-91C3A5260EB8}"/>
    <cellStyle name="20% - Accent1 2 6 5" xfId="9384" xr:uid="{C6192751-B252-43DE-AAFD-7AC1BB082474}"/>
    <cellStyle name="20% - Accent1 2 6 5 2" xfId="26041" xr:uid="{71F05BC7-9744-4B9D-AFA1-64A748E8DBB8}"/>
    <cellStyle name="20% - Accent1 2 6 6" xfId="17713" xr:uid="{6FF87376-51D2-4320-82E2-31D448FE67B4}"/>
    <cellStyle name="20% - Accent1 2 6 7" xfId="34744" xr:uid="{476F77CD-22E8-46D4-9708-FDFA1755CA94}"/>
    <cellStyle name="20% - Accent1 2 7" xfId="1300" xr:uid="{81938C65-BDE7-4294-ACE0-57BF545885A9}"/>
    <cellStyle name="20% - Accent1 2 7 2" xfId="2628" xr:uid="{80A2AB07-3FD3-4646-B23A-125D7936CA49}"/>
    <cellStyle name="20% - Accent1 2 7 2 2" xfId="5418" xr:uid="{3F262C3F-3582-4255-A220-5DB9803CADAE}"/>
    <cellStyle name="20% - Accent1 2 7 2 2 2" xfId="13748" xr:uid="{AD4A8B27-44BC-4EE4-888E-511229439729}"/>
    <cellStyle name="20% - Accent1 2 7 2 2 2 2" xfId="30405" xr:uid="{AF881408-49BB-42B4-9296-85EAF1842528}"/>
    <cellStyle name="20% - Accent1 2 7 2 2 3" xfId="22077" xr:uid="{A8983FE9-1465-4F83-80AA-D144A4443106}"/>
    <cellStyle name="20% - Accent1 2 7 2 3" xfId="8194" xr:uid="{70086B74-B7BB-47A7-8D8C-3F5285609219}"/>
    <cellStyle name="20% - Accent1 2 7 2 3 2" xfId="16524" xr:uid="{A79E387A-9742-4705-BB94-E64BC0953C9B}"/>
    <cellStyle name="20% - Accent1 2 7 2 3 2 2" xfId="33181" xr:uid="{7BC92784-8C7D-4F6F-B78C-47C1CAFEA722}"/>
    <cellStyle name="20% - Accent1 2 7 2 3 3" xfId="24853" xr:uid="{E914AA18-4836-43C0-AB46-EFD2B255F1F0}"/>
    <cellStyle name="20% - Accent1 2 7 2 4" xfId="10972" xr:uid="{A61A20C5-B669-4828-9854-9EA4C7430150}"/>
    <cellStyle name="20% - Accent1 2 7 2 4 2" xfId="27629" xr:uid="{059B184A-79F8-4AE5-BB8D-866DD4CD0412}"/>
    <cellStyle name="20% - Accent1 2 7 2 5" xfId="19301" xr:uid="{60681BA9-DDB8-4294-A211-722DC255FD57}"/>
    <cellStyle name="20% - Accent1 2 7 3" xfId="4091" xr:uid="{DE02771C-6BDB-4F9A-9CEC-9BF3DB00AF09}"/>
    <cellStyle name="20% - Accent1 2 7 3 2" xfId="12421" xr:uid="{802F9C9F-7B83-4A0A-B916-363BF9BA4990}"/>
    <cellStyle name="20% - Accent1 2 7 3 2 2" xfId="29078" xr:uid="{A6178D35-33D0-4622-BA3A-86904F79EE76}"/>
    <cellStyle name="20% - Accent1 2 7 3 3" xfId="20750" xr:uid="{8B378613-F2E2-4C9D-AD95-E617C8A390DA}"/>
    <cellStyle name="20% - Accent1 2 7 4" xfId="6867" xr:uid="{4DEF6225-8AC4-4BD7-BA2A-DEBC17BF6DFC}"/>
    <cellStyle name="20% - Accent1 2 7 4 2" xfId="15197" xr:uid="{BF10FDB2-96DF-4790-A860-C777107BEB61}"/>
    <cellStyle name="20% - Accent1 2 7 4 2 2" xfId="31854" xr:uid="{844D9910-F87E-49DE-9E78-896F5A67CA91}"/>
    <cellStyle name="20% - Accent1 2 7 4 3" xfId="23526" xr:uid="{DAA69CDC-7181-4AC0-88C3-8BC98394DEDE}"/>
    <cellStyle name="20% - Accent1 2 7 5" xfId="9645" xr:uid="{E30E0862-8154-4AB8-8498-292AFCBA30A0}"/>
    <cellStyle name="20% - Accent1 2 7 5 2" xfId="26302" xr:uid="{158DEAC4-E043-4AA0-B0F6-F5872B818EBD}"/>
    <cellStyle name="20% - Accent1 2 7 6" xfId="17974" xr:uid="{8E7E43E2-EB65-4C8A-9070-E4636B3A74BD}"/>
    <cellStyle name="20% - Accent1 2 7 7" xfId="34745" xr:uid="{1A429721-83A3-4D7B-B9B1-B03FE94388DC}"/>
    <cellStyle name="20% - Accent1 2 8" xfId="1418" xr:uid="{B71D2620-39C3-47CD-9191-51FAAF6A9930}"/>
    <cellStyle name="20% - Accent1 2 8 2" xfId="4209" xr:uid="{D9B7D2E6-AAAE-42A5-888A-7BC639BB3D42}"/>
    <cellStyle name="20% - Accent1 2 8 2 2" xfId="12539" xr:uid="{BD6D36EE-C902-482C-9C5B-EF738767327D}"/>
    <cellStyle name="20% - Accent1 2 8 2 2 2" xfId="29196" xr:uid="{AC932E98-0574-402D-ABC8-972F508F318B}"/>
    <cellStyle name="20% - Accent1 2 8 2 3" xfId="20868" xr:uid="{7E0709E7-0635-4456-97DE-BAE8768A57FE}"/>
    <cellStyle name="20% - Accent1 2 8 3" xfId="6985" xr:uid="{AC309FA7-E59F-47E1-A31F-00170AEBE868}"/>
    <cellStyle name="20% - Accent1 2 8 3 2" xfId="15315" xr:uid="{373075F2-784A-4E51-B16D-99DF7FAD4D7C}"/>
    <cellStyle name="20% - Accent1 2 8 3 2 2" xfId="31972" xr:uid="{88F2BA5E-752D-40CB-97FF-350E7610AD90}"/>
    <cellStyle name="20% - Accent1 2 8 3 3" xfId="23644" xr:uid="{41A4EEE2-9A52-4BC2-A05C-4DF29CF3AEAA}"/>
    <cellStyle name="20% - Accent1 2 8 4" xfId="9763" xr:uid="{2BBA6E4D-2317-4832-A18D-E56E1A067133}"/>
    <cellStyle name="20% - Accent1 2 8 4 2" xfId="26420" xr:uid="{1CEA37CE-AF51-46E2-8D99-896A13065491}"/>
    <cellStyle name="20% - Accent1 2 8 5" xfId="18092" xr:uid="{7B40669B-5B65-4012-B571-7A92EA37B43A}"/>
    <cellStyle name="20% - Accent1 2 8 6" xfId="34746" xr:uid="{8136ECCE-A0E1-481A-AA71-FE6ECC43F156}"/>
    <cellStyle name="20% - Accent1 2 9" xfId="2881" xr:uid="{3F6EF059-B7E1-4700-AC7C-63CA8DBF899E}"/>
    <cellStyle name="20% - Accent1 2 9 2" xfId="11212" xr:uid="{AF103E08-0B99-41D2-B4FE-2BF44A91D7B8}"/>
    <cellStyle name="20% - Accent1 2 9 2 2" xfId="27869" xr:uid="{EF9E8827-6A5E-4B23-A5AB-E077DA8EB55B}"/>
    <cellStyle name="20% - Accent1 2 9 3" xfId="19541" xr:uid="{DA754E82-6B7F-4E3F-844D-19C9A445C31F}"/>
    <cellStyle name="20% - Accent1 2 9 4" xfId="34747" xr:uid="{19B77A61-82B2-4292-8D64-EF7EA9DFE523}"/>
    <cellStyle name="20% - Accent1 3" xfId="104" xr:uid="{255B6BF3-42F8-4282-A20A-EDA2AB272C74}"/>
    <cellStyle name="20% - Accent1 3 10" xfId="8459" xr:uid="{003F39B8-CB0F-4E17-8EC0-5A43EA202D68}"/>
    <cellStyle name="20% - Accent1 3 10 2" xfId="25116" xr:uid="{A96D28B3-5A48-44D8-B8EC-F7614642880B}"/>
    <cellStyle name="20% - Accent1 3 11" xfId="16788" xr:uid="{1746D3D6-FF80-47B7-B79F-0FBD80D9F6AB}"/>
    <cellStyle name="20% - Accent1 3 12" xfId="33979" xr:uid="{F5AE07A6-DEED-4864-9167-6781356AFCBD}"/>
    <cellStyle name="20% - Accent1 3 13" xfId="34748" xr:uid="{936A99FD-555B-41BB-BAC0-E196D87E6E49}"/>
    <cellStyle name="20% - Accent1 3 2" xfId="227" xr:uid="{02ABB8CA-621A-4DDB-9DEA-3ED5F85E6509}"/>
    <cellStyle name="20% - Accent1 3 2 2" xfId="469" xr:uid="{4D00E658-5192-4343-9A7B-D63730D258B2}"/>
    <cellStyle name="20% - Accent1 3 2 2 2" xfId="946" xr:uid="{1B784935-9A17-4D3F-879B-2AE4F2F3BD4B}"/>
    <cellStyle name="20% - Accent1 3 2 2 2 2" xfId="2274" xr:uid="{07CF89FA-99C2-4B2A-8D7F-49B018E061F3}"/>
    <cellStyle name="20% - Accent1 3 2 2 2 2 2" xfId="5064" xr:uid="{DC81FEA5-B673-42E7-BBA1-C41AA6F46DEE}"/>
    <cellStyle name="20% - Accent1 3 2 2 2 2 2 2" xfId="13394" xr:uid="{56D090AB-E02E-45FF-9E43-C47D9323CCB6}"/>
    <cellStyle name="20% - Accent1 3 2 2 2 2 2 2 2" xfId="30051" xr:uid="{800F20FC-41DF-4CC5-B495-C657FB845C23}"/>
    <cellStyle name="20% - Accent1 3 2 2 2 2 2 3" xfId="21723" xr:uid="{F61C5F00-FE49-46DB-B7C8-37B4CE9EF737}"/>
    <cellStyle name="20% - Accent1 3 2 2 2 2 3" xfId="7840" xr:uid="{61265C7F-4722-4CD9-B184-0FE01D216CF6}"/>
    <cellStyle name="20% - Accent1 3 2 2 2 2 3 2" xfId="16170" xr:uid="{0D187CB3-FE20-4E95-B588-F10C0949EA78}"/>
    <cellStyle name="20% - Accent1 3 2 2 2 2 3 2 2" xfId="32827" xr:uid="{D312A9AF-8AC8-4430-BDEE-135E70CFDB5D}"/>
    <cellStyle name="20% - Accent1 3 2 2 2 2 3 3" xfId="24499" xr:uid="{9499CA34-F3CC-42F7-A114-209DABA8E783}"/>
    <cellStyle name="20% - Accent1 3 2 2 2 2 4" xfId="10618" xr:uid="{F318E35C-C9AD-4919-8F47-5E759811D833}"/>
    <cellStyle name="20% - Accent1 3 2 2 2 2 4 2" xfId="27275" xr:uid="{A373E145-F72B-4D71-A7BF-0AAE95ED9A74}"/>
    <cellStyle name="20% - Accent1 3 2 2 2 2 5" xfId="18947" xr:uid="{D807D598-FFF8-4C9F-8D59-81712B33DAD0}"/>
    <cellStyle name="20% - Accent1 3 2 2 2 3" xfId="3737" xr:uid="{5E464E28-9335-431C-B84F-52BBEC046AAE}"/>
    <cellStyle name="20% - Accent1 3 2 2 2 3 2" xfId="12067" xr:uid="{A827CB68-8B8D-4072-A60A-359CBB813767}"/>
    <cellStyle name="20% - Accent1 3 2 2 2 3 2 2" xfId="28724" xr:uid="{309142E4-10CA-4976-8FAE-D1DACBAA4AE8}"/>
    <cellStyle name="20% - Accent1 3 2 2 2 3 3" xfId="20396" xr:uid="{0BBECFFC-574E-46DE-B5DF-80271094392F}"/>
    <cellStyle name="20% - Accent1 3 2 2 2 4" xfId="6513" xr:uid="{0C264AB9-F775-4E1F-9BC2-728BCEC2A19E}"/>
    <cellStyle name="20% - Accent1 3 2 2 2 4 2" xfId="14843" xr:uid="{27ABEBDA-0AA7-4EFB-ABC6-A90B7C8E081D}"/>
    <cellStyle name="20% - Accent1 3 2 2 2 4 2 2" xfId="31500" xr:uid="{BE729942-FF15-4720-9AFA-17CFFC2B62D0}"/>
    <cellStyle name="20% - Accent1 3 2 2 2 4 3" xfId="23172" xr:uid="{1A135400-07DE-4661-BBD0-A1BD72848EFF}"/>
    <cellStyle name="20% - Accent1 3 2 2 2 5" xfId="9291" xr:uid="{9DADB0AA-5210-4DB5-A2CF-84F208248E9D}"/>
    <cellStyle name="20% - Accent1 3 2 2 2 5 2" xfId="25948" xr:uid="{9C0E0469-4847-41E8-875A-C6AD1DB41AB8}"/>
    <cellStyle name="20% - Accent1 3 2 2 2 6" xfId="17620" xr:uid="{DBC239E1-CA24-4D84-9D62-7B45C654F5A1}"/>
    <cellStyle name="20% - Accent1 3 2 2 3" xfId="1799" xr:uid="{CACB782E-4369-4578-AA29-8C5FEFD91D2A}"/>
    <cellStyle name="20% - Accent1 3 2 2 3 2" xfId="4589" xr:uid="{9EF18866-6023-4A47-AF20-43A0F4D8EA22}"/>
    <cellStyle name="20% - Accent1 3 2 2 3 2 2" xfId="12919" xr:uid="{671C6BCA-620A-4DB8-98EB-C75A3EE94E21}"/>
    <cellStyle name="20% - Accent1 3 2 2 3 2 2 2" xfId="29576" xr:uid="{BDE84A2D-BFF5-446F-BDB3-DDCFE2E2123C}"/>
    <cellStyle name="20% - Accent1 3 2 2 3 2 3" xfId="21248" xr:uid="{068A6130-6068-410A-8BF9-5AD1F254F31F}"/>
    <cellStyle name="20% - Accent1 3 2 2 3 3" xfId="7365" xr:uid="{5D3B7170-5317-40CB-BA1B-10F6A0A0D34A}"/>
    <cellStyle name="20% - Accent1 3 2 2 3 3 2" xfId="15695" xr:uid="{6F49E38E-DA3B-4E42-BCC5-3C1C07610ACF}"/>
    <cellStyle name="20% - Accent1 3 2 2 3 3 2 2" xfId="32352" xr:uid="{2041210D-FC43-4EEC-A100-B2D22D24B192}"/>
    <cellStyle name="20% - Accent1 3 2 2 3 3 3" xfId="24024" xr:uid="{E066901E-893A-465F-BC37-0A9347A11AE1}"/>
    <cellStyle name="20% - Accent1 3 2 2 3 4" xfId="10143" xr:uid="{2CE51055-EA6B-46A3-AC1E-01BF12624E9D}"/>
    <cellStyle name="20% - Accent1 3 2 2 3 4 2" xfId="26800" xr:uid="{98C3246D-8D3B-401E-BD39-4DE348C14471}"/>
    <cellStyle name="20% - Accent1 3 2 2 3 5" xfId="18472" xr:uid="{1D0FD830-474F-43F8-A179-88F2663596DA}"/>
    <cellStyle name="20% - Accent1 3 2 2 4" xfId="3262" xr:uid="{1191FD3F-3B51-48B3-82AC-CF123DABA2C4}"/>
    <cellStyle name="20% - Accent1 3 2 2 4 2" xfId="11592" xr:uid="{EC87F2F3-74B2-4BE7-83B3-EBB9C9C94B7D}"/>
    <cellStyle name="20% - Accent1 3 2 2 4 2 2" xfId="28249" xr:uid="{A2E6978D-C2E8-4A86-8154-1E741AEB55E5}"/>
    <cellStyle name="20% - Accent1 3 2 2 4 3" xfId="19921" xr:uid="{88A3BF0C-DAF8-4436-8884-ADF620DB59CB}"/>
    <cellStyle name="20% - Accent1 3 2 2 5" xfId="6038" xr:uid="{0B90E000-0856-4E3A-9C98-63131B67FE0E}"/>
    <cellStyle name="20% - Accent1 3 2 2 5 2" xfId="14368" xr:uid="{12428763-6765-45DE-ADEF-9FE6A3366B78}"/>
    <cellStyle name="20% - Accent1 3 2 2 5 2 2" xfId="31025" xr:uid="{9791497A-2C59-4AE2-A449-CF6FA49D5D2E}"/>
    <cellStyle name="20% - Accent1 3 2 2 5 3" xfId="22697" xr:uid="{7026E23F-17AB-4784-96C4-C0B30D58289E}"/>
    <cellStyle name="20% - Accent1 3 2 2 6" xfId="8816" xr:uid="{55AA6594-78DB-4E9B-85B5-14A232407BA8}"/>
    <cellStyle name="20% - Accent1 3 2 2 6 2" xfId="25473" xr:uid="{B1D808AC-B5F5-456E-8E3E-E749AF0540B3}"/>
    <cellStyle name="20% - Accent1 3 2 2 7" xfId="17145" xr:uid="{01BEF685-24AD-4E7A-8FA6-6A7015D74794}"/>
    <cellStyle name="20% - Accent1 3 2 3" xfId="705" xr:uid="{9C44E5D0-9256-4C53-91A8-D43CD1D777EA}"/>
    <cellStyle name="20% - Accent1 3 2 3 2" xfId="2035" xr:uid="{2E168F07-155E-4EC2-BAA4-FBE5650A96A9}"/>
    <cellStyle name="20% - Accent1 3 2 3 2 2" xfId="4825" xr:uid="{6D6C4E65-FE2D-45C2-961A-99D206766437}"/>
    <cellStyle name="20% - Accent1 3 2 3 2 2 2" xfId="13155" xr:uid="{41B8F948-3E7A-409F-825D-B699B7EE4E5F}"/>
    <cellStyle name="20% - Accent1 3 2 3 2 2 2 2" xfId="29812" xr:uid="{31D92E6D-BD76-4A56-8AA7-BD36796A3454}"/>
    <cellStyle name="20% - Accent1 3 2 3 2 2 3" xfId="21484" xr:uid="{8BC87E90-AC3C-4ED3-8638-CA868A118052}"/>
    <cellStyle name="20% - Accent1 3 2 3 2 3" xfId="7601" xr:uid="{5E225A0A-B319-415C-8662-1E8DB143C49C}"/>
    <cellStyle name="20% - Accent1 3 2 3 2 3 2" xfId="15931" xr:uid="{2A4AA575-6756-4BC5-98A0-406E328D8A69}"/>
    <cellStyle name="20% - Accent1 3 2 3 2 3 2 2" xfId="32588" xr:uid="{77DDB783-CA33-4FC9-B642-50DF0264D029}"/>
    <cellStyle name="20% - Accent1 3 2 3 2 3 3" xfId="24260" xr:uid="{8A619CCB-4EF5-4676-BEC0-432867004E6D}"/>
    <cellStyle name="20% - Accent1 3 2 3 2 4" xfId="10379" xr:uid="{56F535BF-C469-4CF7-AF50-1071269F2989}"/>
    <cellStyle name="20% - Accent1 3 2 3 2 4 2" xfId="27036" xr:uid="{EA7B85A7-790B-4ECD-81F1-FDDDD7725115}"/>
    <cellStyle name="20% - Accent1 3 2 3 2 5" xfId="18708" xr:uid="{842154F0-6E4A-426F-8AAC-498A8E9A42D5}"/>
    <cellStyle name="20% - Accent1 3 2 3 3" xfId="3498" xr:uid="{DC16C5DE-4059-416C-9B39-A95EECA66C78}"/>
    <cellStyle name="20% - Accent1 3 2 3 3 2" xfId="11828" xr:uid="{0BDD6073-44DC-44A0-9065-1DB1AA1875DD}"/>
    <cellStyle name="20% - Accent1 3 2 3 3 2 2" xfId="28485" xr:uid="{05FB3FDD-BC8F-429E-A906-6BA0E2D85574}"/>
    <cellStyle name="20% - Accent1 3 2 3 3 3" xfId="20157" xr:uid="{16E2BF3C-3308-40CB-B191-462522A8D941}"/>
    <cellStyle name="20% - Accent1 3 2 3 4" xfId="6274" xr:uid="{CC12A0AD-F012-4DDB-89E9-394E69372867}"/>
    <cellStyle name="20% - Accent1 3 2 3 4 2" xfId="14604" xr:uid="{98DE2872-DA43-4782-824B-1FA8427238B8}"/>
    <cellStyle name="20% - Accent1 3 2 3 4 2 2" xfId="31261" xr:uid="{AB5214DC-6363-4C4A-8962-06616CA69DAF}"/>
    <cellStyle name="20% - Accent1 3 2 3 4 3" xfId="22933" xr:uid="{8C9E6B8C-A74A-47B9-ACD9-E17CEA5EDB1C}"/>
    <cellStyle name="20% - Accent1 3 2 3 5" xfId="9052" xr:uid="{E137B590-4BC7-4BCA-B845-8F2136F440DA}"/>
    <cellStyle name="20% - Accent1 3 2 3 5 2" xfId="25709" xr:uid="{BB46652A-1943-4848-AEA6-6B7F44D341D3}"/>
    <cellStyle name="20% - Accent1 3 2 3 6" xfId="17381" xr:uid="{693E6A5B-31F6-4F97-96E6-407ACD9361E1}"/>
    <cellStyle name="20% - Accent1 3 2 4" xfId="1182" xr:uid="{7276C95E-08E5-44E1-B947-5DECA2650F49}"/>
    <cellStyle name="20% - Accent1 3 2 4 2" xfId="2510" xr:uid="{3F8D82E8-3369-4703-8C47-847A1A275E2B}"/>
    <cellStyle name="20% - Accent1 3 2 4 2 2" xfId="5300" xr:uid="{4444119E-A16B-4547-9EA3-7BFD239084CB}"/>
    <cellStyle name="20% - Accent1 3 2 4 2 2 2" xfId="13630" xr:uid="{EA2B2324-A21F-401A-AED7-4C301422AD08}"/>
    <cellStyle name="20% - Accent1 3 2 4 2 2 2 2" xfId="30287" xr:uid="{60A82CD6-9EC1-415D-98A2-6AB6294A65DE}"/>
    <cellStyle name="20% - Accent1 3 2 4 2 2 3" xfId="21959" xr:uid="{51ABC1D4-637B-4550-B48E-D091B45CB28A}"/>
    <cellStyle name="20% - Accent1 3 2 4 2 3" xfId="8076" xr:uid="{61E69945-3D1C-41B2-993B-2A604839E99F}"/>
    <cellStyle name="20% - Accent1 3 2 4 2 3 2" xfId="16406" xr:uid="{E19299B6-2707-4A25-AD06-72586E364FB2}"/>
    <cellStyle name="20% - Accent1 3 2 4 2 3 2 2" xfId="33063" xr:uid="{2EF94651-C5B6-4FA9-9F2E-10B3F36820B5}"/>
    <cellStyle name="20% - Accent1 3 2 4 2 3 3" xfId="24735" xr:uid="{5E12E623-D0F3-41D7-A40C-999E132F972B}"/>
    <cellStyle name="20% - Accent1 3 2 4 2 4" xfId="10854" xr:uid="{FC878FF5-1DA9-4F76-8436-6708ADF9C8F2}"/>
    <cellStyle name="20% - Accent1 3 2 4 2 4 2" xfId="27511" xr:uid="{7C638FE8-41DD-4179-9E95-0BDF641B0498}"/>
    <cellStyle name="20% - Accent1 3 2 4 2 5" xfId="19183" xr:uid="{A5A43973-69A2-434F-87D5-B1FAC6DBD11D}"/>
    <cellStyle name="20% - Accent1 3 2 4 3" xfId="3973" xr:uid="{2ED247BA-B874-4728-929F-AF9534F187A9}"/>
    <cellStyle name="20% - Accent1 3 2 4 3 2" xfId="12303" xr:uid="{087454FB-36AD-4732-B221-2FCEC7831B5F}"/>
    <cellStyle name="20% - Accent1 3 2 4 3 2 2" xfId="28960" xr:uid="{B71E054B-658F-4BAE-90B2-5061AAA38134}"/>
    <cellStyle name="20% - Accent1 3 2 4 3 3" xfId="20632" xr:uid="{E332A9B7-CCDA-4708-8430-27879609BE37}"/>
    <cellStyle name="20% - Accent1 3 2 4 4" xfId="6749" xr:uid="{1707490A-A575-4F73-A39F-AE93F2A68DB1}"/>
    <cellStyle name="20% - Accent1 3 2 4 4 2" xfId="15079" xr:uid="{E13F412A-574C-4F55-87E1-5E449034F020}"/>
    <cellStyle name="20% - Accent1 3 2 4 4 2 2" xfId="31736" xr:uid="{36612824-7533-43E1-BA2C-068D2517C3B8}"/>
    <cellStyle name="20% - Accent1 3 2 4 4 3" xfId="23408" xr:uid="{61F8B047-B6F9-407F-BE2B-BF4B0687A135}"/>
    <cellStyle name="20% - Accent1 3 2 4 5" xfId="9527" xr:uid="{73724635-8647-48A0-BF5D-65139C27D243}"/>
    <cellStyle name="20% - Accent1 3 2 4 5 2" xfId="26184" xr:uid="{32421D9C-3005-4609-A85D-E9E48FC3F394}"/>
    <cellStyle name="20% - Accent1 3 2 4 6" xfId="17856" xr:uid="{A51E6AFA-5E1C-42D2-9312-DD1253CA3EBD}"/>
    <cellStyle name="20% - Accent1 3 2 5" xfId="1562" xr:uid="{5DD9C98C-217C-4F8B-98A1-B907925F5381}"/>
    <cellStyle name="20% - Accent1 3 2 5 2" xfId="4352" xr:uid="{3FD49FAF-B823-493B-A4C6-9447C722AEEB}"/>
    <cellStyle name="20% - Accent1 3 2 5 2 2" xfId="12682" xr:uid="{C712A48A-465F-40F7-9568-F34D3FF29AD4}"/>
    <cellStyle name="20% - Accent1 3 2 5 2 2 2" xfId="29339" xr:uid="{A3BE7C70-AE1E-4C74-9D46-650648A0C95F}"/>
    <cellStyle name="20% - Accent1 3 2 5 2 3" xfId="21011" xr:uid="{D2464BC1-CF99-4B99-A6B1-443BCB80752F}"/>
    <cellStyle name="20% - Accent1 3 2 5 3" xfId="7128" xr:uid="{24B2E72F-5126-452A-8B21-D97CD5802CBB}"/>
    <cellStyle name="20% - Accent1 3 2 5 3 2" xfId="15458" xr:uid="{8D7DEC98-EC42-458C-896A-418069B8169C}"/>
    <cellStyle name="20% - Accent1 3 2 5 3 2 2" xfId="32115" xr:uid="{2DE86836-DC63-41E7-82A2-420C01A8E963}"/>
    <cellStyle name="20% - Accent1 3 2 5 3 3" xfId="23787" xr:uid="{59D1E8C2-BBB2-47D1-9900-D8AFD5B65CC4}"/>
    <cellStyle name="20% - Accent1 3 2 5 4" xfId="9906" xr:uid="{9AAEA9B2-E6A3-4A40-91D8-62B9D296809B}"/>
    <cellStyle name="20% - Accent1 3 2 5 4 2" xfId="26563" xr:uid="{BB695052-F16D-43FE-BF0A-E15C3C4EB966}"/>
    <cellStyle name="20% - Accent1 3 2 5 5" xfId="18235" xr:uid="{A8DB1AA6-C45C-41BE-9C8D-2F06B8D59AE6}"/>
    <cellStyle name="20% - Accent1 3 2 6" xfId="3025" xr:uid="{F055463C-DBE1-40B0-B08E-A1E7A8B2E61E}"/>
    <cellStyle name="20% - Accent1 3 2 6 2" xfId="11355" xr:uid="{3E4C3370-78DC-4473-BD26-C5153AE95803}"/>
    <cellStyle name="20% - Accent1 3 2 6 2 2" xfId="28012" xr:uid="{0F649F7C-B9D7-4BFB-B50E-73C6F532BFC5}"/>
    <cellStyle name="20% - Accent1 3 2 6 3" xfId="19684" xr:uid="{9A43D3A5-EC47-41C3-9756-5E452D90CE00}"/>
    <cellStyle name="20% - Accent1 3 2 7" xfId="5801" xr:uid="{47D37B9F-D06A-4EDD-8853-9FE97FA46C1D}"/>
    <cellStyle name="20% - Accent1 3 2 7 2" xfId="14131" xr:uid="{AB3C1AF1-0DFE-4A86-B745-4CD3FF3C6019}"/>
    <cellStyle name="20% - Accent1 3 2 7 2 2" xfId="30788" xr:uid="{4929B3F9-E896-4698-A0B3-0020ECAAFA6C}"/>
    <cellStyle name="20% - Accent1 3 2 7 3" xfId="22460" xr:uid="{06F208AE-BDA9-49B2-A2DE-3A3C2D030BD6}"/>
    <cellStyle name="20% - Accent1 3 2 8" xfId="8579" xr:uid="{AE631B75-F227-4EE0-969E-1B1A77C2E8FC}"/>
    <cellStyle name="20% - Accent1 3 2 8 2" xfId="25236" xr:uid="{669752AF-CC9B-4529-8B7A-174A67FD8F56}"/>
    <cellStyle name="20% - Accent1 3 2 9" xfId="16908" xr:uid="{ECBA1746-1625-40C8-B293-CB9B2A8A5BF9}"/>
    <cellStyle name="20% - Accent1 3 3" xfId="349" xr:uid="{C639759A-03DC-41E4-8414-6033DEB142D7}"/>
    <cellStyle name="20% - Accent1 3 3 2" xfId="828" xr:uid="{14BE91C2-C7EF-4E43-9B8B-382FED73589B}"/>
    <cellStyle name="20% - Accent1 3 3 2 2" xfId="2156" xr:uid="{815F7E2E-E298-46C2-A57D-E3F9F2972381}"/>
    <cellStyle name="20% - Accent1 3 3 2 2 2" xfId="4946" xr:uid="{A12F6BD3-484F-4F95-A063-5A5C79560FB1}"/>
    <cellStyle name="20% - Accent1 3 3 2 2 2 2" xfId="13276" xr:uid="{C3B83C1F-A99B-431B-9977-70F045B8B485}"/>
    <cellStyle name="20% - Accent1 3 3 2 2 2 2 2" xfId="29933" xr:uid="{18E79847-3D36-49BA-BFBF-5132FB5E11D0}"/>
    <cellStyle name="20% - Accent1 3 3 2 2 2 3" xfId="21605" xr:uid="{581835F8-3C59-4993-97FE-751D1C78347B}"/>
    <cellStyle name="20% - Accent1 3 3 2 2 3" xfId="7722" xr:uid="{CA62E432-DE04-4019-9498-4662B828AA23}"/>
    <cellStyle name="20% - Accent1 3 3 2 2 3 2" xfId="16052" xr:uid="{0DDD0391-D05F-4598-B678-142CA391685E}"/>
    <cellStyle name="20% - Accent1 3 3 2 2 3 2 2" xfId="32709" xr:uid="{E615FB1C-6067-4A97-B51F-1494E8C92117}"/>
    <cellStyle name="20% - Accent1 3 3 2 2 3 3" xfId="24381" xr:uid="{544C8802-2219-4528-81A6-4C60D1276FAB}"/>
    <cellStyle name="20% - Accent1 3 3 2 2 4" xfId="10500" xr:uid="{FC993C88-4109-4316-ACB9-950891BD737C}"/>
    <cellStyle name="20% - Accent1 3 3 2 2 4 2" xfId="27157" xr:uid="{A968A7B6-8EED-483E-B405-82516B2F5774}"/>
    <cellStyle name="20% - Accent1 3 3 2 2 5" xfId="18829" xr:uid="{12B978FA-3EEF-4622-A47C-FD0389C07E1A}"/>
    <cellStyle name="20% - Accent1 3 3 2 3" xfId="3619" xr:uid="{92D875A9-E077-42B4-B002-90AF431E98D2}"/>
    <cellStyle name="20% - Accent1 3 3 2 3 2" xfId="11949" xr:uid="{283D9FB5-DAD1-4202-B893-7E76D2B025BF}"/>
    <cellStyle name="20% - Accent1 3 3 2 3 2 2" xfId="28606" xr:uid="{856723EC-2956-49D9-82C0-5B3A2EDDDCAA}"/>
    <cellStyle name="20% - Accent1 3 3 2 3 3" xfId="20278" xr:uid="{C42F41B0-DBA2-4C1A-A6CB-5C67CA546F50}"/>
    <cellStyle name="20% - Accent1 3 3 2 4" xfId="6395" xr:uid="{8FD51B77-895F-403F-9AF7-A25AA8F8CDCF}"/>
    <cellStyle name="20% - Accent1 3 3 2 4 2" xfId="14725" xr:uid="{7EE86453-8642-4DBA-ACD4-DA94EFE04E00}"/>
    <cellStyle name="20% - Accent1 3 3 2 4 2 2" xfId="31382" xr:uid="{B5E00099-E6FA-4487-A56B-4D036C7FFF57}"/>
    <cellStyle name="20% - Accent1 3 3 2 4 3" xfId="23054" xr:uid="{9EC9803B-A35B-4064-ABAA-1335E95CC327}"/>
    <cellStyle name="20% - Accent1 3 3 2 5" xfId="9173" xr:uid="{EB2002F8-19A2-4912-AA90-25A600D1B06E}"/>
    <cellStyle name="20% - Accent1 3 3 2 5 2" xfId="25830" xr:uid="{02017A65-BE1C-45D2-9AF8-9C0DB6D918D5}"/>
    <cellStyle name="20% - Accent1 3 3 2 6" xfId="17502" xr:uid="{39094DE0-5A72-429B-A91C-FF13A85007D0}"/>
    <cellStyle name="20% - Accent1 3 3 3" xfId="1679" xr:uid="{E7B5FF67-1738-4C0E-90A9-8616237999FC}"/>
    <cellStyle name="20% - Accent1 3 3 3 2" xfId="4469" xr:uid="{701057D7-E01E-41BC-BD2C-845189832473}"/>
    <cellStyle name="20% - Accent1 3 3 3 2 2" xfId="12799" xr:uid="{7851B4F4-44E6-4C93-B111-3A8B40803230}"/>
    <cellStyle name="20% - Accent1 3 3 3 2 2 2" xfId="29456" xr:uid="{D5B9D285-1AC4-4839-8447-493775B987CA}"/>
    <cellStyle name="20% - Accent1 3 3 3 2 3" xfId="21128" xr:uid="{DCFA6DDA-F0CD-4850-9737-F2B2FA2A8E83}"/>
    <cellStyle name="20% - Accent1 3 3 3 3" xfId="7245" xr:uid="{A027662A-59B9-4042-BED8-73D4E1D03BB3}"/>
    <cellStyle name="20% - Accent1 3 3 3 3 2" xfId="15575" xr:uid="{D82219FC-AD92-480D-969F-8202E1EA1903}"/>
    <cellStyle name="20% - Accent1 3 3 3 3 2 2" xfId="32232" xr:uid="{71447509-6680-456B-A3D8-CD595B61F2A1}"/>
    <cellStyle name="20% - Accent1 3 3 3 3 3" xfId="23904" xr:uid="{5713D8D0-44B4-48FC-8D46-4C12030DE208}"/>
    <cellStyle name="20% - Accent1 3 3 3 4" xfId="10023" xr:uid="{2CB15E01-5889-4D7E-B55A-D3FCF288C833}"/>
    <cellStyle name="20% - Accent1 3 3 3 4 2" xfId="26680" xr:uid="{E0EC2E77-3495-48BD-80D9-F7EE67AC1DB6}"/>
    <cellStyle name="20% - Accent1 3 3 3 5" xfId="18352" xr:uid="{42CC252B-EE1C-4654-BC1D-0A9A5409E06A}"/>
    <cellStyle name="20% - Accent1 3 3 4" xfId="3142" xr:uid="{05177C92-6A80-4C4C-8648-1736E44DE4D0}"/>
    <cellStyle name="20% - Accent1 3 3 4 2" xfId="11472" xr:uid="{0AF8CD49-7550-47C7-87DB-FD7D4D32D8ED}"/>
    <cellStyle name="20% - Accent1 3 3 4 2 2" xfId="28129" xr:uid="{37C7312F-A5AC-4697-A02E-69B360D01979}"/>
    <cellStyle name="20% - Accent1 3 3 4 3" xfId="19801" xr:uid="{8FD5C335-0DFF-4258-805E-F2B929ACA197}"/>
    <cellStyle name="20% - Accent1 3 3 5" xfId="5918" xr:uid="{3CC9D88C-81BD-4FF9-9743-A062EAA0E620}"/>
    <cellStyle name="20% - Accent1 3 3 5 2" xfId="14248" xr:uid="{CCEC586D-C0B4-4EB8-B230-3E1D8A7B98AA}"/>
    <cellStyle name="20% - Accent1 3 3 5 2 2" xfId="30905" xr:uid="{B35E59ED-5F5C-40AE-ADFE-93878A5C0D9B}"/>
    <cellStyle name="20% - Accent1 3 3 5 3" xfId="22577" xr:uid="{DD19FD14-54FF-4CEE-8A09-472738D9FA47}"/>
    <cellStyle name="20% - Accent1 3 3 6" xfId="8696" xr:uid="{D41F14DA-9380-4E69-A32E-5910BDDD7C67}"/>
    <cellStyle name="20% - Accent1 3 3 6 2" xfId="25353" xr:uid="{05AAF08F-365F-48AA-9BC4-385804A418B1}"/>
    <cellStyle name="20% - Accent1 3 3 7" xfId="17025" xr:uid="{70ABD392-1EC7-48C5-960D-9472BC49FD78}"/>
    <cellStyle name="20% - Accent1 3 4" xfId="585" xr:uid="{F5293F2D-ECF8-4AE8-984A-C01BEAC4DC46}"/>
    <cellStyle name="20% - Accent1 3 4 2" xfId="1915" xr:uid="{815926D3-2674-4690-9C5D-92C783A2A287}"/>
    <cellStyle name="20% - Accent1 3 4 2 2" xfId="4705" xr:uid="{AEDDDEAD-E78C-4792-A949-69A7CD52F6D6}"/>
    <cellStyle name="20% - Accent1 3 4 2 2 2" xfId="13035" xr:uid="{1661C4E7-FFC7-47AA-8517-99B30A82A4E1}"/>
    <cellStyle name="20% - Accent1 3 4 2 2 2 2" xfId="29692" xr:uid="{8E6D76C2-C172-4819-8AB4-8466FDF345AE}"/>
    <cellStyle name="20% - Accent1 3 4 2 2 3" xfId="21364" xr:uid="{34A73801-900B-4B99-B261-0EDA3B09FE55}"/>
    <cellStyle name="20% - Accent1 3 4 2 3" xfId="7481" xr:uid="{710D0D86-90AE-4683-BEDB-F4B66F7C546F}"/>
    <cellStyle name="20% - Accent1 3 4 2 3 2" xfId="15811" xr:uid="{6F3BC27D-3648-433A-878B-893E7E4FAE3D}"/>
    <cellStyle name="20% - Accent1 3 4 2 3 2 2" xfId="32468" xr:uid="{E2758B9C-432A-4D38-87E8-819F45D8FA5C}"/>
    <cellStyle name="20% - Accent1 3 4 2 3 3" xfId="24140" xr:uid="{6DE8802C-203B-4F15-91B4-665A6E561C57}"/>
    <cellStyle name="20% - Accent1 3 4 2 4" xfId="10259" xr:uid="{397AE3A8-7C80-4065-85B7-5817606C7911}"/>
    <cellStyle name="20% - Accent1 3 4 2 4 2" xfId="26916" xr:uid="{0F643B6F-C8E3-4075-BC95-AC30FE2791F1}"/>
    <cellStyle name="20% - Accent1 3 4 2 5" xfId="18588" xr:uid="{DFB6FD8F-FFB0-4B51-B1E2-5EAACFAE1EEC}"/>
    <cellStyle name="20% - Accent1 3 4 3" xfId="3378" xr:uid="{DD3B86EA-FA9A-4D2D-9E74-A7494CB79A75}"/>
    <cellStyle name="20% - Accent1 3 4 3 2" xfId="11708" xr:uid="{7C1BF577-23CC-495D-8853-065C5DC44AE8}"/>
    <cellStyle name="20% - Accent1 3 4 3 2 2" xfId="28365" xr:uid="{FB8B756A-4CE1-4049-B319-98B5ADD781DB}"/>
    <cellStyle name="20% - Accent1 3 4 3 3" xfId="20037" xr:uid="{0A9BA10C-0650-4A31-BDAC-32E7BAB73D8E}"/>
    <cellStyle name="20% - Accent1 3 4 4" xfId="6154" xr:uid="{A242B665-756F-409C-883A-96F18124AE62}"/>
    <cellStyle name="20% - Accent1 3 4 4 2" xfId="14484" xr:uid="{B2BB265F-A1D5-4555-8365-D675DE35C846}"/>
    <cellStyle name="20% - Accent1 3 4 4 2 2" xfId="31141" xr:uid="{FFC1FB0C-3554-4045-80FC-0C84B737E83E}"/>
    <cellStyle name="20% - Accent1 3 4 4 3" xfId="22813" xr:uid="{0D2E584D-14F7-494B-BC30-D20E2915F0A0}"/>
    <cellStyle name="20% - Accent1 3 4 5" xfId="8932" xr:uid="{1A1E8007-9094-4061-A6D3-BE2244D35753}"/>
    <cellStyle name="20% - Accent1 3 4 5 2" xfId="25589" xr:uid="{B753E074-66C8-4A7C-82AC-8A1811195E1B}"/>
    <cellStyle name="20% - Accent1 3 4 6" xfId="17261" xr:uid="{56156AF8-B3A4-4C06-B61E-4B0BE6983108}"/>
    <cellStyle name="20% - Accent1 3 5" xfId="1062" xr:uid="{B15ED767-0D23-4C6C-88DD-EE0F41E342EB}"/>
    <cellStyle name="20% - Accent1 3 5 2" xfId="2390" xr:uid="{C745D1AA-06BF-4374-8873-3D499EAE4C9C}"/>
    <cellStyle name="20% - Accent1 3 5 2 2" xfId="5180" xr:uid="{37B21899-FD9F-403F-8D39-7F4CC4994B4F}"/>
    <cellStyle name="20% - Accent1 3 5 2 2 2" xfId="13510" xr:uid="{ED4F3D58-A377-4F07-9B56-838BD8D13EAF}"/>
    <cellStyle name="20% - Accent1 3 5 2 2 2 2" xfId="30167" xr:uid="{C83388DE-BA10-46A6-8EF1-DD657785337F}"/>
    <cellStyle name="20% - Accent1 3 5 2 2 3" xfId="21839" xr:uid="{EEB4385D-9F67-4F39-84F7-2BDB159C487A}"/>
    <cellStyle name="20% - Accent1 3 5 2 3" xfId="7956" xr:uid="{74BE892A-C44E-4521-9633-676CBFDF5D9B}"/>
    <cellStyle name="20% - Accent1 3 5 2 3 2" xfId="16286" xr:uid="{7B0C4BE3-836F-49A2-8EBB-001DAF061196}"/>
    <cellStyle name="20% - Accent1 3 5 2 3 2 2" xfId="32943" xr:uid="{550398E2-7D96-458B-AE30-16DABE7AA096}"/>
    <cellStyle name="20% - Accent1 3 5 2 3 3" xfId="24615" xr:uid="{03EA285E-E471-4D29-A2D2-348076104C80}"/>
    <cellStyle name="20% - Accent1 3 5 2 4" xfId="10734" xr:uid="{1632090D-8062-41E4-8C60-8C6951A3DA57}"/>
    <cellStyle name="20% - Accent1 3 5 2 4 2" xfId="27391" xr:uid="{63213954-5993-40E2-8954-CC85FE4CC827}"/>
    <cellStyle name="20% - Accent1 3 5 2 5" xfId="19063" xr:uid="{9FD73974-B07C-4807-A68D-3ED8CB2D4FB0}"/>
    <cellStyle name="20% - Accent1 3 5 3" xfId="3853" xr:uid="{665E9024-B468-41F7-B282-7388D0B6AE56}"/>
    <cellStyle name="20% - Accent1 3 5 3 2" xfId="12183" xr:uid="{16C66E97-C069-436E-B27B-719187F240C8}"/>
    <cellStyle name="20% - Accent1 3 5 3 2 2" xfId="28840" xr:uid="{E0FFA126-4DAD-49CB-B508-BE638E89291B}"/>
    <cellStyle name="20% - Accent1 3 5 3 3" xfId="20512" xr:uid="{BE1DA2A7-57FC-474D-80EE-578DA81E4614}"/>
    <cellStyle name="20% - Accent1 3 5 4" xfId="6629" xr:uid="{29838DC2-B000-4CD3-9EA3-BA122D219FBD}"/>
    <cellStyle name="20% - Accent1 3 5 4 2" xfId="14959" xr:uid="{721490F4-F5DE-4AA8-A927-B48CCF45FAE3}"/>
    <cellStyle name="20% - Accent1 3 5 4 2 2" xfId="31616" xr:uid="{803A15C5-57FC-42F5-8D38-D60D26365F33}"/>
    <cellStyle name="20% - Accent1 3 5 4 3" xfId="23288" xr:uid="{8504E0B7-0659-4B4E-A60A-4A70CAE5A5B9}"/>
    <cellStyle name="20% - Accent1 3 5 5" xfId="9407" xr:uid="{31D03CBA-2FB9-47FA-8A1D-0C5D6C6884A8}"/>
    <cellStyle name="20% - Accent1 3 5 5 2" xfId="26064" xr:uid="{63F54259-816A-4445-9334-60F47A9BBADC}"/>
    <cellStyle name="20% - Accent1 3 5 6" xfId="17736" xr:uid="{856469B7-82A4-40C2-A4F1-D3B864C48CE3}"/>
    <cellStyle name="20% - Accent1 3 6" xfId="1327" xr:uid="{B82B5DED-2FC1-4539-B1C4-11EF47716920}"/>
    <cellStyle name="20% - Accent1 3 6 2" xfId="2655" xr:uid="{9E3C2FF1-5A6D-45BE-BCB6-27A7941BA51E}"/>
    <cellStyle name="20% - Accent1 3 6 2 2" xfId="5445" xr:uid="{604CDBA6-ACB2-4BDD-8332-F8B5ECECB384}"/>
    <cellStyle name="20% - Accent1 3 6 2 2 2" xfId="13775" xr:uid="{54AADED2-2941-42FD-80EE-CEF1183F197B}"/>
    <cellStyle name="20% - Accent1 3 6 2 2 2 2" xfId="30432" xr:uid="{140FB9A6-8224-464A-9302-D18AAEA77B0C}"/>
    <cellStyle name="20% - Accent1 3 6 2 2 3" xfId="22104" xr:uid="{350F3426-582B-4AD3-A79E-7C337738C2E6}"/>
    <cellStyle name="20% - Accent1 3 6 2 3" xfId="8221" xr:uid="{6D916F92-1CC3-4697-98B4-D7C58EA454C5}"/>
    <cellStyle name="20% - Accent1 3 6 2 3 2" xfId="16551" xr:uid="{0195EDA4-098C-4651-87B6-61548435D983}"/>
    <cellStyle name="20% - Accent1 3 6 2 3 2 2" xfId="33208" xr:uid="{3EAF9D31-C539-4744-9337-20E72C48B555}"/>
    <cellStyle name="20% - Accent1 3 6 2 3 3" xfId="24880" xr:uid="{EBFC5F04-91E8-489D-BF99-5650D76722F3}"/>
    <cellStyle name="20% - Accent1 3 6 2 4" xfId="10999" xr:uid="{1A2CCAF2-8EB2-4779-A43C-98A45680C1D2}"/>
    <cellStyle name="20% - Accent1 3 6 2 4 2" xfId="27656" xr:uid="{A127F62B-0618-47C6-9E13-55D19DFEE521}"/>
    <cellStyle name="20% - Accent1 3 6 2 5" xfId="19328" xr:uid="{C6DA0836-203F-4EFC-806C-6D143C811B86}"/>
    <cellStyle name="20% - Accent1 3 6 3" xfId="4118" xr:uid="{24627780-A3B2-4E99-982A-62ABAA292471}"/>
    <cellStyle name="20% - Accent1 3 6 3 2" xfId="12448" xr:uid="{CBBF9C6E-2E8D-469A-8D49-A5500BAAB6C1}"/>
    <cellStyle name="20% - Accent1 3 6 3 2 2" xfId="29105" xr:uid="{17F56209-1145-4BA0-A852-567473B34C28}"/>
    <cellStyle name="20% - Accent1 3 6 3 3" xfId="20777" xr:uid="{1F470A65-8BCC-4630-B25D-7EE61DDD8E27}"/>
    <cellStyle name="20% - Accent1 3 6 4" xfId="6894" xr:uid="{5C3F9B30-1CE6-4D76-BD89-24FE0CB9B575}"/>
    <cellStyle name="20% - Accent1 3 6 4 2" xfId="15224" xr:uid="{5EA340A4-1B21-4F24-89D1-049E61531530}"/>
    <cellStyle name="20% - Accent1 3 6 4 2 2" xfId="31881" xr:uid="{CDE8B47B-4D56-4A23-9F91-B5A24AA6A215}"/>
    <cellStyle name="20% - Accent1 3 6 4 3" xfId="23553" xr:uid="{BA3FE04A-DF7A-4678-AAE8-91FEEC153BB6}"/>
    <cellStyle name="20% - Accent1 3 6 5" xfId="9672" xr:uid="{66852260-87D4-451D-98A5-6A4C289E67FE}"/>
    <cellStyle name="20% - Accent1 3 6 5 2" xfId="26329" xr:uid="{EED5BE4D-E5C7-4BAE-90D4-770B9D35B1E1}"/>
    <cellStyle name="20% - Accent1 3 6 6" xfId="18001" xr:uid="{452AB3AE-C384-4F31-B76D-92C02AA20342}"/>
    <cellStyle name="20% - Accent1 3 7" xfId="1442" xr:uid="{9A736B7E-BB28-414A-B289-6F3884E124D7}"/>
    <cellStyle name="20% - Accent1 3 7 2" xfId="4232" xr:uid="{8CDB60E4-48F5-46B5-9F7E-F328B1158CD4}"/>
    <cellStyle name="20% - Accent1 3 7 2 2" xfId="12562" xr:uid="{5351E143-8876-4F07-9A69-9582905FD040}"/>
    <cellStyle name="20% - Accent1 3 7 2 2 2" xfId="29219" xr:uid="{0768524B-EAA1-4880-9ABD-2215CFCD9383}"/>
    <cellStyle name="20% - Accent1 3 7 2 3" xfId="20891" xr:uid="{DA9A29A7-23D7-477A-8350-A1F288A8DB1D}"/>
    <cellStyle name="20% - Accent1 3 7 3" xfId="7008" xr:uid="{162F390D-963B-4583-A81B-6435271C4F6B}"/>
    <cellStyle name="20% - Accent1 3 7 3 2" xfId="15338" xr:uid="{E3116363-FA9B-4A40-9DCF-83EAC8A5F87C}"/>
    <cellStyle name="20% - Accent1 3 7 3 2 2" xfId="31995" xr:uid="{83BC1451-CB12-4CB1-B23E-C0E5B6EBDD7A}"/>
    <cellStyle name="20% - Accent1 3 7 3 3" xfId="23667" xr:uid="{EAA5A726-12B5-4A90-A007-EFD9E3FA2A43}"/>
    <cellStyle name="20% - Accent1 3 7 4" xfId="9786" xr:uid="{5D3BA283-2E62-4ED9-984B-BA3A23868D73}"/>
    <cellStyle name="20% - Accent1 3 7 4 2" xfId="26443" xr:uid="{117E9C3A-A547-4020-8930-2D25ECEF2D12}"/>
    <cellStyle name="20% - Accent1 3 7 5" xfId="18115" xr:uid="{3C02BFA1-8D47-4389-900C-E22F27C9BD0F}"/>
    <cellStyle name="20% - Accent1 3 8" xfId="2905" xr:uid="{16F4EE34-1CE7-4A6D-B2AC-3A167A9C74FF}"/>
    <cellStyle name="20% - Accent1 3 8 2" xfId="11235" xr:uid="{2834699D-EA32-4E1F-A35C-C0AE0F390A66}"/>
    <cellStyle name="20% - Accent1 3 8 2 2" xfId="27892" xr:uid="{C08EFB0B-B7B5-41A8-8EEE-678AAB58C7B9}"/>
    <cellStyle name="20% - Accent1 3 8 3" xfId="19564" xr:uid="{D2A0403A-CCCC-4A59-A5B8-CD935C8891AD}"/>
    <cellStyle name="20% - Accent1 3 9" xfId="5681" xr:uid="{98C52F65-402A-42D4-A064-2A5BFF60DD3C}"/>
    <cellStyle name="20% - Accent1 3 9 2" xfId="14011" xr:uid="{770A5ED2-3CB9-4A20-8B66-2047AE63CAD8}"/>
    <cellStyle name="20% - Accent1 3 9 2 2" xfId="30668" xr:uid="{68AFD21E-4952-40E6-A85F-4EEAEDD8AD5A}"/>
    <cellStyle name="20% - Accent1 3 9 3" xfId="22340" xr:uid="{F48DAF02-E001-4220-AFD8-27ADE350D8A6}"/>
    <cellStyle name="20% - Accent1 4" xfId="165" xr:uid="{66281D13-3F9D-4BDD-96CC-29BA5A072BDA}"/>
    <cellStyle name="20% - Accent1 4 10" xfId="34749" xr:uid="{C4DD4551-7046-47B7-8B8C-A558EF91EE85}"/>
    <cellStyle name="20% - Accent1 4 2" xfId="407" xr:uid="{A69B2009-45A1-4DBC-878E-2DADE6EF828D}"/>
    <cellStyle name="20% - Accent1 4 2 2" xfId="884" xr:uid="{0EF4E6DB-80C1-45CD-B310-FA56DE0A5225}"/>
    <cellStyle name="20% - Accent1 4 2 2 2" xfId="2212" xr:uid="{CCD4CD13-123B-4E78-80FB-98C67693F7F6}"/>
    <cellStyle name="20% - Accent1 4 2 2 2 2" xfId="5002" xr:uid="{46FECC50-7DE4-4936-B72E-B1943657FECB}"/>
    <cellStyle name="20% - Accent1 4 2 2 2 2 2" xfId="13332" xr:uid="{0DFA9D3A-417A-4C9B-BF3C-EA7F55A19FD7}"/>
    <cellStyle name="20% - Accent1 4 2 2 2 2 2 2" xfId="29989" xr:uid="{DE584390-35C0-48DB-9E8C-ABA8A9631C1E}"/>
    <cellStyle name="20% - Accent1 4 2 2 2 2 3" xfId="21661" xr:uid="{344BA2D6-F851-4C0C-8039-46FFF847A111}"/>
    <cellStyle name="20% - Accent1 4 2 2 2 3" xfId="7778" xr:uid="{78B2776A-1DAC-4C73-B3B7-DF776D48243B}"/>
    <cellStyle name="20% - Accent1 4 2 2 2 3 2" xfId="16108" xr:uid="{04CC7B28-C08A-427E-A6E5-E3B8BC74831D}"/>
    <cellStyle name="20% - Accent1 4 2 2 2 3 2 2" xfId="32765" xr:uid="{B2B76E27-C2E8-4DE0-915E-41A3A46959CD}"/>
    <cellStyle name="20% - Accent1 4 2 2 2 3 3" xfId="24437" xr:uid="{FF258CDE-AABD-4ABB-8481-14E86E55CAFF}"/>
    <cellStyle name="20% - Accent1 4 2 2 2 4" xfId="10556" xr:uid="{44D067F1-394C-48D4-9454-343A4BE482BB}"/>
    <cellStyle name="20% - Accent1 4 2 2 2 4 2" xfId="27213" xr:uid="{A1277D1B-CD3E-4AF0-81A2-A6EE73D59080}"/>
    <cellStyle name="20% - Accent1 4 2 2 2 5" xfId="18885" xr:uid="{F54EB996-4113-49AC-8651-0B2F6723C2CF}"/>
    <cellStyle name="20% - Accent1 4 2 2 3" xfId="3675" xr:uid="{DA333F26-618A-4377-B2D5-B9450C349AC6}"/>
    <cellStyle name="20% - Accent1 4 2 2 3 2" xfId="12005" xr:uid="{6357E2B5-B734-45E4-BA82-1808E67D63DD}"/>
    <cellStyle name="20% - Accent1 4 2 2 3 2 2" xfId="28662" xr:uid="{FBF00C0F-E4C1-40F6-A31E-0668962361E3}"/>
    <cellStyle name="20% - Accent1 4 2 2 3 3" xfId="20334" xr:uid="{81F2D5CE-5D0D-43AC-9EB9-F3EDBD3ACCEE}"/>
    <cellStyle name="20% - Accent1 4 2 2 4" xfId="6451" xr:uid="{704FBAD0-010F-4A42-9DA9-E31B73443268}"/>
    <cellStyle name="20% - Accent1 4 2 2 4 2" xfId="14781" xr:uid="{6B1D505F-C1AF-4849-B433-3684ADBE7AF1}"/>
    <cellStyle name="20% - Accent1 4 2 2 4 2 2" xfId="31438" xr:uid="{7FEAC0F6-C809-43A7-9E60-FF050FCC875A}"/>
    <cellStyle name="20% - Accent1 4 2 2 4 3" xfId="23110" xr:uid="{C9A68851-1980-4F70-B396-D36502F3313D}"/>
    <cellStyle name="20% - Accent1 4 2 2 5" xfId="9229" xr:uid="{D0DDA368-06D9-4B9E-9C7C-B4AFBDEB5DB2}"/>
    <cellStyle name="20% - Accent1 4 2 2 5 2" xfId="25886" xr:uid="{67ADBC0B-A573-4639-B762-0D0392E3DFE9}"/>
    <cellStyle name="20% - Accent1 4 2 2 6" xfId="17558" xr:uid="{3EF69688-6D34-4A1A-BB9C-0DF934E3EE59}"/>
    <cellStyle name="20% - Accent1 4 2 3" xfId="1737" xr:uid="{09F448A5-842C-4C24-91B9-A4341F5A4819}"/>
    <cellStyle name="20% - Accent1 4 2 3 2" xfId="4527" xr:uid="{65BCE2E7-6108-4212-BE89-1CB8276B85DC}"/>
    <cellStyle name="20% - Accent1 4 2 3 2 2" xfId="12857" xr:uid="{3E10464C-A333-47C4-9FED-BAB74F5E57C1}"/>
    <cellStyle name="20% - Accent1 4 2 3 2 2 2" xfId="29514" xr:uid="{47BBA53B-6198-42DF-9EF8-49B94F2B21D3}"/>
    <cellStyle name="20% - Accent1 4 2 3 2 3" xfId="21186" xr:uid="{2C80526A-5D22-4397-BD69-2A0B588B4B26}"/>
    <cellStyle name="20% - Accent1 4 2 3 3" xfId="7303" xr:uid="{8EA038CF-4543-4570-B708-9CB9D02D67F7}"/>
    <cellStyle name="20% - Accent1 4 2 3 3 2" xfId="15633" xr:uid="{EBD1247B-D8DF-41FD-B750-ADC19C1A0695}"/>
    <cellStyle name="20% - Accent1 4 2 3 3 2 2" xfId="32290" xr:uid="{E17663C6-5D3C-4CEA-AC90-264C67D83695}"/>
    <cellStyle name="20% - Accent1 4 2 3 3 3" xfId="23962" xr:uid="{A673A028-E296-4223-A316-E9CDCE256375}"/>
    <cellStyle name="20% - Accent1 4 2 3 4" xfId="10081" xr:uid="{CF577DED-5DB8-479B-95B5-B163DB4DEDD4}"/>
    <cellStyle name="20% - Accent1 4 2 3 4 2" xfId="26738" xr:uid="{D931A1EB-4C82-4B54-A4A5-EC5EAB944394}"/>
    <cellStyle name="20% - Accent1 4 2 3 5" xfId="18410" xr:uid="{A6DE7578-FAB4-4CF6-B698-9DA81143C377}"/>
    <cellStyle name="20% - Accent1 4 2 4" xfId="3200" xr:uid="{DEA1990F-CEB5-41A3-BFEC-A0D60E382B19}"/>
    <cellStyle name="20% - Accent1 4 2 4 2" xfId="11530" xr:uid="{FB9740F6-9391-4F98-B98C-569F3C6CEBAC}"/>
    <cellStyle name="20% - Accent1 4 2 4 2 2" xfId="28187" xr:uid="{05A16018-A939-462C-B569-7387D099D459}"/>
    <cellStyle name="20% - Accent1 4 2 4 3" xfId="19859" xr:uid="{2BDFF151-4B30-403A-BA53-823DEA1EBF84}"/>
    <cellStyle name="20% - Accent1 4 2 5" xfId="5976" xr:uid="{73F2EF9D-E5E7-4907-BF21-E92329F2382E}"/>
    <cellStyle name="20% - Accent1 4 2 5 2" xfId="14306" xr:uid="{A498734D-9F80-4F13-98A6-A53AC027E0BA}"/>
    <cellStyle name="20% - Accent1 4 2 5 2 2" xfId="30963" xr:uid="{E4E855EF-A48D-403B-B93F-AEF03ECF4637}"/>
    <cellStyle name="20% - Accent1 4 2 5 3" xfId="22635" xr:uid="{2F548C9A-CE4C-4F29-9C40-430E04A9AD14}"/>
    <cellStyle name="20% - Accent1 4 2 6" xfId="8754" xr:uid="{417D09D5-2432-483A-8A67-30092E2339CA}"/>
    <cellStyle name="20% - Accent1 4 2 6 2" xfId="25411" xr:uid="{8639C5D3-4D02-4B54-BD97-2A1B1E4E11D8}"/>
    <cellStyle name="20% - Accent1 4 2 7" xfId="17083" xr:uid="{124B7CF4-50BB-41A7-9709-DC915AD0BDBE}"/>
    <cellStyle name="20% - Accent1 4 3" xfId="643" xr:uid="{07B9F7F4-0985-4108-88E6-BA6071319DA7}"/>
    <cellStyle name="20% - Accent1 4 3 2" xfId="1973" xr:uid="{B1D5D355-B26D-428D-89B7-B8668BDFE93E}"/>
    <cellStyle name="20% - Accent1 4 3 2 2" xfId="4763" xr:uid="{77F517D8-880A-4723-BDB6-DC112A64839F}"/>
    <cellStyle name="20% - Accent1 4 3 2 2 2" xfId="13093" xr:uid="{63DECCFF-CBCD-4692-9A86-D21C00259369}"/>
    <cellStyle name="20% - Accent1 4 3 2 2 2 2" xfId="29750" xr:uid="{5FF15623-FDE9-434C-8B33-FA53717EC6A5}"/>
    <cellStyle name="20% - Accent1 4 3 2 2 3" xfId="21422" xr:uid="{637C20A0-1E98-405D-AB5A-AFF5B446DDA9}"/>
    <cellStyle name="20% - Accent1 4 3 2 3" xfId="7539" xr:uid="{4116C989-8BAA-40A1-91A7-75E0BE55E742}"/>
    <cellStyle name="20% - Accent1 4 3 2 3 2" xfId="15869" xr:uid="{63FB4EA4-71A7-4DAE-AD11-7B63EF9DF12E}"/>
    <cellStyle name="20% - Accent1 4 3 2 3 2 2" xfId="32526" xr:uid="{30FD1D54-1ACB-487C-81AB-01AB9C63BBC2}"/>
    <cellStyle name="20% - Accent1 4 3 2 3 3" xfId="24198" xr:uid="{B645D065-A86C-4777-991B-4ECCF65B247E}"/>
    <cellStyle name="20% - Accent1 4 3 2 4" xfId="10317" xr:uid="{E13A1311-8C7F-44F1-8A64-B466972110CB}"/>
    <cellStyle name="20% - Accent1 4 3 2 4 2" xfId="26974" xr:uid="{3F8C64D2-D235-47FD-BB71-324451C6D451}"/>
    <cellStyle name="20% - Accent1 4 3 2 5" xfId="18646" xr:uid="{5F6ACAFD-63DB-43BA-88C5-0529D3B1E4DA}"/>
    <cellStyle name="20% - Accent1 4 3 3" xfId="3436" xr:uid="{4E1ECB8A-9F96-44DD-A07E-E21A88928EC1}"/>
    <cellStyle name="20% - Accent1 4 3 3 2" xfId="11766" xr:uid="{D8E3DF8D-4D03-4950-A183-4DFA1625D198}"/>
    <cellStyle name="20% - Accent1 4 3 3 2 2" xfId="28423" xr:uid="{555EE785-FC46-4F87-B7D1-BBA31ACCFFB6}"/>
    <cellStyle name="20% - Accent1 4 3 3 3" xfId="20095" xr:uid="{01CD832C-F7B2-4D3B-B1AA-ABED001F3E06}"/>
    <cellStyle name="20% - Accent1 4 3 4" xfId="6212" xr:uid="{0FADD34F-119C-4FDF-B4AF-BC021D65854D}"/>
    <cellStyle name="20% - Accent1 4 3 4 2" xfId="14542" xr:uid="{DB604A94-A357-4181-A035-AC9BCFCB586A}"/>
    <cellStyle name="20% - Accent1 4 3 4 2 2" xfId="31199" xr:uid="{1FFD1021-3691-412F-9C89-6AD28C553629}"/>
    <cellStyle name="20% - Accent1 4 3 4 3" xfId="22871" xr:uid="{1B7A7331-4C44-4255-999C-B047E230C362}"/>
    <cellStyle name="20% - Accent1 4 3 5" xfId="8990" xr:uid="{74CD3BB0-41D2-4176-ADBB-1F3370F449B7}"/>
    <cellStyle name="20% - Accent1 4 3 5 2" xfId="25647" xr:uid="{2D33C74A-9299-473B-8174-D93A3498C567}"/>
    <cellStyle name="20% - Accent1 4 3 6" xfId="17319" xr:uid="{B89D1A3B-F793-4989-8BB1-40FF634A97F1}"/>
    <cellStyle name="20% - Accent1 4 4" xfId="1120" xr:uid="{5288E391-A54F-4B93-AE1F-35D60F176596}"/>
    <cellStyle name="20% - Accent1 4 4 2" xfId="2448" xr:uid="{3F50DBD9-376A-430F-80E7-B2640300E839}"/>
    <cellStyle name="20% - Accent1 4 4 2 2" xfId="5238" xr:uid="{36A0DA02-2A84-41AD-BB1F-089013CEC4E3}"/>
    <cellStyle name="20% - Accent1 4 4 2 2 2" xfId="13568" xr:uid="{E7B279D4-EFA9-4AA6-9C20-4E8AEFB938C5}"/>
    <cellStyle name="20% - Accent1 4 4 2 2 2 2" xfId="30225" xr:uid="{D93FBCBD-7AC9-47D9-8357-FFA2427C39C6}"/>
    <cellStyle name="20% - Accent1 4 4 2 2 3" xfId="21897" xr:uid="{990F6ADA-A33A-4838-9397-165AC7011189}"/>
    <cellStyle name="20% - Accent1 4 4 2 3" xfId="8014" xr:uid="{D20C6022-E7CB-45B0-8D65-210006E16FAB}"/>
    <cellStyle name="20% - Accent1 4 4 2 3 2" xfId="16344" xr:uid="{5CFE621F-04A7-4EB8-A02E-2D42CF7F34C2}"/>
    <cellStyle name="20% - Accent1 4 4 2 3 2 2" xfId="33001" xr:uid="{0E44F9F9-25A9-49B9-A3F3-EA67AECE7C08}"/>
    <cellStyle name="20% - Accent1 4 4 2 3 3" xfId="24673" xr:uid="{D4B80962-97ED-4D9E-BCBB-E22A816AB057}"/>
    <cellStyle name="20% - Accent1 4 4 2 4" xfId="10792" xr:uid="{CEACFC72-5D0B-4E1B-888E-43E446F1C2BF}"/>
    <cellStyle name="20% - Accent1 4 4 2 4 2" xfId="27449" xr:uid="{F4109BA4-ADDE-4382-9791-5D525E7D9F0F}"/>
    <cellStyle name="20% - Accent1 4 4 2 5" xfId="19121" xr:uid="{2BB107EF-1473-4785-BE0F-EB13EED43C8A}"/>
    <cellStyle name="20% - Accent1 4 4 3" xfId="3911" xr:uid="{832761FB-0BE5-4BD5-A30F-43B6887E54FA}"/>
    <cellStyle name="20% - Accent1 4 4 3 2" xfId="12241" xr:uid="{79A8CA39-7F36-4B5C-AB96-D0CDA3C45FDD}"/>
    <cellStyle name="20% - Accent1 4 4 3 2 2" xfId="28898" xr:uid="{5F380B3F-F084-47BB-993C-DB91445D0024}"/>
    <cellStyle name="20% - Accent1 4 4 3 3" xfId="20570" xr:uid="{A7D8F7F5-81C6-4D44-880A-A2B931575A95}"/>
    <cellStyle name="20% - Accent1 4 4 4" xfId="6687" xr:uid="{401CF35D-5405-4FE6-9B09-513179552925}"/>
    <cellStyle name="20% - Accent1 4 4 4 2" xfId="15017" xr:uid="{6F8DDDA8-82C5-435C-9358-4C57AFE3F803}"/>
    <cellStyle name="20% - Accent1 4 4 4 2 2" xfId="31674" xr:uid="{08AD6E85-0341-47C7-A24F-06FE9C17A3AB}"/>
    <cellStyle name="20% - Accent1 4 4 4 3" xfId="23346" xr:uid="{A0E49413-A351-492A-817E-A88ACA66165C}"/>
    <cellStyle name="20% - Accent1 4 4 5" xfId="9465" xr:uid="{4EF49B83-BBBD-4D27-994F-CDAEAC22F2FF}"/>
    <cellStyle name="20% - Accent1 4 4 5 2" xfId="26122" xr:uid="{922288D5-5ED3-4292-A6F3-D4A7780D45EC}"/>
    <cellStyle name="20% - Accent1 4 4 6" xfId="17794" xr:uid="{C74DE0A6-731C-4A52-80B9-D4207447E686}"/>
    <cellStyle name="20% - Accent1 4 5" xfId="1500" xr:uid="{3079FA4B-1E87-467E-9FBE-C60B25BDAD43}"/>
    <cellStyle name="20% - Accent1 4 5 2" xfId="4290" xr:uid="{4F3C2805-B8E3-44AA-A4E7-161D24DD7D92}"/>
    <cellStyle name="20% - Accent1 4 5 2 2" xfId="12620" xr:uid="{99704181-E144-45AC-91D5-ED3453B0AB4B}"/>
    <cellStyle name="20% - Accent1 4 5 2 2 2" xfId="29277" xr:uid="{ACA0DF05-4513-4C7F-9DC7-19E3243C7B38}"/>
    <cellStyle name="20% - Accent1 4 5 2 3" xfId="20949" xr:uid="{314ADE88-93DE-4343-9B5B-718215D090E9}"/>
    <cellStyle name="20% - Accent1 4 5 3" xfId="7066" xr:uid="{293114DF-533C-47CD-B6F5-3EB9D629FBF9}"/>
    <cellStyle name="20% - Accent1 4 5 3 2" xfId="15396" xr:uid="{A4C7FACB-6038-475A-BF29-1E22A58A488A}"/>
    <cellStyle name="20% - Accent1 4 5 3 2 2" xfId="32053" xr:uid="{6D0225C9-F261-4403-A08E-58B527FA2C44}"/>
    <cellStyle name="20% - Accent1 4 5 3 3" xfId="23725" xr:uid="{EF2B4AD5-0CD4-4BDE-8371-4DF423F6D29A}"/>
    <cellStyle name="20% - Accent1 4 5 4" xfId="9844" xr:uid="{724D42CE-EA4C-42E1-976C-68B93F0AF1C9}"/>
    <cellStyle name="20% - Accent1 4 5 4 2" xfId="26501" xr:uid="{1FA7D132-4B76-4DDA-8EAD-2547FEBA3BBA}"/>
    <cellStyle name="20% - Accent1 4 5 5" xfId="18173" xr:uid="{724F6F9F-1E62-42DB-969B-0FE3EFB65130}"/>
    <cellStyle name="20% - Accent1 4 6" xfId="2963" xr:uid="{2A47EC49-D9D3-44D5-B28E-6A06ABB9E0E9}"/>
    <cellStyle name="20% - Accent1 4 6 2" xfId="11293" xr:uid="{3AF94876-DD41-421A-8138-E4C6B20F60ED}"/>
    <cellStyle name="20% - Accent1 4 6 2 2" xfId="27950" xr:uid="{6054AEB7-6F9D-46C3-A8E7-B02B6355B95F}"/>
    <cellStyle name="20% - Accent1 4 6 3" xfId="19622" xr:uid="{8BC3D98B-7474-4853-9326-799F84F86B83}"/>
    <cellStyle name="20% - Accent1 4 7" xfId="5739" xr:uid="{9161AFF4-FD1C-405F-98E7-E650E82321E6}"/>
    <cellStyle name="20% - Accent1 4 7 2" xfId="14069" xr:uid="{9760E6B4-ACDF-415E-817C-E39643D1AFDA}"/>
    <cellStyle name="20% - Accent1 4 7 2 2" xfId="30726" xr:uid="{05A9EACE-9857-4223-8FC2-EF7B9686F1AC}"/>
    <cellStyle name="20% - Accent1 4 7 3" xfId="22398" xr:uid="{A8E4E231-6F33-4A3C-97BF-8D45E24F97AB}"/>
    <cellStyle name="20% - Accent1 4 8" xfId="8517" xr:uid="{B9D6DF7B-A61B-482C-9DEB-D71C939A30E3}"/>
    <cellStyle name="20% - Accent1 4 8 2" xfId="25174" xr:uid="{42B192EA-B88D-46D4-9402-1E844EA95805}"/>
    <cellStyle name="20% - Accent1 4 9" xfId="16846" xr:uid="{B317D632-790F-465B-9F1B-E9256AA26656}"/>
    <cellStyle name="20% - Accent1 5" xfId="295" xr:uid="{97C63164-0BB0-46C5-9A64-B52C470BBBE9}"/>
    <cellStyle name="20% - Accent1 5 2" xfId="777" xr:uid="{1488F012-657D-4535-952C-D8386198FB41}"/>
    <cellStyle name="20% - Accent1 5 2 2" xfId="2105" xr:uid="{EDED2351-CD65-41DB-8632-F4C3FF6ACD04}"/>
    <cellStyle name="20% - Accent1 5 2 2 2" xfId="4895" xr:uid="{B3207A73-6207-4D9E-AB54-A674758870A7}"/>
    <cellStyle name="20% - Accent1 5 2 2 2 2" xfId="13225" xr:uid="{D71E9C9E-ABD6-4C4D-A48F-7A11C60DED97}"/>
    <cellStyle name="20% - Accent1 5 2 2 2 2 2" xfId="29882" xr:uid="{259A93B2-074A-4A7D-BC99-E3FEE29749FA}"/>
    <cellStyle name="20% - Accent1 5 2 2 2 3" xfId="21554" xr:uid="{3365BA8F-EBCD-4F92-B3BE-199FF107F5EE}"/>
    <cellStyle name="20% - Accent1 5 2 2 3" xfId="7671" xr:uid="{E40A009D-12B3-4B6F-9185-040621F5961E}"/>
    <cellStyle name="20% - Accent1 5 2 2 3 2" xfId="16001" xr:uid="{ABA7F5FC-136E-46C5-A2FD-4322FE697F9B}"/>
    <cellStyle name="20% - Accent1 5 2 2 3 2 2" xfId="32658" xr:uid="{334E9EE2-3215-466C-B6AE-F9181CDE9583}"/>
    <cellStyle name="20% - Accent1 5 2 2 3 3" xfId="24330" xr:uid="{369DBD46-95D1-4D1E-A31E-864F47D420FD}"/>
    <cellStyle name="20% - Accent1 5 2 2 4" xfId="10449" xr:uid="{D1BBE10B-BAB0-4CE4-9292-17F3D3F34CD3}"/>
    <cellStyle name="20% - Accent1 5 2 2 4 2" xfId="27106" xr:uid="{01638DBA-07BC-49FF-B8B9-C3C14389E38A}"/>
    <cellStyle name="20% - Accent1 5 2 2 5" xfId="18778" xr:uid="{4CE694D4-E5FA-4DDC-A9F2-07E18BE61A0C}"/>
    <cellStyle name="20% - Accent1 5 2 3" xfId="3568" xr:uid="{F27BF793-81B0-4B02-8C9E-71ECCDA5020F}"/>
    <cellStyle name="20% - Accent1 5 2 3 2" xfId="11898" xr:uid="{40D81BB3-4E2B-4225-8A14-F09D18385F8F}"/>
    <cellStyle name="20% - Accent1 5 2 3 2 2" xfId="28555" xr:uid="{596A4280-F86A-433A-B220-73B359DAEA63}"/>
    <cellStyle name="20% - Accent1 5 2 3 3" xfId="20227" xr:uid="{53781484-5330-4E0D-832F-8A478B92266D}"/>
    <cellStyle name="20% - Accent1 5 2 4" xfId="6344" xr:uid="{E5508B49-4F1D-4836-AD3C-3ABF486394C9}"/>
    <cellStyle name="20% - Accent1 5 2 4 2" xfId="14674" xr:uid="{1989E138-3D66-45F4-9BBD-6CAA4CFE30B5}"/>
    <cellStyle name="20% - Accent1 5 2 4 2 2" xfId="31331" xr:uid="{93E618E6-A89C-4322-86D4-82F9E946F980}"/>
    <cellStyle name="20% - Accent1 5 2 4 3" xfId="23003" xr:uid="{3C964832-AEC5-47A3-A705-B1DD7FE142A3}"/>
    <cellStyle name="20% - Accent1 5 2 5" xfId="9122" xr:uid="{CD8A5BBC-6D72-45DC-8247-7CDD9D230820}"/>
    <cellStyle name="20% - Accent1 5 2 5 2" xfId="25779" xr:uid="{46FE0F44-72B5-4DCB-8868-35016E57FBBF}"/>
    <cellStyle name="20% - Accent1 5 2 6" xfId="17451" xr:uid="{50BAAC7D-6EC7-4C55-8BFC-80059EDA9B4E}"/>
    <cellStyle name="20% - Accent1 5 3" xfId="1625" xr:uid="{AC428C79-6E4A-441B-BE6E-9DAB8CA58A4A}"/>
    <cellStyle name="20% - Accent1 5 3 2" xfId="4415" xr:uid="{B54631DB-4EC4-46E8-B7A4-F4B10EE242C5}"/>
    <cellStyle name="20% - Accent1 5 3 2 2" xfId="12745" xr:uid="{885E9387-5CE6-4127-A9F5-5CB109316EF1}"/>
    <cellStyle name="20% - Accent1 5 3 2 2 2" xfId="29402" xr:uid="{6658AB75-8D46-46A3-9313-6BA2C5BC92A9}"/>
    <cellStyle name="20% - Accent1 5 3 2 3" xfId="21074" xr:uid="{91C16F1C-81E9-4A8E-A307-68DA4BECB43B}"/>
    <cellStyle name="20% - Accent1 5 3 3" xfId="7191" xr:uid="{02704386-212B-4D09-954C-E783F4492642}"/>
    <cellStyle name="20% - Accent1 5 3 3 2" xfId="15521" xr:uid="{3C21978A-4D69-4B3E-8FE6-719A7A31CD7A}"/>
    <cellStyle name="20% - Accent1 5 3 3 2 2" xfId="32178" xr:uid="{963965B4-9BD8-4CDD-8391-A44185080DA1}"/>
    <cellStyle name="20% - Accent1 5 3 3 3" xfId="23850" xr:uid="{831BEE28-1988-4626-A5A9-8909DD684ED6}"/>
    <cellStyle name="20% - Accent1 5 3 4" xfId="9969" xr:uid="{C3FEB254-4DA3-429E-B93D-CB0E0ABF0B69}"/>
    <cellStyle name="20% - Accent1 5 3 4 2" xfId="26626" xr:uid="{F5F118DF-AF81-4D75-92AB-D7833B21950B}"/>
    <cellStyle name="20% - Accent1 5 3 5" xfId="18298" xr:uid="{0B0DB57E-01CE-4B45-AE7D-6AE5451BAD3B}"/>
    <cellStyle name="20% - Accent1 5 4" xfId="3088" xr:uid="{982E1850-9891-419C-A4EF-01BF652CE815}"/>
    <cellStyle name="20% - Accent1 5 4 2" xfId="11418" xr:uid="{954B83CF-5855-4FEA-AA5B-1C863D130206}"/>
    <cellStyle name="20% - Accent1 5 4 2 2" xfId="28075" xr:uid="{A4AADBF2-8555-4EA9-A3DB-ED85CCEA6EEB}"/>
    <cellStyle name="20% - Accent1 5 4 3" xfId="19747" xr:uid="{946D429C-084D-4C95-BBC0-67FA7474EDCA}"/>
    <cellStyle name="20% - Accent1 5 5" xfId="5864" xr:uid="{C22D610A-981C-4B37-9046-11D97F0B1D53}"/>
    <cellStyle name="20% - Accent1 5 5 2" xfId="14194" xr:uid="{8173CA99-6D36-4655-B04C-2CC09751BC9A}"/>
    <cellStyle name="20% - Accent1 5 5 2 2" xfId="30851" xr:uid="{735857C3-FA0B-45EF-B279-C8666E370DFB}"/>
    <cellStyle name="20% - Accent1 5 5 3" xfId="22523" xr:uid="{ACDA155D-1037-4A1B-A498-E800BE5C3AF4}"/>
    <cellStyle name="20% - Accent1 5 6" xfId="8642" xr:uid="{EA8A3209-7B71-4AD9-B522-E785C104E504}"/>
    <cellStyle name="20% - Accent1 5 6 2" xfId="25299" xr:uid="{DFC53036-691C-4963-9895-A06B834C3D9A}"/>
    <cellStyle name="20% - Accent1 5 7" xfId="16971" xr:uid="{3345E171-C187-4B9D-A97E-6120AA90AB1D}"/>
    <cellStyle name="20% - Accent1 5 8" xfId="34750" xr:uid="{1CEE21F2-66CF-494B-8054-DD82B6C2B97A}"/>
    <cellStyle name="20% - Accent1 6" xfId="531" xr:uid="{32938599-8EF0-4FF9-9C1B-C54D97627727}"/>
    <cellStyle name="20% - Accent1 6 2" xfId="1861" xr:uid="{67C8BF2B-1281-40AA-8AF5-8BB4C2445C89}"/>
    <cellStyle name="20% - Accent1 6 2 2" xfId="4651" xr:uid="{DC696CEF-7AD1-489D-92D3-A94805633859}"/>
    <cellStyle name="20% - Accent1 6 2 2 2" xfId="12981" xr:uid="{7B9DC76E-35E6-46FF-BF7E-2B29DA1A09B1}"/>
    <cellStyle name="20% - Accent1 6 2 2 2 2" xfId="29638" xr:uid="{D1AEB9EC-4E15-4C9F-A05F-48371F29368F}"/>
    <cellStyle name="20% - Accent1 6 2 2 3" xfId="21310" xr:uid="{EC38CAD8-A2F2-4A1F-BFC1-0DFD4C82BDD3}"/>
    <cellStyle name="20% - Accent1 6 2 3" xfId="7427" xr:uid="{37451683-AE8D-441E-A15A-D8128FAD0F8F}"/>
    <cellStyle name="20% - Accent1 6 2 3 2" xfId="15757" xr:uid="{1F28CABB-6BF7-4B75-95FE-0D374C42B016}"/>
    <cellStyle name="20% - Accent1 6 2 3 2 2" xfId="32414" xr:uid="{319DDD59-3AA1-4C3E-8216-DCEF49E86470}"/>
    <cellStyle name="20% - Accent1 6 2 3 3" xfId="24086" xr:uid="{62809CCF-E005-428D-BA5A-74B267F73196}"/>
    <cellStyle name="20% - Accent1 6 2 4" xfId="10205" xr:uid="{755DAA71-8F21-458E-A44E-5C4E7AA944A2}"/>
    <cellStyle name="20% - Accent1 6 2 4 2" xfId="26862" xr:uid="{39C334F4-6206-4068-848F-3C679C110D24}"/>
    <cellStyle name="20% - Accent1 6 2 5" xfId="18534" xr:uid="{D1FD759A-BBB8-459F-B0B9-1992FD5A489F}"/>
    <cellStyle name="20% - Accent1 6 3" xfId="3324" xr:uid="{DA99185E-82EC-44B2-855B-56FEE93FD9E9}"/>
    <cellStyle name="20% - Accent1 6 3 2" xfId="11654" xr:uid="{061D7525-6ED9-4D6B-A03B-1AC164687BDE}"/>
    <cellStyle name="20% - Accent1 6 3 2 2" xfId="28311" xr:uid="{2EF0D972-6A0A-4AFB-83C0-5E9FF80C0CCB}"/>
    <cellStyle name="20% - Accent1 6 3 3" xfId="19983" xr:uid="{B2241D8B-10E6-4D7A-8D54-361A50D785A5}"/>
    <cellStyle name="20% - Accent1 6 4" xfId="6100" xr:uid="{999A1248-210A-4854-B58C-F0DF8EF4D137}"/>
    <cellStyle name="20% - Accent1 6 4 2" xfId="14430" xr:uid="{04BCA612-DE63-4AEB-89A7-3C80D86B8E25}"/>
    <cellStyle name="20% - Accent1 6 4 2 2" xfId="31087" xr:uid="{0686EFA5-F85B-4E93-AD5B-7DD40472B376}"/>
    <cellStyle name="20% - Accent1 6 4 3" xfId="22759" xr:uid="{3E2ED4CC-BC95-4101-ABD8-D0F2DB8CCEDB}"/>
    <cellStyle name="20% - Accent1 6 5" xfId="8878" xr:uid="{D94E0977-448A-4A74-8264-ED554CEF3DC6}"/>
    <cellStyle name="20% - Accent1 6 5 2" xfId="25535" xr:uid="{51B937C7-7DEA-4F90-A50E-23FADD650389}"/>
    <cellStyle name="20% - Accent1 6 6" xfId="17207" xr:uid="{0F6CD04B-2819-41F7-AE33-193D2C8F271A}"/>
    <cellStyle name="20% - Accent1 6 7" xfId="34751" xr:uid="{5D4F3BA3-38BD-450D-95DB-AB04CCD5E510}"/>
    <cellStyle name="20% - Accent1 7" xfId="1008" xr:uid="{CAEFD0E7-6574-4A0E-80DB-54AA52B2FC61}"/>
    <cellStyle name="20% - Accent1 7 2" xfId="2336" xr:uid="{2FA48658-E82A-42CF-96E8-5EE71EC888B1}"/>
    <cellStyle name="20% - Accent1 7 2 2" xfId="5126" xr:uid="{F365068E-81FD-47EF-AE41-3B66CD2E58E9}"/>
    <cellStyle name="20% - Accent1 7 2 2 2" xfId="13456" xr:uid="{BF2D1B52-1C05-4ECE-9361-B400015E4D07}"/>
    <cellStyle name="20% - Accent1 7 2 2 2 2" xfId="30113" xr:uid="{995EEF86-A8B0-496E-A8F2-21D6D7789747}"/>
    <cellStyle name="20% - Accent1 7 2 2 3" xfId="21785" xr:uid="{74662F17-3427-4FE8-8DF6-62A9DF55238A}"/>
    <cellStyle name="20% - Accent1 7 2 3" xfId="7902" xr:uid="{1275891E-E451-401B-9FFD-2924EEF112D0}"/>
    <cellStyle name="20% - Accent1 7 2 3 2" xfId="16232" xr:uid="{039E064A-D57A-4401-8779-363ED137D5C5}"/>
    <cellStyle name="20% - Accent1 7 2 3 2 2" xfId="32889" xr:uid="{E23875F4-B3CE-4322-9B05-FC8C55532BC3}"/>
    <cellStyle name="20% - Accent1 7 2 3 3" xfId="24561" xr:uid="{4DA4FAFF-7AB7-4E06-83BD-E1DAAC62EBAE}"/>
    <cellStyle name="20% - Accent1 7 2 4" xfId="10680" xr:uid="{91B112C1-DDE0-4BBE-AC01-ED4A89A37478}"/>
    <cellStyle name="20% - Accent1 7 2 4 2" xfId="27337" xr:uid="{61C08A24-3898-4CAF-85CA-CDC62EB00853}"/>
    <cellStyle name="20% - Accent1 7 2 5" xfId="19009" xr:uid="{91E9E32F-2583-498B-A152-3B2C276C16B1}"/>
    <cellStyle name="20% - Accent1 7 3" xfId="3799" xr:uid="{0DA952CD-2C67-4B5E-A252-E998E46DAF2F}"/>
    <cellStyle name="20% - Accent1 7 3 2" xfId="12129" xr:uid="{7AC9DBA2-F0DB-4236-B538-FE96EFDF0B84}"/>
    <cellStyle name="20% - Accent1 7 3 2 2" xfId="28786" xr:uid="{02178BEF-1A67-4F8E-958D-9E94C89A49D0}"/>
    <cellStyle name="20% - Accent1 7 3 3" xfId="20458" xr:uid="{CD0FBECA-F9E7-454D-8944-FF94E7777423}"/>
    <cellStyle name="20% - Accent1 7 4" xfId="6575" xr:uid="{2F35DED1-2E49-4049-8BAC-1939E8E73166}"/>
    <cellStyle name="20% - Accent1 7 4 2" xfId="14905" xr:uid="{954773BE-AC42-42AE-890D-694EABC810C0}"/>
    <cellStyle name="20% - Accent1 7 4 2 2" xfId="31562" xr:uid="{52E04DC2-46BD-4005-A2A1-B53CA0D30B59}"/>
    <cellStyle name="20% - Accent1 7 4 3" xfId="23234" xr:uid="{3EE22793-8A70-4E4B-B34C-891D31EE0AE3}"/>
    <cellStyle name="20% - Accent1 7 5" xfId="9353" xr:uid="{B7CEADEB-777F-4175-BFA5-0E2B20CFAA71}"/>
    <cellStyle name="20% - Accent1 7 5 2" xfId="26010" xr:uid="{7F7C6674-1E90-40F4-B5F3-C21D72489B2D}"/>
    <cellStyle name="20% - Accent1 7 6" xfId="17682" xr:uid="{BA828E8A-705D-4E17-B23C-AE17EB05C373}"/>
    <cellStyle name="20% - Accent1 7 7" xfId="34752" xr:uid="{4A4CCE14-90DF-416C-8238-C5B22031FE3B}"/>
    <cellStyle name="20% - Accent1 8" xfId="1243" xr:uid="{84C53312-A4AD-4BE4-880D-F86079CFD71C}"/>
    <cellStyle name="20% - Accent1 8 2" xfId="2571" xr:uid="{3E0F5839-9B3C-458E-9782-C55C437B26F7}"/>
    <cellStyle name="20% - Accent1 8 2 2" xfId="5361" xr:uid="{38CCF611-F314-4F90-B767-2CCDCD1CDA39}"/>
    <cellStyle name="20% - Accent1 8 2 2 2" xfId="13691" xr:uid="{7972A2CB-68C8-4DF1-AEFE-7163FF071196}"/>
    <cellStyle name="20% - Accent1 8 2 2 2 2" xfId="30348" xr:uid="{FB65CE8D-704E-4DFB-940A-5959FB91B3BE}"/>
    <cellStyle name="20% - Accent1 8 2 2 3" xfId="22020" xr:uid="{3F29FBE7-8745-4184-AC9B-5F7BB180416A}"/>
    <cellStyle name="20% - Accent1 8 2 3" xfId="8137" xr:uid="{FCD12004-915F-4A88-A65F-660D883E2923}"/>
    <cellStyle name="20% - Accent1 8 2 3 2" xfId="16467" xr:uid="{321B3529-565A-46CE-999D-6A24C98095FA}"/>
    <cellStyle name="20% - Accent1 8 2 3 2 2" xfId="33124" xr:uid="{780EAEE9-05CE-4875-8F5A-C06E647895C8}"/>
    <cellStyle name="20% - Accent1 8 2 3 3" xfId="24796" xr:uid="{21C86CB1-E5EE-45DD-9D22-AB19CF471CD8}"/>
    <cellStyle name="20% - Accent1 8 2 4" xfId="10915" xr:uid="{9F047D7D-546A-4E63-B801-592B3A6D9514}"/>
    <cellStyle name="20% - Accent1 8 2 4 2" xfId="27572" xr:uid="{4D98F96B-EA64-4261-9366-5DF2795E8AEF}"/>
    <cellStyle name="20% - Accent1 8 2 5" xfId="19244" xr:uid="{BB7CB8C2-1424-4D64-BDB5-F57ACACBF1A4}"/>
    <cellStyle name="20% - Accent1 8 3" xfId="4034" xr:uid="{B5E11E0B-4913-402E-9A18-0312BCEE0621}"/>
    <cellStyle name="20% - Accent1 8 3 2" xfId="12364" xr:uid="{AA802111-4376-4DD9-9DB7-2AD865CFCFA2}"/>
    <cellStyle name="20% - Accent1 8 3 2 2" xfId="29021" xr:uid="{DF7789B3-816E-4159-83A3-DA2274E1D1F8}"/>
    <cellStyle name="20% - Accent1 8 3 3" xfId="20693" xr:uid="{14872683-EBC9-4672-95A0-36D6EC0B934A}"/>
    <cellStyle name="20% - Accent1 8 4" xfId="6810" xr:uid="{5B03E96D-6CB0-4E6E-A7C2-1CF931686A95}"/>
    <cellStyle name="20% - Accent1 8 4 2" xfId="15140" xr:uid="{DDE61E85-3AFC-4C3D-BBBA-42D23A0725EF}"/>
    <cellStyle name="20% - Accent1 8 4 2 2" xfId="31797" xr:uid="{A020C5C6-3218-4D31-84CC-21165B7C3AD7}"/>
    <cellStyle name="20% - Accent1 8 4 3" xfId="23469" xr:uid="{C86E3CFD-0484-436C-8A18-91F20F1574C9}"/>
    <cellStyle name="20% - Accent1 8 5" xfId="9588" xr:uid="{ECF5AE71-2D50-4E80-AE0A-DF54CB4619BC}"/>
    <cellStyle name="20% - Accent1 8 5 2" xfId="26245" xr:uid="{460B3D41-2E33-4115-A293-2A56E97F682F}"/>
    <cellStyle name="20% - Accent1 8 6" xfId="17917" xr:uid="{D009F17D-90CF-4DA0-BD45-C968D74E797D}"/>
    <cellStyle name="20% - Accent1 8 7" xfId="34753" xr:uid="{1F228F52-C1E6-4B21-88B3-1EEC9BB024BA}"/>
    <cellStyle name="20% - Accent1 9" xfId="1265" xr:uid="{160417D5-AE87-4A5B-BBB8-9D94042E732D}"/>
    <cellStyle name="20% - Accent1 9 2" xfId="2593" xr:uid="{2FB68FE7-91E4-4992-BD9A-5EA42652A405}"/>
    <cellStyle name="20% - Accent1 9 2 2" xfId="5383" xr:uid="{33540CB6-D725-4D82-9162-0D03150022AE}"/>
    <cellStyle name="20% - Accent1 9 2 2 2" xfId="13713" xr:uid="{EA989F68-05E5-4B52-8520-EBC2E92BE555}"/>
    <cellStyle name="20% - Accent1 9 2 2 2 2" xfId="30370" xr:uid="{62B656C6-98AB-422F-AC5F-95E6E91FA2CD}"/>
    <cellStyle name="20% - Accent1 9 2 2 3" xfId="22042" xr:uid="{83E59975-9E02-4073-B423-839AAD4F072E}"/>
    <cellStyle name="20% - Accent1 9 2 3" xfId="8159" xr:uid="{7BB35D30-FE09-40CE-B15C-B8D7B86A36FD}"/>
    <cellStyle name="20% - Accent1 9 2 3 2" xfId="16489" xr:uid="{72227A2B-CE47-4D25-A159-916F1C05A24F}"/>
    <cellStyle name="20% - Accent1 9 2 3 2 2" xfId="33146" xr:uid="{B35E3B74-8457-466B-A430-A04AD0A372A1}"/>
    <cellStyle name="20% - Accent1 9 2 3 3" xfId="24818" xr:uid="{30C156BA-F08E-4707-A0AA-CF5DE520D423}"/>
    <cellStyle name="20% - Accent1 9 2 4" xfId="10937" xr:uid="{C38410C5-2774-4AA9-828F-852B297538A7}"/>
    <cellStyle name="20% - Accent1 9 2 4 2" xfId="27594" xr:uid="{FC9C5D22-8C00-4509-9133-E191E4D1F46B}"/>
    <cellStyle name="20% - Accent1 9 2 5" xfId="19266" xr:uid="{7271B8A9-1E77-41DF-A0E4-1049A25C87A1}"/>
    <cellStyle name="20% - Accent1 9 3" xfId="4056" xr:uid="{059535BB-C52E-4456-991A-44898E932673}"/>
    <cellStyle name="20% - Accent1 9 3 2" xfId="12386" xr:uid="{BF1B9D4D-59C0-4FC6-81C6-83083FAADFAE}"/>
    <cellStyle name="20% - Accent1 9 3 2 2" xfId="29043" xr:uid="{3BAF4176-DDB9-42B9-98B4-4E54D0E24178}"/>
    <cellStyle name="20% - Accent1 9 3 3" xfId="20715" xr:uid="{06AAE48B-95E4-46DA-9EBD-4467761806D5}"/>
    <cellStyle name="20% - Accent1 9 4" xfId="6832" xr:uid="{11FCAF77-CCED-473C-9EF4-57CDB2C4F7E2}"/>
    <cellStyle name="20% - Accent1 9 4 2" xfId="15162" xr:uid="{D2864671-9D89-4A29-B2AC-A9DA6474B108}"/>
    <cellStyle name="20% - Accent1 9 4 2 2" xfId="31819" xr:uid="{6DD71789-765C-4CDC-864E-F282CC5E5460}"/>
    <cellStyle name="20% - Accent1 9 4 3" xfId="23491" xr:uid="{D7165861-18E4-4064-8043-1D27813302D0}"/>
    <cellStyle name="20% - Accent1 9 5" xfId="9610" xr:uid="{0E9DA65C-0874-4C26-B20F-9E1DA4AE2A4D}"/>
    <cellStyle name="20% - Accent1 9 5 2" xfId="26267" xr:uid="{987AD17E-58C1-49E9-ADC1-71851E7623F3}"/>
    <cellStyle name="20% - Accent1 9 6" xfId="17939" xr:uid="{29B569D3-DF49-47A0-B8B4-7E522A53EB8E}"/>
    <cellStyle name="20% - Accent2" xfId="36" builtinId="34" customBuiltin="1"/>
    <cellStyle name="20% - Accent2 10" xfId="1386" xr:uid="{A7ECCACE-FCFA-4AF7-A402-0E2E2388E1C5}"/>
    <cellStyle name="20% - Accent2 10 2" xfId="4177" xr:uid="{8BE83607-EB28-49AC-87A1-06E6687A23D8}"/>
    <cellStyle name="20% - Accent2 10 2 2" xfId="12507" xr:uid="{6330961C-CDBD-4F41-879F-53DB1DF5A02F}"/>
    <cellStyle name="20% - Accent2 10 2 2 2" xfId="29164" xr:uid="{B3CC6128-CB9C-4F09-A7FB-D357717C5B88}"/>
    <cellStyle name="20% - Accent2 10 2 3" xfId="20836" xr:uid="{18AFA6F5-14B5-47A1-A9F9-5B65BC487679}"/>
    <cellStyle name="20% - Accent2 10 3" xfId="6953" xr:uid="{6DB94249-37AE-4B43-A163-BA8FED6FEFAB}"/>
    <cellStyle name="20% - Accent2 10 3 2" xfId="15283" xr:uid="{21EF26B1-95F6-45C7-8D6D-41D34C349C2C}"/>
    <cellStyle name="20% - Accent2 10 3 2 2" xfId="31940" xr:uid="{9A7FB60F-4BAE-4756-A472-3BA15BA87CCC}"/>
    <cellStyle name="20% - Accent2 10 3 3" xfId="23612" xr:uid="{C1B0E955-EA0C-420E-96B0-BB03316B03D9}"/>
    <cellStyle name="20% - Accent2 10 4" xfId="9731" xr:uid="{C8AD0E17-74CD-4D4F-BDB6-1DCA3B879817}"/>
    <cellStyle name="20% - Accent2 10 4 2" xfId="26388" xr:uid="{AC1DABD0-CFEC-4D44-A344-6E0FB7A43E33}"/>
    <cellStyle name="20% - Accent2 10 5" xfId="18060" xr:uid="{DE263994-A42B-4760-B6D2-5863FB4E05C5}"/>
    <cellStyle name="20% - Accent2 11" xfId="2848" xr:uid="{D39495AF-79D3-47DA-87F9-92F82FDF07D6}"/>
    <cellStyle name="20% - Accent2 11 2" xfId="11180" xr:uid="{537F424E-A56A-4F44-A486-3C41FA4589D0}"/>
    <cellStyle name="20% - Accent2 11 2 2" xfId="27837" xr:uid="{E2B91880-FCB1-4F5D-91E2-5BBDA539DD77}"/>
    <cellStyle name="20% - Accent2 11 3" xfId="19509" xr:uid="{AB66227C-EFE0-44A3-BFBF-EC37BCD37E5F}"/>
    <cellStyle name="20% - Accent2 12" xfId="5626" xr:uid="{2AF001FE-348D-49D0-AB94-97094C2F3D0C}"/>
    <cellStyle name="20% - Accent2 12 2" xfId="13956" xr:uid="{8A43ACFB-1D20-4D8F-8E68-B86B25494B9C}"/>
    <cellStyle name="20% - Accent2 12 2 2" xfId="30613" xr:uid="{E9E8F665-EDAC-477C-8BB5-9B59B3F284CB}"/>
    <cellStyle name="20% - Accent2 12 3" xfId="22285" xr:uid="{21EA7E5C-BB80-4DFF-AF05-C5F674C0A19F}"/>
    <cellStyle name="20% - Accent2 13" xfId="8402" xr:uid="{D73D02EE-3405-4545-9496-10D36E8B9C9E}"/>
    <cellStyle name="20% - Accent2 13 2" xfId="25061" xr:uid="{A479204D-FA8E-4972-AB04-F7A04580DFF2}"/>
    <cellStyle name="20% - Accent2 14" xfId="16731" xr:uid="{3E09D64C-CEE1-4147-9CBA-F28FC769D1D3}"/>
    <cellStyle name="20% - Accent2 2" xfId="83" xr:uid="{7755E713-8A25-479E-B26F-826F684A90AE}"/>
    <cellStyle name="20% - Accent2 2 10" xfId="5661" xr:uid="{0C653440-F1C4-4D07-92D6-7690A34F791E}"/>
    <cellStyle name="20% - Accent2 2 10 2" xfId="13991" xr:uid="{50751A96-E119-41AC-BD92-138895F01470}"/>
    <cellStyle name="20% - Accent2 2 10 2 2" xfId="30648" xr:uid="{EDEBCB5C-9C17-47EC-BFC9-93FF4D90E623}"/>
    <cellStyle name="20% - Accent2 2 10 3" xfId="22320" xr:uid="{BD6653E3-6776-4BD2-A72A-DDEDA3B54815}"/>
    <cellStyle name="20% - Accent2 2 10 4" xfId="34754" xr:uid="{3A20D3A7-6694-4764-9B28-3F7FE38A9D80}"/>
    <cellStyle name="20% - Accent2 2 11" xfId="8438" xr:uid="{BFA87B7E-1DA9-474E-8BDA-5FEEB9B6C259}"/>
    <cellStyle name="20% - Accent2 2 11 2" xfId="25096" xr:uid="{103E80C8-0C35-46A4-9A81-7B944663EB3D}"/>
    <cellStyle name="20% - Accent2 2 11 3" xfId="34755" xr:uid="{8348DD43-388A-4DA2-9F0D-9AA528835E85}"/>
    <cellStyle name="20% - Accent2 2 12" xfId="16768" xr:uid="{A9D6AA64-EA2A-45F0-AF2F-3DE9626D7D31}"/>
    <cellStyle name="20% - Accent2 2 12 2" xfId="34756" xr:uid="{EBE11754-DA27-4A9F-BC50-7CA830440DE5}"/>
    <cellStyle name="20% - Accent2 2 13" xfId="33865" xr:uid="{89947394-6C19-4A77-975D-1A9C9C62741E}"/>
    <cellStyle name="20% - Accent2 2 13 2" xfId="34757" xr:uid="{AFCF3656-C34F-4512-BEC7-65E01420CC29}"/>
    <cellStyle name="20% - Accent2 2 14" xfId="34758" xr:uid="{F3E5A7C9-3CE6-46D3-88B7-462226C8025E}"/>
    <cellStyle name="20% - Accent2 2 15" xfId="34759" xr:uid="{F9022605-68BD-4D67-9627-7EAC49A15D26}"/>
    <cellStyle name="20% - Accent2 2 16" xfId="34707" xr:uid="{42DEC14D-319F-4C98-873D-F8F1965202A4}"/>
    <cellStyle name="20% - Accent2 2 2" xfId="144" xr:uid="{3CF6F532-1C2F-4686-8219-57CC1A572450}"/>
    <cellStyle name="20% - Accent2 2 2 10" xfId="8497" xr:uid="{4C0B8919-939D-49B9-98D8-919FAAB84A79}"/>
    <cellStyle name="20% - Accent2 2 2 10 2" xfId="25154" xr:uid="{5DA6F996-335E-4679-8D59-6405FE155370}"/>
    <cellStyle name="20% - Accent2 2 2 11" xfId="16826" xr:uid="{319C93C4-39DA-4514-826B-8FEEB98A266D}"/>
    <cellStyle name="20% - Accent2 2 2 12" xfId="34760" xr:uid="{2064F557-7566-481C-BD56-E5B966DB67DE}"/>
    <cellStyle name="20% - Accent2 2 2 2" xfId="265" xr:uid="{A757D276-9120-4C2F-977C-D0ABEC906A14}"/>
    <cellStyle name="20% - Accent2 2 2 2 2" xfId="507" xr:uid="{175D6488-C8E3-490B-99B6-37AC4F2D76EE}"/>
    <cellStyle name="20% - Accent2 2 2 2 2 2" xfId="983" xr:uid="{8925FAC2-C689-4CBD-84D9-6D3831A881AB}"/>
    <cellStyle name="20% - Accent2 2 2 2 2 2 2" xfId="2311" xr:uid="{60A32301-D6F8-47F0-95E4-39C1E51823EA}"/>
    <cellStyle name="20% - Accent2 2 2 2 2 2 2 2" xfId="5101" xr:uid="{AE5F6564-2FAF-4CC3-BB7E-17526E079429}"/>
    <cellStyle name="20% - Accent2 2 2 2 2 2 2 2 2" xfId="13431" xr:uid="{8C231B84-D9C6-4E0C-A7FB-A4EA85740927}"/>
    <cellStyle name="20% - Accent2 2 2 2 2 2 2 2 2 2" xfId="30088" xr:uid="{2A8B02F7-2E54-42C7-8EC8-E1C504DAC6C6}"/>
    <cellStyle name="20% - Accent2 2 2 2 2 2 2 2 3" xfId="21760" xr:uid="{54253926-E0D0-4755-A7A3-ECB5B9B0DB8D}"/>
    <cellStyle name="20% - Accent2 2 2 2 2 2 2 3" xfId="7877" xr:uid="{A2FBA5EB-F47F-4F12-A761-73E549102625}"/>
    <cellStyle name="20% - Accent2 2 2 2 2 2 2 3 2" xfId="16207" xr:uid="{E6844E3B-CDB1-4AD8-9DD9-31DB96E94C0C}"/>
    <cellStyle name="20% - Accent2 2 2 2 2 2 2 3 2 2" xfId="32864" xr:uid="{27962B70-13F2-4DA0-870F-18B9EEEBA4B6}"/>
    <cellStyle name="20% - Accent2 2 2 2 2 2 2 3 3" xfId="24536" xr:uid="{45149BAE-EC0C-40ED-A516-125AB1581727}"/>
    <cellStyle name="20% - Accent2 2 2 2 2 2 2 4" xfId="10655" xr:uid="{D611E8C2-BA52-4E88-8C7D-9FF1E6FEB27C}"/>
    <cellStyle name="20% - Accent2 2 2 2 2 2 2 4 2" xfId="27312" xr:uid="{983BEAD1-4833-4917-ACEB-3F3B5A36F803}"/>
    <cellStyle name="20% - Accent2 2 2 2 2 2 2 5" xfId="18984" xr:uid="{3573E247-4732-42CD-9CCD-FE3FF6948CC3}"/>
    <cellStyle name="20% - Accent2 2 2 2 2 2 3" xfId="3774" xr:uid="{DF21D86A-7153-40E6-BE8F-46772937AC58}"/>
    <cellStyle name="20% - Accent2 2 2 2 2 2 3 2" xfId="12104" xr:uid="{9E2D9320-DE40-409F-81C0-002C07053BF5}"/>
    <cellStyle name="20% - Accent2 2 2 2 2 2 3 2 2" xfId="28761" xr:uid="{C804C9DE-9FBE-442B-97BE-FF8365C9C39E}"/>
    <cellStyle name="20% - Accent2 2 2 2 2 2 3 3" xfId="20433" xr:uid="{926EB122-09F8-4758-BB8A-6D98953E902F}"/>
    <cellStyle name="20% - Accent2 2 2 2 2 2 4" xfId="6550" xr:uid="{C7C3734C-E87B-4A0F-94B0-462BC31DD93E}"/>
    <cellStyle name="20% - Accent2 2 2 2 2 2 4 2" xfId="14880" xr:uid="{4B26E25E-CA93-4006-93E5-161D4D6DAD82}"/>
    <cellStyle name="20% - Accent2 2 2 2 2 2 4 2 2" xfId="31537" xr:uid="{68E32DCE-E360-4EC3-A7AD-389DA01C2805}"/>
    <cellStyle name="20% - Accent2 2 2 2 2 2 4 3" xfId="23209" xr:uid="{2EDDB146-386D-4A38-A298-728EC0BD5467}"/>
    <cellStyle name="20% - Accent2 2 2 2 2 2 5" xfId="9328" xr:uid="{DC3BCF4B-29FF-4648-BB95-4A3A3D8A2DF2}"/>
    <cellStyle name="20% - Accent2 2 2 2 2 2 5 2" xfId="25985" xr:uid="{634E838B-B780-42CC-8387-4DA3615E4DC3}"/>
    <cellStyle name="20% - Accent2 2 2 2 2 2 6" xfId="17657" xr:uid="{2237B390-2271-4359-A14B-993F7526DD69}"/>
    <cellStyle name="20% - Accent2 2 2 2 2 3" xfId="1837" xr:uid="{A53E9C78-0A0A-4B64-AD38-9D6E1002F258}"/>
    <cellStyle name="20% - Accent2 2 2 2 2 3 2" xfId="4627" xr:uid="{D8607C22-9655-4432-B0EA-A07357B75164}"/>
    <cellStyle name="20% - Accent2 2 2 2 2 3 2 2" xfId="12957" xr:uid="{F417F219-2525-4B0B-A83A-29F8C9B63458}"/>
    <cellStyle name="20% - Accent2 2 2 2 2 3 2 2 2" xfId="29614" xr:uid="{E32C7B91-2408-4165-87D7-D3A628C2A387}"/>
    <cellStyle name="20% - Accent2 2 2 2 2 3 2 3" xfId="21286" xr:uid="{F5A7AB7E-4A2D-4092-BB48-4D8F40EC4564}"/>
    <cellStyle name="20% - Accent2 2 2 2 2 3 3" xfId="7403" xr:uid="{A1BEF99D-EB03-4444-92F0-7FF1D8C9B31E}"/>
    <cellStyle name="20% - Accent2 2 2 2 2 3 3 2" xfId="15733" xr:uid="{E332A75F-01BF-4E52-86CF-44575976C763}"/>
    <cellStyle name="20% - Accent2 2 2 2 2 3 3 2 2" xfId="32390" xr:uid="{28D8E4FC-C2E7-4B06-9EA5-7F8FD7861303}"/>
    <cellStyle name="20% - Accent2 2 2 2 2 3 3 3" xfId="24062" xr:uid="{4BB1E924-AD5C-4034-853E-746383E17B77}"/>
    <cellStyle name="20% - Accent2 2 2 2 2 3 4" xfId="10181" xr:uid="{C0A15C26-9459-458A-B582-FEA1EA806C9A}"/>
    <cellStyle name="20% - Accent2 2 2 2 2 3 4 2" xfId="26838" xr:uid="{27EB88DF-BD63-4D03-AB3F-9BD646A29154}"/>
    <cellStyle name="20% - Accent2 2 2 2 2 3 5" xfId="18510" xr:uid="{486A15E7-2B1C-47A5-87B9-A2D0ADAC15BF}"/>
    <cellStyle name="20% - Accent2 2 2 2 2 4" xfId="3300" xr:uid="{086D1D3A-0C2A-49E2-B2CF-278EFBA6A482}"/>
    <cellStyle name="20% - Accent2 2 2 2 2 4 2" xfId="11630" xr:uid="{09AE70F7-EA92-4811-852A-EF1C1B0ADE13}"/>
    <cellStyle name="20% - Accent2 2 2 2 2 4 2 2" xfId="28287" xr:uid="{76B2DEB1-2659-49A6-A3B2-C353D89C7889}"/>
    <cellStyle name="20% - Accent2 2 2 2 2 4 3" xfId="19959" xr:uid="{CD7F2587-6E3C-457D-A967-28C17F66E1A0}"/>
    <cellStyle name="20% - Accent2 2 2 2 2 5" xfId="6076" xr:uid="{A73C7EF0-5DC4-40FC-900F-2D48074056E8}"/>
    <cellStyle name="20% - Accent2 2 2 2 2 5 2" xfId="14406" xr:uid="{7ABF5F34-D20B-4681-AF91-94D2BC71F359}"/>
    <cellStyle name="20% - Accent2 2 2 2 2 5 2 2" xfId="31063" xr:uid="{BBB71CA3-1A17-4DE8-A649-9AF8EDD16B32}"/>
    <cellStyle name="20% - Accent2 2 2 2 2 5 3" xfId="22735" xr:uid="{B59008F6-0284-4D1D-8DA3-90532D0DEA17}"/>
    <cellStyle name="20% - Accent2 2 2 2 2 6" xfId="8854" xr:uid="{704CF4FC-D97E-485B-AE71-700FB02A3052}"/>
    <cellStyle name="20% - Accent2 2 2 2 2 6 2" xfId="25511" xr:uid="{D258836F-4F78-4CA8-BB3C-5566761C1E6B}"/>
    <cellStyle name="20% - Accent2 2 2 2 2 7" xfId="17183" xr:uid="{E54D7F6D-4BA9-4CB3-8C12-9157ED2FA3EB}"/>
    <cellStyle name="20% - Accent2 2 2 2 3" xfId="743" xr:uid="{24B0ABCA-E625-4CC7-BC89-511CD4C160F0}"/>
    <cellStyle name="20% - Accent2 2 2 2 3 2" xfId="2073" xr:uid="{6FDAEBC1-78DE-4B0B-9ADD-3121D349CC40}"/>
    <cellStyle name="20% - Accent2 2 2 2 3 2 2" xfId="4863" xr:uid="{9719F228-3EC6-46B1-AD46-01B13252392C}"/>
    <cellStyle name="20% - Accent2 2 2 2 3 2 2 2" xfId="13193" xr:uid="{71E5440E-C320-4716-BDB4-8E0D1AEB801F}"/>
    <cellStyle name="20% - Accent2 2 2 2 3 2 2 2 2" xfId="29850" xr:uid="{CB8377A6-03B9-4BC3-B436-53B0611804C5}"/>
    <cellStyle name="20% - Accent2 2 2 2 3 2 2 3" xfId="21522" xr:uid="{CB7D3624-9583-4B57-9846-BAE41FC87FFD}"/>
    <cellStyle name="20% - Accent2 2 2 2 3 2 3" xfId="7639" xr:uid="{05CBCCFF-4A0C-4E9A-8CAF-973A9D61768D}"/>
    <cellStyle name="20% - Accent2 2 2 2 3 2 3 2" xfId="15969" xr:uid="{36EB9380-2BC7-4701-A7D1-A9015C64E99A}"/>
    <cellStyle name="20% - Accent2 2 2 2 3 2 3 2 2" xfId="32626" xr:uid="{8CC5A90D-8211-4DA0-BB1D-E21B8209F3B5}"/>
    <cellStyle name="20% - Accent2 2 2 2 3 2 3 3" xfId="24298" xr:uid="{077B0680-F2BF-464C-8FD0-D0267E0A90F2}"/>
    <cellStyle name="20% - Accent2 2 2 2 3 2 4" xfId="10417" xr:uid="{369C2FCC-A6D6-440F-B0B0-94A721C97BB0}"/>
    <cellStyle name="20% - Accent2 2 2 2 3 2 4 2" xfId="27074" xr:uid="{ED9037C9-AD6E-4879-9FE2-FE1BD3956A2F}"/>
    <cellStyle name="20% - Accent2 2 2 2 3 2 5" xfId="18746" xr:uid="{60C66029-78A1-4E34-BAC5-761F2CD619F6}"/>
    <cellStyle name="20% - Accent2 2 2 2 3 3" xfId="3536" xr:uid="{093F5FED-79A2-4C8A-A43D-9561CB91CB45}"/>
    <cellStyle name="20% - Accent2 2 2 2 3 3 2" xfId="11866" xr:uid="{A838C8D7-A4C1-4746-8541-D461ADE01CC7}"/>
    <cellStyle name="20% - Accent2 2 2 2 3 3 2 2" xfId="28523" xr:uid="{2545BE84-E43D-4DA8-BD3C-B329767D4E2B}"/>
    <cellStyle name="20% - Accent2 2 2 2 3 3 3" xfId="20195" xr:uid="{0AC44724-DB34-47B0-8A9F-B88FF66D6F0F}"/>
    <cellStyle name="20% - Accent2 2 2 2 3 4" xfId="6312" xr:uid="{B57EB556-FC90-49A8-86C9-108A0105D6D6}"/>
    <cellStyle name="20% - Accent2 2 2 2 3 4 2" xfId="14642" xr:uid="{849E8FE9-F31F-4B22-93BC-5A6C67E16F38}"/>
    <cellStyle name="20% - Accent2 2 2 2 3 4 2 2" xfId="31299" xr:uid="{9F935DF0-3E23-4CE4-8792-769B75B73673}"/>
    <cellStyle name="20% - Accent2 2 2 2 3 4 3" xfId="22971" xr:uid="{D4028FFD-170C-4ED7-A62B-5F4BEA9D2288}"/>
    <cellStyle name="20% - Accent2 2 2 2 3 5" xfId="9090" xr:uid="{C809551A-A926-4C0A-8940-8418D30C1266}"/>
    <cellStyle name="20% - Accent2 2 2 2 3 5 2" xfId="25747" xr:uid="{6DE01A6A-EB57-4566-8936-13915446F35D}"/>
    <cellStyle name="20% - Accent2 2 2 2 3 6" xfId="17419" xr:uid="{035F3AB6-D49E-4E18-A404-BF6A7C44BC5E}"/>
    <cellStyle name="20% - Accent2 2 2 2 4" xfId="1220" xr:uid="{0CF2D0EE-74CC-47BC-A707-207F93C399BA}"/>
    <cellStyle name="20% - Accent2 2 2 2 4 2" xfId="2548" xr:uid="{6B359A41-E078-4C78-B2B2-F1544EC7ABEE}"/>
    <cellStyle name="20% - Accent2 2 2 2 4 2 2" xfId="5338" xr:uid="{3FCB17A4-A005-48E7-9CCC-DF549D1E5AA9}"/>
    <cellStyle name="20% - Accent2 2 2 2 4 2 2 2" xfId="13668" xr:uid="{0AB63637-3CFD-4381-A697-B587226F4A66}"/>
    <cellStyle name="20% - Accent2 2 2 2 4 2 2 2 2" xfId="30325" xr:uid="{0D4B6C49-0B18-4DB5-9D23-04C0D5CDC692}"/>
    <cellStyle name="20% - Accent2 2 2 2 4 2 2 3" xfId="21997" xr:uid="{CA9911D7-6038-4AF1-BFAC-55486AA1018D}"/>
    <cellStyle name="20% - Accent2 2 2 2 4 2 3" xfId="8114" xr:uid="{FD5A9B29-1BA3-4081-BD35-98F425DD1569}"/>
    <cellStyle name="20% - Accent2 2 2 2 4 2 3 2" xfId="16444" xr:uid="{C9DA7577-1594-436A-8A6A-7A0D6758E967}"/>
    <cellStyle name="20% - Accent2 2 2 2 4 2 3 2 2" xfId="33101" xr:uid="{D74EAAF1-E3A8-44F4-BF57-0A9E4D6DBD3E}"/>
    <cellStyle name="20% - Accent2 2 2 2 4 2 3 3" xfId="24773" xr:uid="{64E7D2BB-49FF-457B-8C6A-89EB34363E20}"/>
    <cellStyle name="20% - Accent2 2 2 2 4 2 4" xfId="10892" xr:uid="{C15BB8B2-2EB5-4EC3-B959-7F34220C1EB2}"/>
    <cellStyle name="20% - Accent2 2 2 2 4 2 4 2" xfId="27549" xr:uid="{6AEEBF47-419C-4BDC-8F2F-0EF8744FB844}"/>
    <cellStyle name="20% - Accent2 2 2 2 4 2 5" xfId="19221" xr:uid="{0D76092E-450B-4887-9D2B-AF83FA4A1BE3}"/>
    <cellStyle name="20% - Accent2 2 2 2 4 3" xfId="4011" xr:uid="{28E1AB4F-7552-47A8-91A9-2526B1F84A3C}"/>
    <cellStyle name="20% - Accent2 2 2 2 4 3 2" xfId="12341" xr:uid="{7D1C671D-669D-4776-BE57-8F9BC8F7B9AA}"/>
    <cellStyle name="20% - Accent2 2 2 2 4 3 2 2" xfId="28998" xr:uid="{037E789E-202C-4CD8-8EBB-149B933F18C8}"/>
    <cellStyle name="20% - Accent2 2 2 2 4 3 3" xfId="20670" xr:uid="{7E3BACE8-0E39-418E-9074-358C82346639}"/>
    <cellStyle name="20% - Accent2 2 2 2 4 4" xfId="6787" xr:uid="{ED290ECE-105F-4248-9647-49B50B4526AB}"/>
    <cellStyle name="20% - Accent2 2 2 2 4 4 2" xfId="15117" xr:uid="{49177C4A-3E4A-4389-AFA6-AA0E9179509F}"/>
    <cellStyle name="20% - Accent2 2 2 2 4 4 2 2" xfId="31774" xr:uid="{425491B7-FF09-4CE0-95E2-48F1D52CD8D3}"/>
    <cellStyle name="20% - Accent2 2 2 2 4 4 3" xfId="23446" xr:uid="{B9D38747-3B28-4889-877D-8A47C388F666}"/>
    <cellStyle name="20% - Accent2 2 2 2 4 5" xfId="9565" xr:uid="{29E01882-1893-40FB-9270-EBF8F341045A}"/>
    <cellStyle name="20% - Accent2 2 2 2 4 5 2" xfId="26222" xr:uid="{CB775B45-9AF5-43A0-A301-C19B5BAA0C06}"/>
    <cellStyle name="20% - Accent2 2 2 2 4 6" xfId="17894" xr:uid="{48F2DC3C-7ADD-45C4-A189-ABA7C14EBB53}"/>
    <cellStyle name="20% - Accent2 2 2 2 5" xfId="1600" xr:uid="{9363F1C2-9423-4941-BD6D-8F220E755BE2}"/>
    <cellStyle name="20% - Accent2 2 2 2 5 2" xfId="4390" xr:uid="{C186457A-9C58-425C-BF0C-3CC8AB9B9970}"/>
    <cellStyle name="20% - Accent2 2 2 2 5 2 2" xfId="12720" xr:uid="{A6ABD268-5D3A-4F48-B02E-83B8D6E68282}"/>
    <cellStyle name="20% - Accent2 2 2 2 5 2 2 2" xfId="29377" xr:uid="{1487666B-8089-493F-BD16-6D16037FCFBC}"/>
    <cellStyle name="20% - Accent2 2 2 2 5 2 3" xfId="21049" xr:uid="{74817292-3CB5-4F75-9074-B6BC225A710D}"/>
    <cellStyle name="20% - Accent2 2 2 2 5 3" xfId="7166" xr:uid="{3BB55807-F51A-4697-993D-B5BAA41909F1}"/>
    <cellStyle name="20% - Accent2 2 2 2 5 3 2" xfId="15496" xr:uid="{0C138D73-CC28-4A84-B729-49A0B25828EC}"/>
    <cellStyle name="20% - Accent2 2 2 2 5 3 2 2" xfId="32153" xr:uid="{D5D998DC-973D-464A-883E-EC910EEFA634}"/>
    <cellStyle name="20% - Accent2 2 2 2 5 3 3" xfId="23825" xr:uid="{52DA25CB-7D50-443F-84FC-1C65CD04FC39}"/>
    <cellStyle name="20% - Accent2 2 2 2 5 4" xfId="9944" xr:uid="{9F01CB44-E69A-46CC-812B-863F169C6F74}"/>
    <cellStyle name="20% - Accent2 2 2 2 5 4 2" xfId="26601" xr:uid="{DD2944D0-8182-4CFA-9B35-E27F94CE56B3}"/>
    <cellStyle name="20% - Accent2 2 2 2 5 5" xfId="18273" xr:uid="{EF3089CF-A0D6-4AD1-A9B3-6BB635E81318}"/>
    <cellStyle name="20% - Accent2 2 2 2 6" xfId="3063" xr:uid="{85617435-5361-44CC-A3B6-A63C95C7A4C6}"/>
    <cellStyle name="20% - Accent2 2 2 2 6 2" xfId="11393" xr:uid="{8FB8E518-FE79-4EDA-8F03-CC869B6AE693}"/>
    <cellStyle name="20% - Accent2 2 2 2 6 2 2" xfId="28050" xr:uid="{82DDDD1F-F706-4294-8348-826FE8EBB3EB}"/>
    <cellStyle name="20% - Accent2 2 2 2 6 3" xfId="19722" xr:uid="{1168A386-8AAD-4471-8FFF-E61FA1A7D511}"/>
    <cellStyle name="20% - Accent2 2 2 2 7" xfId="5839" xr:uid="{B56DEF32-2E94-4483-ABA7-31FC88DCB2F4}"/>
    <cellStyle name="20% - Accent2 2 2 2 7 2" xfId="14169" xr:uid="{7B3302E7-3116-45A4-AA2B-2FEFB5155901}"/>
    <cellStyle name="20% - Accent2 2 2 2 7 2 2" xfId="30826" xr:uid="{042928E3-0C68-4BA3-8626-28BEBF790448}"/>
    <cellStyle name="20% - Accent2 2 2 2 7 3" xfId="22498" xr:uid="{A28BB71B-3E8D-4CA2-9B4F-08211F71766C}"/>
    <cellStyle name="20% - Accent2 2 2 2 8" xfId="8617" xr:uid="{50BB3A34-C533-49E7-980E-96370FA0056E}"/>
    <cellStyle name="20% - Accent2 2 2 2 8 2" xfId="25274" xr:uid="{7530C338-B3C5-427E-8AF7-6DD200AAAF88}"/>
    <cellStyle name="20% - Accent2 2 2 2 9" xfId="16946" xr:uid="{6564788B-D4AF-496F-8445-637A908DFE15}"/>
    <cellStyle name="20% - Accent2 2 2 3" xfId="387" xr:uid="{EB14B386-81A1-46C3-A327-3DA1AF4C2361}"/>
    <cellStyle name="20% - Accent2 2 2 3 2" xfId="865" xr:uid="{000FFBD6-3002-4D87-B3AD-94A276479F0D}"/>
    <cellStyle name="20% - Accent2 2 2 3 2 2" xfId="2193" xr:uid="{2054128F-D40E-4CA9-978F-A4A918F7C932}"/>
    <cellStyle name="20% - Accent2 2 2 3 2 2 2" xfId="4983" xr:uid="{34D6731C-0551-45E8-A642-59F43371DA43}"/>
    <cellStyle name="20% - Accent2 2 2 3 2 2 2 2" xfId="13313" xr:uid="{1B6B5F53-C397-4765-B763-4994B42EA026}"/>
    <cellStyle name="20% - Accent2 2 2 3 2 2 2 2 2" xfId="29970" xr:uid="{1DD118B6-AB57-4B52-BBE3-7EF27BF87813}"/>
    <cellStyle name="20% - Accent2 2 2 3 2 2 2 3" xfId="21642" xr:uid="{226538DD-0EC9-4C22-B38E-472887497B84}"/>
    <cellStyle name="20% - Accent2 2 2 3 2 2 3" xfId="7759" xr:uid="{F2FEC9A5-1DE4-4B48-9B06-47022014B215}"/>
    <cellStyle name="20% - Accent2 2 2 3 2 2 3 2" xfId="16089" xr:uid="{961155FB-5DE5-4562-B269-80CA572D5781}"/>
    <cellStyle name="20% - Accent2 2 2 3 2 2 3 2 2" xfId="32746" xr:uid="{00C1C8F2-6520-4E7A-821B-FA1746493FAC}"/>
    <cellStyle name="20% - Accent2 2 2 3 2 2 3 3" xfId="24418" xr:uid="{D3B723F1-5756-47B6-92CD-99350081A656}"/>
    <cellStyle name="20% - Accent2 2 2 3 2 2 4" xfId="10537" xr:uid="{E407BAB3-4C34-4EE4-BB1C-1DCFB0893F6E}"/>
    <cellStyle name="20% - Accent2 2 2 3 2 2 4 2" xfId="27194" xr:uid="{04838CF8-D6AB-48EF-A6FE-710095B796A1}"/>
    <cellStyle name="20% - Accent2 2 2 3 2 2 5" xfId="18866" xr:uid="{345C64FD-9563-4537-9D11-A2811D7E0BAA}"/>
    <cellStyle name="20% - Accent2 2 2 3 2 3" xfId="3656" xr:uid="{79FD1861-4D02-4687-A6B8-CC581515EF88}"/>
    <cellStyle name="20% - Accent2 2 2 3 2 3 2" xfId="11986" xr:uid="{F752758B-0631-4072-AD88-A97DDDCAE1F3}"/>
    <cellStyle name="20% - Accent2 2 2 3 2 3 2 2" xfId="28643" xr:uid="{02D521A6-3539-4E10-B601-02247D67606A}"/>
    <cellStyle name="20% - Accent2 2 2 3 2 3 3" xfId="20315" xr:uid="{7F40B0B1-E1A2-4CDA-8F92-2E7251835853}"/>
    <cellStyle name="20% - Accent2 2 2 3 2 4" xfId="6432" xr:uid="{876BAE3A-989D-4632-8FD1-648F1E37FB1C}"/>
    <cellStyle name="20% - Accent2 2 2 3 2 4 2" xfId="14762" xr:uid="{0ABE876B-A8E9-441B-B65C-6325AC37B95A}"/>
    <cellStyle name="20% - Accent2 2 2 3 2 4 2 2" xfId="31419" xr:uid="{85EA0C1C-16AF-4661-BF0E-139659A36FE5}"/>
    <cellStyle name="20% - Accent2 2 2 3 2 4 3" xfId="23091" xr:uid="{D6ACDB02-7BC0-4D19-A74E-25E5CC48B76A}"/>
    <cellStyle name="20% - Accent2 2 2 3 2 5" xfId="9210" xr:uid="{13F42301-9CB0-45BC-9209-CDD8D1E53D5C}"/>
    <cellStyle name="20% - Accent2 2 2 3 2 5 2" xfId="25867" xr:uid="{0D2E8B98-A839-4593-A163-CD1FC3F141B9}"/>
    <cellStyle name="20% - Accent2 2 2 3 2 6" xfId="17539" xr:uid="{3B2B5722-D8E9-4FCF-AD19-8E336887C33E}"/>
    <cellStyle name="20% - Accent2 2 2 3 3" xfId="1717" xr:uid="{BE67E040-808D-40AA-879F-202AE74B9986}"/>
    <cellStyle name="20% - Accent2 2 2 3 3 2" xfId="4507" xr:uid="{359595A4-201B-4E34-9FD3-5CCCC80724CD}"/>
    <cellStyle name="20% - Accent2 2 2 3 3 2 2" xfId="12837" xr:uid="{2AA16E3C-0336-4E38-A5A3-D3D6B7C8AB2B}"/>
    <cellStyle name="20% - Accent2 2 2 3 3 2 2 2" xfId="29494" xr:uid="{BE47161E-1075-4CA6-8FE8-193A1CA8B898}"/>
    <cellStyle name="20% - Accent2 2 2 3 3 2 3" xfId="21166" xr:uid="{EE074FFE-1831-4E47-AB0C-8563FEC8BE69}"/>
    <cellStyle name="20% - Accent2 2 2 3 3 3" xfId="7283" xr:uid="{2A687EFB-33DC-4EAC-9DC8-26690B0D7211}"/>
    <cellStyle name="20% - Accent2 2 2 3 3 3 2" xfId="15613" xr:uid="{0923B0E7-1F8E-484B-9173-D9D7F7A0705B}"/>
    <cellStyle name="20% - Accent2 2 2 3 3 3 2 2" xfId="32270" xr:uid="{5C9C1E15-DC9D-4FA4-8CBD-DD4E1E83965B}"/>
    <cellStyle name="20% - Accent2 2 2 3 3 3 3" xfId="23942" xr:uid="{9463D00B-9D29-4106-840D-7AE4EBF8503B}"/>
    <cellStyle name="20% - Accent2 2 2 3 3 4" xfId="10061" xr:uid="{AC5EB619-0A78-4438-87AF-70310CC5A42D}"/>
    <cellStyle name="20% - Accent2 2 2 3 3 4 2" xfId="26718" xr:uid="{78B08F96-41CC-4A59-AA60-6A0F5C0EE772}"/>
    <cellStyle name="20% - Accent2 2 2 3 3 5" xfId="18390" xr:uid="{4D48EA08-956A-40A6-90EA-490A7F1AEF07}"/>
    <cellStyle name="20% - Accent2 2 2 3 4" xfId="3180" xr:uid="{19BF0013-50AE-452D-842D-3834AA968568}"/>
    <cellStyle name="20% - Accent2 2 2 3 4 2" xfId="11510" xr:uid="{A02FAD43-89B9-4132-812E-44BB1B04C9F7}"/>
    <cellStyle name="20% - Accent2 2 2 3 4 2 2" xfId="28167" xr:uid="{31CF2379-7A68-48ED-AF6E-18EAA4526697}"/>
    <cellStyle name="20% - Accent2 2 2 3 4 3" xfId="19839" xr:uid="{EDB07BBF-C0CD-4B0D-9660-A5CEBFD32804}"/>
    <cellStyle name="20% - Accent2 2 2 3 5" xfId="5956" xr:uid="{9DBB1D46-DC29-4210-896B-6D284BC05149}"/>
    <cellStyle name="20% - Accent2 2 2 3 5 2" xfId="14286" xr:uid="{DAF52D9A-A320-480F-8FC1-E6994B9483F7}"/>
    <cellStyle name="20% - Accent2 2 2 3 5 2 2" xfId="30943" xr:uid="{7576AC40-6AF9-4976-B059-85C01C6CD45D}"/>
    <cellStyle name="20% - Accent2 2 2 3 5 3" xfId="22615" xr:uid="{25BA82EC-CA39-4A2D-8536-196EA77D0558}"/>
    <cellStyle name="20% - Accent2 2 2 3 6" xfId="8734" xr:uid="{562FD6A8-3A0A-4806-8B7D-F81165AD9470}"/>
    <cellStyle name="20% - Accent2 2 2 3 6 2" xfId="25391" xr:uid="{82BFA786-CD52-461F-A55A-D07771BCCE31}"/>
    <cellStyle name="20% - Accent2 2 2 3 7" xfId="17063" xr:uid="{A3B8AE5F-9558-4345-8D3E-BD1DD54275D6}"/>
    <cellStyle name="20% - Accent2 2 2 4" xfId="623" xr:uid="{FF119557-10BC-4523-9E8D-EC4A8C789856}"/>
    <cellStyle name="20% - Accent2 2 2 4 2" xfId="1953" xr:uid="{2E7884EC-BB4B-4FB7-B5BE-A1422FA20825}"/>
    <cellStyle name="20% - Accent2 2 2 4 2 2" xfId="4743" xr:uid="{F08732BC-FFBD-4787-8CA5-99D5217AC930}"/>
    <cellStyle name="20% - Accent2 2 2 4 2 2 2" xfId="13073" xr:uid="{534E5A5F-9190-41A4-9632-CAD6F083E0C4}"/>
    <cellStyle name="20% - Accent2 2 2 4 2 2 2 2" xfId="29730" xr:uid="{C95B4F66-28CB-4202-96FD-B3EFC1ABEA6B}"/>
    <cellStyle name="20% - Accent2 2 2 4 2 2 3" xfId="21402" xr:uid="{037F1DD1-D856-45BF-8EAC-236FD814FC54}"/>
    <cellStyle name="20% - Accent2 2 2 4 2 3" xfId="7519" xr:uid="{8DA074B9-628B-403B-8D88-E7473D4C2DDC}"/>
    <cellStyle name="20% - Accent2 2 2 4 2 3 2" xfId="15849" xr:uid="{E32FC5E3-D543-4095-8C35-C54ABEC5D01F}"/>
    <cellStyle name="20% - Accent2 2 2 4 2 3 2 2" xfId="32506" xr:uid="{21E8B8AC-938C-4458-ACEB-1DED3D86E060}"/>
    <cellStyle name="20% - Accent2 2 2 4 2 3 3" xfId="24178" xr:uid="{68B531EA-BB0D-4A35-BB4E-B1C443BEF95E}"/>
    <cellStyle name="20% - Accent2 2 2 4 2 4" xfId="10297" xr:uid="{735CF351-5CAC-4DF2-AEC2-1AF6E5472EFF}"/>
    <cellStyle name="20% - Accent2 2 2 4 2 4 2" xfId="26954" xr:uid="{9710E1FD-16D0-450A-AD3D-835C10462462}"/>
    <cellStyle name="20% - Accent2 2 2 4 2 5" xfId="18626" xr:uid="{88310693-8DBA-49B6-86E9-41B696949AA4}"/>
    <cellStyle name="20% - Accent2 2 2 4 3" xfId="3416" xr:uid="{EE9B360B-8F48-4530-9B67-81FD60A67F98}"/>
    <cellStyle name="20% - Accent2 2 2 4 3 2" xfId="11746" xr:uid="{E0D12092-EC4B-45A5-9525-C92733429A84}"/>
    <cellStyle name="20% - Accent2 2 2 4 3 2 2" xfId="28403" xr:uid="{3C1FA3C1-2DD4-4B14-A5FE-ABC03C15B517}"/>
    <cellStyle name="20% - Accent2 2 2 4 3 3" xfId="20075" xr:uid="{EE5E7523-CD68-47E7-BDA8-043066491B45}"/>
    <cellStyle name="20% - Accent2 2 2 4 4" xfId="6192" xr:uid="{84CC65AE-BBBC-4B7E-A61C-A9A73C5D3651}"/>
    <cellStyle name="20% - Accent2 2 2 4 4 2" xfId="14522" xr:uid="{F7CA0EF4-B5F4-4BDD-8D81-B93A7043212B}"/>
    <cellStyle name="20% - Accent2 2 2 4 4 2 2" xfId="31179" xr:uid="{97571497-BC0A-492C-8512-631B22A2A657}"/>
    <cellStyle name="20% - Accent2 2 2 4 4 3" xfId="22851" xr:uid="{84B0B215-9EAD-4F89-9671-99E4461CE668}"/>
    <cellStyle name="20% - Accent2 2 2 4 5" xfId="8970" xr:uid="{D5BDEAF0-7707-4CCF-BE5C-E3FAC2DF5580}"/>
    <cellStyle name="20% - Accent2 2 2 4 5 2" xfId="25627" xr:uid="{90301B96-5324-4B0F-A86F-FE58193C7C5E}"/>
    <cellStyle name="20% - Accent2 2 2 4 6" xfId="17299" xr:uid="{70B8C2FB-F9E4-467F-9409-C2B3C393AFCA}"/>
    <cellStyle name="20% - Accent2 2 2 5" xfId="1100" xr:uid="{A64D8B91-8984-4F1B-905F-F791F6E455D7}"/>
    <cellStyle name="20% - Accent2 2 2 5 2" xfId="2428" xr:uid="{11F1227D-8B1C-45C8-BBF9-A03717AA707A}"/>
    <cellStyle name="20% - Accent2 2 2 5 2 2" xfId="5218" xr:uid="{5148C231-B090-4330-801D-7E60A63C2267}"/>
    <cellStyle name="20% - Accent2 2 2 5 2 2 2" xfId="13548" xr:uid="{7EB2B902-5AFD-42C4-8E73-0047E76ED98C}"/>
    <cellStyle name="20% - Accent2 2 2 5 2 2 2 2" xfId="30205" xr:uid="{4A809510-A557-4156-A286-3D27F396D056}"/>
    <cellStyle name="20% - Accent2 2 2 5 2 2 3" xfId="21877" xr:uid="{7A600FAF-0D94-4407-A1FF-644E6AF02D26}"/>
    <cellStyle name="20% - Accent2 2 2 5 2 3" xfId="7994" xr:uid="{DA22F906-F59A-4810-9BF5-0BDBDFEE6F1F}"/>
    <cellStyle name="20% - Accent2 2 2 5 2 3 2" xfId="16324" xr:uid="{C47E96DF-57C8-4326-940D-FDF44EBE4A2C}"/>
    <cellStyle name="20% - Accent2 2 2 5 2 3 2 2" xfId="32981" xr:uid="{96145298-D156-4E92-A560-5D006EE34FBE}"/>
    <cellStyle name="20% - Accent2 2 2 5 2 3 3" xfId="24653" xr:uid="{847F080F-194B-4B0F-985A-3B10ADD210BA}"/>
    <cellStyle name="20% - Accent2 2 2 5 2 4" xfId="10772" xr:uid="{87742DED-7BC8-4955-8243-EC3E8B828FC1}"/>
    <cellStyle name="20% - Accent2 2 2 5 2 4 2" xfId="27429" xr:uid="{49D3DBD6-8175-4491-B4D0-37648852A831}"/>
    <cellStyle name="20% - Accent2 2 2 5 2 5" xfId="19101" xr:uid="{CE087AF7-2134-416F-8AFD-8776B0197D9F}"/>
    <cellStyle name="20% - Accent2 2 2 5 3" xfId="3891" xr:uid="{D8642BDF-B824-4E14-A0AE-9FF8F38A13CD}"/>
    <cellStyle name="20% - Accent2 2 2 5 3 2" xfId="12221" xr:uid="{9FC660BB-E10C-4F49-9F19-0437268511AB}"/>
    <cellStyle name="20% - Accent2 2 2 5 3 2 2" xfId="28878" xr:uid="{2C0C34D0-D572-45D3-962A-52114BC66D12}"/>
    <cellStyle name="20% - Accent2 2 2 5 3 3" xfId="20550" xr:uid="{92E8AD08-4BFD-4F7E-868E-C05280CFD102}"/>
    <cellStyle name="20% - Accent2 2 2 5 4" xfId="6667" xr:uid="{0E4774C5-25F0-4814-98F4-70B23BB49258}"/>
    <cellStyle name="20% - Accent2 2 2 5 4 2" xfId="14997" xr:uid="{E21B1C00-7DCE-41E3-9F5A-00C90AF261D6}"/>
    <cellStyle name="20% - Accent2 2 2 5 4 2 2" xfId="31654" xr:uid="{F32A9C61-2B37-468E-B50D-CC07B9D2446D}"/>
    <cellStyle name="20% - Accent2 2 2 5 4 3" xfId="23326" xr:uid="{41138CF8-7777-4B11-A93C-EE9BA6859436}"/>
    <cellStyle name="20% - Accent2 2 2 5 5" xfId="9445" xr:uid="{BE2AF820-0370-488D-8471-E6EB18FB429C}"/>
    <cellStyle name="20% - Accent2 2 2 5 5 2" xfId="26102" xr:uid="{3C0CCCAE-EC67-49A3-9B57-9177EB0E9F35}"/>
    <cellStyle name="20% - Accent2 2 2 5 6" xfId="17774" xr:uid="{FCF09A02-343D-494A-8718-63E75908A3D5}"/>
    <cellStyle name="20% - Accent2 2 2 6" xfId="1365" xr:uid="{24470F43-6BB9-4AD1-90A8-789741E73922}"/>
    <cellStyle name="20% - Accent2 2 2 6 2" xfId="2693" xr:uid="{EB5402AE-E694-4E76-9720-98C1B7F6B202}"/>
    <cellStyle name="20% - Accent2 2 2 6 2 2" xfId="5483" xr:uid="{32B5A654-1910-4EC6-8420-94DBEED807E2}"/>
    <cellStyle name="20% - Accent2 2 2 6 2 2 2" xfId="13813" xr:uid="{F69FCF3F-355A-4AD9-A8E7-1C2DCFD2B0A0}"/>
    <cellStyle name="20% - Accent2 2 2 6 2 2 2 2" xfId="30470" xr:uid="{413C5B8F-277C-422F-893D-A00F4C7A07F7}"/>
    <cellStyle name="20% - Accent2 2 2 6 2 2 3" xfId="22142" xr:uid="{499475D8-39EC-4E27-9ABB-A90CBF113BF1}"/>
    <cellStyle name="20% - Accent2 2 2 6 2 3" xfId="8259" xr:uid="{F122BE32-1619-48C9-A59B-2E3C9F52F18F}"/>
    <cellStyle name="20% - Accent2 2 2 6 2 3 2" xfId="16589" xr:uid="{A05E5B85-9302-46DC-BA63-CF1F3AA437C4}"/>
    <cellStyle name="20% - Accent2 2 2 6 2 3 2 2" xfId="33246" xr:uid="{2ECB4042-08B5-44D3-BC55-6DB069D526D5}"/>
    <cellStyle name="20% - Accent2 2 2 6 2 3 3" xfId="24918" xr:uid="{51037EDA-97B3-4D66-B7D9-FA44297C04D6}"/>
    <cellStyle name="20% - Accent2 2 2 6 2 4" xfId="11037" xr:uid="{F8BF8DFB-25BA-4303-A3C1-3B714F7B4596}"/>
    <cellStyle name="20% - Accent2 2 2 6 2 4 2" xfId="27694" xr:uid="{5715F5E7-E27C-4FED-BFE0-11FA7BC951BF}"/>
    <cellStyle name="20% - Accent2 2 2 6 2 5" xfId="19366" xr:uid="{A19AA89F-D069-4001-93DD-37645E4F9869}"/>
    <cellStyle name="20% - Accent2 2 2 6 3" xfId="4156" xr:uid="{730A0F86-3051-41DA-9E39-31869250D8BB}"/>
    <cellStyle name="20% - Accent2 2 2 6 3 2" xfId="12486" xr:uid="{4C3F9976-DFFF-43D6-9FE6-4605F6C344F8}"/>
    <cellStyle name="20% - Accent2 2 2 6 3 2 2" xfId="29143" xr:uid="{BEE06214-1C98-4AF0-9B12-610B836C596A}"/>
    <cellStyle name="20% - Accent2 2 2 6 3 3" xfId="20815" xr:uid="{F490A3BD-8350-467C-96C5-93ECB8003660}"/>
    <cellStyle name="20% - Accent2 2 2 6 4" xfId="6932" xr:uid="{25109685-84E0-4D8A-838C-91DEFCFCF277}"/>
    <cellStyle name="20% - Accent2 2 2 6 4 2" xfId="15262" xr:uid="{6DEFD280-4528-42C6-8A88-565EFEF8674B}"/>
    <cellStyle name="20% - Accent2 2 2 6 4 2 2" xfId="31919" xr:uid="{E8DCDFAD-954E-48E8-838C-B60D7A6D9738}"/>
    <cellStyle name="20% - Accent2 2 2 6 4 3" xfId="23591" xr:uid="{B12BE2F2-A037-4D9F-877E-269EEB9AEDEF}"/>
    <cellStyle name="20% - Accent2 2 2 6 5" xfId="9710" xr:uid="{1B454DA3-9788-41BB-B0F8-A798DDA20C11}"/>
    <cellStyle name="20% - Accent2 2 2 6 5 2" xfId="26367" xr:uid="{7549A6AE-9BF0-45AD-9F45-CAD099B16517}"/>
    <cellStyle name="20% - Accent2 2 2 6 6" xfId="18039" xr:uid="{F737C2F0-CD57-440E-BA1F-027503A8A7DF}"/>
    <cellStyle name="20% - Accent2 2 2 7" xfId="1480" xr:uid="{46D3697F-42A8-4F79-B438-D4ED5ED3C990}"/>
    <cellStyle name="20% - Accent2 2 2 7 2" xfId="4270" xr:uid="{223848AB-212B-4622-B2E3-777B648874B0}"/>
    <cellStyle name="20% - Accent2 2 2 7 2 2" xfId="12600" xr:uid="{E20F9227-C116-4C80-B25B-C7D6693C9AEC}"/>
    <cellStyle name="20% - Accent2 2 2 7 2 2 2" xfId="29257" xr:uid="{B4AFBE48-4ECD-451C-B129-B9F6E8604D3C}"/>
    <cellStyle name="20% - Accent2 2 2 7 2 3" xfId="20929" xr:uid="{20BA5367-19E4-4142-918D-0BCF582A9178}"/>
    <cellStyle name="20% - Accent2 2 2 7 3" xfId="7046" xr:uid="{6EF2953A-681A-4E06-A70B-B183A516415E}"/>
    <cellStyle name="20% - Accent2 2 2 7 3 2" xfId="15376" xr:uid="{2D9A9A59-7D09-4870-88C3-3BB9F14914EF}"/>
    <cellStyle name="20% - Accent2 2 2 7 3 2 2" xfId="32033" xr:uid="{DE0E1BB3-BECC-4D8B-89D7-BBF26D0B7F13}"/>
    <cellStyle name="20% - Accent2 2 2 7 3 3" xfId="23705" xr:uid="{2FF87DCD-E181-42E7-912E-222B4B21D894}"/>
    <cellStyle name="20% - Accent2 2 2 7 4" xfId="9824" xr:uid="{4E51649C-209C-482B-9B73-045BFDD4E583}"/>
    <cellStyle name="20% - Accent2 2 2 7 4 2" xfId="26481" xr:uid="{67C68F2D-826A-46D9-ADB1-3E57B221AD03}"/>
    <cellStyle name="20% - Accent2 2 2 7 5" xfId="18153" xr:uid="{05E58535-BBA6-4BE4-BF2C-0F050EBD0625}"/>
    <cellStyle name="20% - Accent2 2 2 8" xfId="2943" xr:uid="{310406AF-7D46-477D-B700-F047900F2A3C}"/>
    <cellStyle name="20% - Accent2 2 2 8 2" xfId="11273" xr:uid="{1C1E5AD9-2A8C-46B2-AF64-16960165E85D}"/>
    <cellStyle name="20% - Accent2 2 2 8 2 2" xfId="27930" xr:uid="{AA587F5D-EBFB-4975-BB43-814D1ECDF5B4}"/>
    <cellStyle name="20% - Accent2 2 2 8 3" xfId="19602" xr:uid="{F5AA4254-49C2-4A7C-B136-777B9F0FFF1C}"/>
    <cellStyle name="20% - Accent2 2 2 9" xfId="5719" xr:uid="{D2AA8871-A288-48F7-A916-0C0408292D80}"/>
    <cellStyle name="20% - Accent2 2 2 9 2" xfId="14049" xr:uid="{FFD7352D-77F5-49B0-945B-C05C14FA524E}"/>
    <cellStyle name="20% - Accent2 2 2 9 2 2" xfId="30706" xr:uid="{23B6294F-DF63-4329-AD49-2E05B22A310A}"/>
    <cellStyle name="20% - Accent2 2 2 9 3" xfId="22378" xr:uid="{8228B8E2-14B2-41E0-AB13-6E3103F0AAD9}"/>
    <cellStyle name="20% - Accent2 2 3" xfId="203" xr:uid="{85003224-F23D-4CBB-841D-D06D6E27D981}"/>
    <cellStyle name="20% - Accent2 2 3 10" xfId="34761" xr:uid="{7A88D3A1-B842-4095-BF6F-A909B9DA9A17}"/>
    <cellStyle name="20% - Accent2 2 3 2" xfId="445" xr:uid="{06CAF8D6-F3B7-4E6F-9C61-0B3D771EC675}"/>
    <cellStyle name="20% - Accent2 2 3 2 2" xfId="922" xr:uid="{4430BAE4-2E16-400E-831D-EFDB283B8270}"/>
    <cellStyle name="20% - Accent2 2 3 2 2 2" xfId="2250" xr:uid="{88384DB4-223A-439D-9104-EF2A255F14E4}"/>
    <cellStyle name="20% - Accent2 2 3 2 2 2 2" xfId="5040" xr:uid="{08E2FC3C-A36D-44C9-9F97-041B014647B4}"/>
    <cellStyle name="20% - Accent2 2 3 2 2 2 2 2" xfId="13370" xr:uid="{6687CFA2-AF91-41C4-A4AD-D93932F863DC}"/>
    <cellStyle name="20% - Accent2 2 3 2 2 2 2 2 2" xfId="30027" xr:uid="{E002E964-01BC-434B-80C8-BF2D63721BD5}"/>
    <cellStyle name="20% - Accent2 2 3 2 2 2 2 3" xfId="21699" xr:uid="{7E358F6C-0C5E-4BF7-ABA6-DC8BCF67CD0B}"/>
    <cellStyle name="20% - Accent2 2 3 2 2 2 3" xfId="7816" xr:uid="{22645CE0-8702-463E-8DFE-6F60E7EFF96C}"/>
    <cellStyle name="20% - Accent2 2 3 2 2 2 3 2" xfId="16146" xr:uid="{212BA0EF-210F-4818-A80D-04AE9E278327}"/>
    <cellStyle name="20% - Accent2 2 3 2 2 2 3 2 2" xfId="32803" xr:uid="{983A8A55-BFF5-4E35-A86E-BB98F064E845}"/>
    <cellStyle name="20% - Accent2 2 3 2 2 2 3 3" xfId="24475" xr:uid="{4E2290A8-8899-4DB6-8CC5-034CF6FC66D4}"/>
    <cellStyle name="20% - Accent2 2 3 2 2 2 4" xfId="10594" xr:uid="{11DB7C44-2D34-468A-8D1B-BDE6C9165260}"/>
    <cellStyle name="20% - Accent2 2 3 2 2 2 4 2" xfId="27251" xr:uid="{202A6964-E3B8-4646-8CCB-2A9AE1D1F7D9}"/>
    <cellStyle name="20% - Accent2 2 3 2 2 2 5" xfId="18923" xr:uid="{4ED0892D-1EAF-4B38-AA8F-23866731104E}"/>
    <cellStyle name="20% - Accent2 2 3 2 2 3" xfId="3713" xr:uid="{91E45D45-EF3A-41EF-A7A1-5D741C84CCB8}"/>
    <cellStyle name="20% - Accent2 2 3 2 2 3 2" xfId="12043" xr:uid="{C0F9DD7E-03BB-4D57-925E-0137BDD8A587}"/>
    <cellStyle name="20% - Accent2 2 3 2 2 3 2 2" xfId="28700" xr:uid="{C0052437-8166-440E-804C-05E91C4F04BA}"/>
    <cellStyle name="20% - Accent2 2 3 2 2 3 3" xfId="20372" xr:uid="{3A529349-BEEA-4770-B766-48EB034AE35A}"/>
    <cellStyle name="20% - Accent2 2 3 2 2 4" xfId="6489" xr:uid="{C2315660-1658-4E16-B7E7-2FE8AF7706C9}"/>
    <cellStyle name="20% - Accent2 2 3 2 2 4 2" xfId="14819" xr:uid="{2576BDDB-45CF-40E8-BBEC-D3959C469F3C}"/>
    <cellStyle name="20% - Accent2 2 3 2 2 4 2 2" xfId="31476" xr:uid="{3D5443A9-3CEF-4D5C-B330-AEF2D15BF997}"/>
    <cellStyle name="20% - Accent2 2 3 2 2 4 3" xfId="23148" xr:uid="{CE66320A-2ECA-4775-93D3-FC250B95FAFD}"/>
    <cellStyle name="20% - Accent2 2 3 2 2 5" xfId="9267" xr:uid="{99117F75-A823-4FD0-BC0B-250D0DB860C5}"/>
    <cellStyle name="20% - Accent2 2 3 2 2 5 2" xfId="25924" xr:uid="{071627CE-A274-46A9-B497-ABCA66EB4667}"/>
    <cellStyle name="20% - Accent2 2 3 2 2 6" xfId="17596" xr:uid="{A8349107-B3AB-48A8-A46C-119150A68F27}"/>
    <cellStyle name="20% - Accent2 2 3 2 3" xfId="1775" xr:uid="{B42A0A57-B7EB-4BDC-BB10-66B7F4E88F22}"/>
    <cellStyle name="20% - Accent2 2 3 2 3 2" xfId="4565" xr:uid="{871D96C1-90D3-4348-9327-1AD0F82C7B0E}"/>
    <cellStyle name="20% - Accent2 2 3 2 3 2 2" xfId="12895" xr:uid="{F6BFB629-455E-4422-B2EB-6CA314C0DFB5}"/>
    <cellStyle name="20% - Accent2 2 3 2 3 2 2 2" xfId="29552" xr:uid="{F860042B-BAD8-4809-87CF-5222A0F01701}"/>
    <cellStyle name="20% - Accent2 2 3 2 3 2 3" xfId="21224" xr:uid="{AA072274-E015-46CE-9035-BC32B8C032CE}"/>
    <cellStyle name="20% - Accent2 2 3 2 3 3" xfId="7341" xr:uid="{3B647CBD-8803-438C-BB84-C89DBFBE3E00}"/>
    <cellStyle name="20% - Accent2 2 3 2 3 3 2" xfId="15671" xr:uid="{3FEC6F42-ED9C-4A5B-89D6-10E59238D64C}"/>
    <cellStyle name="20% - Accent2 2 3 2 3 3 2 2" xfId="32328" xr:uid="{8F80CEFE-C6F4-4799-B943-8A05118774EF}"/>
    <cellStyle name="20% - Accent2 2 3 2 3 3 3" xfId="24000" xr:uid="{408F00C9-04FD-4226-9AF0-0A886CCBE624}"/>
    <cellStyle name="20% - Accent2 2 3 2 3 4" xfId="10119" xr:uid="{1BA226DD-E9F0-4136-BBBB-440D31023D16}"/>
    <cellStyle name="20% - Accent2 2 3 2 3 4 2" xfId="26776" xr:uid="{C61B591F-6ED3-4FB8-B5A2-340D406AF69A}"/>
    <cellStyle name="20% - Accent2 2 3 2 3 5" xfId="18448" xr:uid="{CA563B94-3121-425A-89D0-C85873062A35}"/>
    <cellStyle name="20% - Accent2 2 3 2 4" xfId="3238" xr:uid="{EBDD095E-D582-44C1-9503-5B905084D502}"/>
    <cellStyle name="20% - Accent2 2 3 2 4 2" xfId="11568" xr:uid="{596E07AB-8775-4D4E-AFF6-5B2786FB14B1}"/>
    <cellStyle name="20% - Accent2 2 3 2 4 2 2" xfId="28225" xr:uid="{DBE29206-0F56-484F-A547-47FA3112A114}"/>
    <cellStyle name="20% - Accent2 2 3 2 4 3" xfId="19897" xr:uid="{7F0E3F7A-75E6-444A-831F-B36525BF0F23}"/>
    <cellStyle name="20% - Accent2 2 3 2 5" xfId="6014" xr:uid="{EFC2E018-A655-4234-AB95-65D5D1F36493}"/>
    <cellStyle name="20% - Accent2 2 3 2 5 2" xfId="14344" xr:uid="{B417F480-5298-4E92-9BCB-5C5F104A24E7}"/>
    <cellStyle name="20% - Accent2 2 3 2 5 2 2" xfId="31001" xr:uid="{6E8004CA-7C33-4861-B8A6-E01B2D6CE10F}"/>
    <cellStyle name="20% - Accent2 2 3 2 5 3" xfId="22673" xr:uid="{66CEDE44-4167-425A-A68A-C787307F324A}"/>
    <cellStyle name="20% - Accent2 2 3 2 6" xfId="8792" xr:uid="{1B2E8A11-A407-4F63-86AE-D9FC22DE3470}"/>
    <cellStyle name="20% - Accent2 2 3 2 6 2" xfId="25449" xr:uid="{C70AB4B8-62DB-4E9E-B909-FD9F9677DF15}"/>
    <cellStyle name="20% - Accent2 2 3 2 7" xfId="17121" xr:uid="{C84FBD1E-6D19-4C99-BD7D-5221CA6C78B1}"/>
    <cellStyle name="20% - Accent2 2 3 3" xfId="681" xr:uid="{ED0D1799-C458-4297-B5C7-07562914CC27}"/>
    <cellStyle name="20% - Accent2 2 3 3 2" xfId="2011" xr:uid="{196C2B83-81C4-4B48-9082-42475E6239AC}"/>
    <cellStyle name="20% - Accent2 2 3 3 2 2" xfId="4801" xr:uid="{6B2FABC6-18E2-4766-9057-560A735045C8}"/>
    <cellStyle name="20% - Accent2 2 3 3 2 2 2" xfId="13131" xr:uid="{4005C3E5-4D62-4DCD-9725-0AA1C62FB1A0}"/>
    <cellStyle name="20% - Accent2 2 3 3 2 2 2 2" xfId="29788" xr:uid="{6F9DDEB5-3B2D-4092-91FA-A85F715914B1}"/>
    <cellStyle name="20% - Accent2 2 3 3 2 2 3" xfId="21460" xr:uid="{5FFBD55E-3B1F-4797-B8B0-0D9681AA25BB}"/>
    <cellStyle name="20% - Accent2 2 3 3 2 3" xfId="7577" xr:uid="{6E724D75-BAAD-49CD-B127-E51D6028BA3A}"/>
    <cellStyle name="20% - Accent2 2 3 3 2 3 2" xfId="15907" xr:uid="{EA2B4EB7-8009-4344-ADE5-A409F6AB4A1D}"/>
    <cellStyle name="20% - Accent2 2 3 3 2 3 2 2" xfId="32564" xr:uid="{24AC878F-8749-40D2-86B5-201CF40CC330}"/>
    <cellStyle name="20% - Accent2 2 3 3 2 3 3" xfId="24236" xr:uid="{8A3E4457-2685-44E4-AA4E-F7FCAB7EFD49}"/>
    <cellStyle name="20% - Accent2 2 3 3 2 4" xfId="10355" xr:uid="{E0C31BBC-44B4-4B06-A838-B59A96B61D6C}"/>
    <cellStyle name="20% - Accent2 2 3 3 2 4 2" xfId="27012" xr:uid="{71E87306-5017-4A6A-8C4E-37DE82EF0D64}"/>
    <cellStyle name="20% - Accent2 2 3 3 2 5" xfId="18684" xr:uid="{9139B3BF-DA6F-4D1F-B144-BFE8D2CE4217}"/>
    <cellStyle name="20% - Accent2 2 3 3 3" xfId="3474" xr:uid="{283B0858-8C21-4D5B-94F2-843853F365C5}"/>
    <cellStyle name="20% - Accent2 2 3 3 3 2" xfId="11804" xr:uid="{5C8DD3B8-A136-4DD5-919C-31067DF721A9}"/>
    <cellStyle name="20% - Accent2 2 3 3 3 2 2" xfId="28461" xr:uid="{702194E6-9E0F-4D94-97D4-C4E1F972E8C7}"/>
    <cellStyle name="20% - Accent2 2 3 3 3 3" xfId="20133" xr:uid="{00600B41-3AD1-437F-AF51-CBE614B7B678}"/>
    <cellStyle name="20% - Accent2 2 3 3 4" xfId="6250" xr:uid="{99D2A48A-D7FD-4063-A27F-30D9EFA2AA32}"/>
    <cellStyle name="20% - Accent2 2 3 3 4 2" xfId="14580" xr:uid="{1EE3A299-35A0-4C32-9EC0-F64525DA6C38}"/>
    <cellStyle name="20% - Accent2 2 3 3 4 2 2" xfId="31237" xr:uid="{642F4069-1BAD-49B6-8A18-B9FD9917519B}"/>
    <cellStyle name="20% - Accent2 2 3 3 4 3" xfId="22909" xr:uid="{A70DC09A-4666-4EA0-B27F-4B0F46A1D0FE}"/>
    <cellStyle name="20% - Accent2 2 3 3 5" xfId="9028" xr:uid="{57784430-8E10-40B3-AFC8-7FA5AC0ED7A9}"/>
    <cellStyle name="20% - Accent2 2 3 3 5 2" xfId="25685" xr:uid="{957EB325-70A1-493B-BCD5-D4E33B1C5E08}"/>
    <cellStyle name="20% - Accent2 2 3 3 6" xfId="17357" xr:uid="{5BDFD62F-950B-4795-B6A3-23FF03095D0D}"/>
    <cellStyle name="20% - Accent2 2 3 4" xfId="1158" xr:uid="{5FF4EC59-9D4C-415F-B7D5-1613671EE049}"/>
    <cellStyle name="20% - Accent2 2 3 4 2" xfId="2486" xr:uid="{E398AE5A-0A0C-45AF-9036-114BB373F9ED}"/>
    <cellStyle name="20% - Accent2 2 3 4 2 2" xfId="5276" xr:uid="{6FCCB517-508F-41CB-B1C1-9C1408C91045}"/>
    <cellStyle name="20% - Accent2 2 3 4 2 2 2" xfId="13606" xr:uid="{E6194984-5645-4258-870F-67E9E34870F0}"/>
    <cellStyle name="20% - Accent2 2 3 4 2 2 2 2" xfId="30263" xr:uid="{8FEE969D-01F9-42F2-AB5E-3E4203D96448}"/>
    <cellStyle name="20% - Accent2 2 3 4 2 2 3" xfId="21935" xr:uid="{18AD02BC-A8B5-4849-AC92-092F19769E60}"/>
    <cellStyle name="20% - Accent2 2 3 4 2 3" xfId="8052" xr:uid="{F2DF54A9-8665-4E21-A6EE-F5F679C3CE68}"/>
    <cellStyle name="20% - Accent2 2 3 4 2 3 2" xfId="16382" xr:uid="{47266C45-969C-4810-AD73-908987A7A4DB}"/>
    <cellStyle name="20% - Accent2 2 3 4 2 3 2 2" xfId="33039" xr:uid="{C6D11809-CAC2-4081-8643-BF198C8C3B22}"/>
    <cellStyle name="20% - Accent2 2 3 4 2 3 3" xfId="24711" xr:uid="{5DB76916-4BB7-4EBF-A5C4-1EEE5276780E}"/>
    <cellStyle name="20% - Accent2 2 3 4 2 4" xfId="10830" xr:uid="{DE08F543-AA74-4A73-8991-09B2976884AC}"/>
    <cellStyle name="20% - Accent2 2 3 4 2 4 2" xfId="27487" xr:uid="{83657BF9-1B3D-4129-B3A2-4E84777BF5B4}"/>
    <cellStyle name="20% - Accent2 2 3 4 2 5" xfId="19159" xr:uid="{F06597E1-8859-4839-A31E-B8361994993F}"/>
    <cellStyle name="20% - Accent2 2 3 4 3" xfId="3949" xr:uid="{CAC1CD33-BF28-4A0E-89D6-826F97DA0CDB}"/>
    <cellStyle name="20% - Accent2 2 3 4 3 2" xfId="12279" xr:uid="{1E4774FA-7B42-4EF8-A650-99A705E15FE6}"/>
    <cellStyle name="20% - Accent2 2 3 4 3 2 2" xfId="28936" xr:uid="{76407C7A-D529-4F2E-8FD9-2D65E859AABE}"/>
    <cellStyle name="20% - Accent2 2 3 4 3 3" xfId="20608" xr:uid="{746C7EE7-5EB6-4416-9C3F-C9FC109F79B2}"/>
    <cellStyle name="20% - Accent2 2 3 4 4" xfId="6725" xr:uid="{F74ACEB4-D3C9-449C-AAB8-99F8A009A6E3}"/>
    <cellStyle name="20% - Accent2 2 3 4 4 2" xfId="15055" xr:uid="{80ECE02F-00ED-4282-AFFE-E1CF4E3C6DFA}"/>
    <cellStyle name="20% - Accent2 2 3 4 4 2 2" xfId="31712" xr:uid="{1A0E7A25-7569-4373-BE99-3378F95D631D}"/>
    <cellStyle name="20% - Accent2 2 3 4 4 3" xfId="23384" xr:uid="{65D970A6-F0F0-40FE-89B2-DE0129020B30}"/>
    <cellStyle name="20% - Accent2 2 3 4 5" xfId="9503" xr:uid="{32AA77F5-E281-4874-8104-39C1CEBAE9B6}"/>
    <cellStyle name="20% - Accent2 2 3 4 5 2" xfId="26160" xr:uid="{A2F7D5E6-E114-4360-943A-1BD2878D00EC}"/>
    <cellStyle name="20% - Accent2 2 3 4 6" xfId="17832" xr:uid="{D32FD6C8-91BA-45C8-B8AB-A47B5E4C50D1}"/>
    <cellStyle name="20% - Accent2 2 3 5" xfId="1538" xr:uid="{1CB9DDEF-312E-463B-B2D3-E730F6AC208D}"/>
    <cellStyle name="20% - Accent2 2 3 5 2" xfId="4328" xr:uid="{E81FCFBB-07E0-417B-815C-A06F22C651F5}"/>
    <cellStyle name="20% - Accent2 2 3 5 2 2" xfId="12658" xr:uid="{6074E343-27F0-476C-81B0-CFA48C8B477F}"/>
    <cellStyle name="20% - Accent2 2 3 5 2 2 2" xfId="29315" xr:uid="{4BFD2938-58A9-41B4-ACEA-EC66CE3860F7}"/>
    <cellStyle name="20% - Accent2 2 3 5 2 3" xfId="20987" xr:uid="{DBE563F0-773E-43EC-B5D9-A96C54B4AF67}"/>
    <cellStyle name="20% - Accent2 2 3 5 3" xfId="7104" xr:uid="{601A587D-82E1-4B3C-9197-41AB4256FF88}"/>
    <cellStyle name="20% - Accent2 2 3 5 3 2" xfId="15434" xr:uid="{8A7989ED-D259-4FCE-8DDE-261C4B0F5057}"/>
    <cellStyle name="20% - Accent2 2 3 5 3 2 2" xfId="32091" xr:uid="{C7BF3A05-3D30-4F6D-80C2-7DD0BA30ACCD}"/>
    <cellStyle name="20% - Accent2 2 3 5 3 3" xfId="23763" xr:uid="{2F25F684-F197-454B-93C0-D25A9CB54555}"/>
    <cellStyle name="20% - Accent2 2 3 5 4" xfId="9882" xr:uid="{3D147A76-4C84-4019-89F6-8A79B7317A63}"/>
    <cellStyle name="20% - Accent2 2 3 5 4 2" xfId="26539" xr:uid="{1E06703F-6E88-4483-BE40-BB3ECFFAB132}"/>
    <cellStyle name="20% - Accent2 2 3 5 5" xfId="18211" xr:uid="{B1720A7A-DBF0-429E-8969-5988114744CE}"/>
    <cellStyle name="20% - Accent2 2 3 6" xfId="3001" xr:uid="{FE38FAFC-3DBB-4388-B48E-5F36F884D169}"/>
    <cellStyle name="20% - Accent2 2 3 6 2" xfId="11331" xr:uid="{3F115EFA-2C70-4F31-9DBD-AE01AEE33E44}"/>
    <cellStyle name="20% - Accent2 2 3 6 2 2" xfId="27988" xr:uid="{6EFE23B4-5F34-4FB2-9F73-05C2AE3F6ABF}"/>
    <cellStyle name="20% - Accent2 2 3 6 3" xfId="19660" xr:uid="{DEF2325F-E82B-48A6-8679-915178F685C3}"/>
    <cellStyle name="20% - Accent2 2 3 7" xfId="5777" xr:uid="{C4321CE5-591B-42ED-AE32-4366F7E6345F}"/>
    <cellStyle name="20% - Accent2 2 3 7 2" xfId="14107" xr:uid="{B53FFFA5-EACF-4C44-A41E-793265DE40C9}"/>
    <cellStyle name="20% - Accent2 2 3 7 2 2" xfId="30764" xr:uid="{3FDD4F9E-ED23-4AA8-B9ED-4C2E94696466}"/>
    <cellStyle name="20% - Accent2 2 3 7 3" xfId="22436" xr:uid="{9FED702F-5207-41F3-B834-D5F60366FAF2}"/>
    <cellStyle name="20% - Accent2 2 3 8" xfId="8555" xr:uid="{FA7309EF-568D-4D17-807D-4633AA66C03B}"/>
    <cellStyle name="20% - Accent2 2 3 8 2" xfId="25212" xr:uid="{AE45E2B8-1BEB-4F53-8F68-B8B518285A26}"/>
    <cellStyle name="20% - Accent2 2 3 9" xfId="16884" xr:uid="{6D3FBFAE-2D7B-4717-A842-856E4F3B29D2}"/>
    <cellStyle name="20% - Accent2 2 4" xfId="329" xr:uid="{662027EE-DBCE-4016-8CF9-8E386F5EEF2D}"/>
    <cellStyle name="20% - Accent2 2 4 2" xfId="809" xr:uid="{66D2857A-F30F-4AEA-A023-426D58DE8566}"/>
    <cellStyle name="20% - Accent2 2 4 2 2" xfId="2137" xr:uid="{34CC7121-F1A2-4800-935D-7DB3BA6ABDAE}"/>
    <cellStyle name="20% - Accent2 2 4 2 2 2" xfId="4927" xr:uid="{0C91BC07-9C29-41B2-B34F-754ECF465437}"/>
    <cellStyle name="20% - Accent2 2 4 2 2 2 2" xfId="13257" xr:uid="{BA42E3C0-576D-46CC-8899-EB36ED3D84F4}"/>
    <cellStyle name="20% - Accent2 2 4 2 2 2 2 2" xfId="29914" xr:uid="{FF87DFFC-801A-4D60-88BC-B966913039A9}"/>
    <cellStyle name="20% - Accent2 2 4 2 2 2 3" xfId="21586" xr:uid="{44E046B1-75B8-46A7-A958-12EDDCC7FA73}"/>
    <cellStyle name="20% - Accent2 2 4 2 2 3" xfId="7703" xr:uid="{D3F38F40-45AF-4C09-B41E-4E06604D71CE}"/>
    <cellStyle name="20% - Accent2 2 4 2 2 3 2" xfId="16033" xr:uid="{0783645B-0291-4793-8718-02A87735C265}"/>
    <cellStyle name="20% - Accent2 2 4 2 2 3 2 2" xfId="32690" xr:uid="{4621A43C-68FF-4D97-83E5-65D860F36893}"/>
    <cellStyle name="20% - Accent2 2 4 2 2 3 3" xfId="24362" xr:uid="{E3AB3D2F-B5A3-48DC-838A-2DDF90C20D46}"/>
    <cellStyle name="20% - Accent2 2 4 2 2 4" xfId="10481" xr:uid="{E480EF3E-CDD5-4BE8-9D51-8DED3F18A613}"/>
    <cellStyle name="20% - Accent2 2 4 2 2 4 2" xfId="27138" xr:uid="{8CB85224-F6CE-4EA8-8E43-E101C56A1A15}"/>
    <cellStyle name="20% - Accent2 2 4 2 2 5" xfId="18810" xr:uid="{36AE04F6-31D7-43EF-9660-A11E3030DA7E}"/>
    <cellStyle name="20% - Accent2 2 4 2 3" xfId="3600" xr:uid="{3174321A-1B3D-46B9-9A2D-239E55C09E07}"/>
    <cellStyle name="20% - Accent2 2 4 2 3 2" xfId="11930" xr:uid="{B5A25ADC-8E5F-45BE-BD95-3D276CB55F06}"/>
    <cellStyle name="20% - Accent2 2 4 2 3 2 2" xfId="28587" xr:uid="{82EE9E93-BB6D-42D0-A4E7-A007E2094E76}"/>
    <cellStyle name="20% - Accent2 2 4 2 3 3" xfId="20259" xr:uid="{EB7DC8B1-72E2-4D89-8F4D-C351A5B833BE}"/>
    <cellStyle name="20% - Accent2 2 4 2 4" xfId="6376" xr:uid="{67413132-D6D8-4D73-92A9-B90002C58663}"/>
    <cellStyle name="20% - Accent2 2 4 2 4 2" xfId="14706" xr:uid="{689716BF-D7C7-46C8-8B95-95E6D3163FB1}"/>
    <cellStyle name="20% - Accent2 2 4 2 4 2 2" xfId="31363" xr:uid="{C081C17B-38B8-45E4-B201-B3EA3F121CE3}"/>
    <cellStyle name="20% - Accent2 2 4 2 4 3" xfId="23035" xr:uid="{A06631B7-9EA9-40DF-810B-3C533DBFA344}"/>
    <cellStyle name="20% - Accent2 2 4 2 5" xfId="9154" xr:uid="{C2862142-8685-43ED-8A09-B446E036FF71}"/>
    <cellStyle name="20% - Accent2 2 4 2 5 2" xfId="25811" xr:uid="{CACC856B-E101-4DEE-A430-DE24C682A9C3}"/>
    <cellStyle name="20% - Accent2 2 4 2 6" xfId="17483" xr:uid="{E487AA1A-E217-4CD3-84FE-97BF60307B45}"/>
    <cellStyle name="20% - Accent2 2 4 3" xfId="1659" xr:uid="{44D89BBA-BB26-4A1E-B51A-ED9F6DB1B511}"/>
    <cellStyle name="20% - Accent2 2 4 3 2" xfId="4449" xr:uid="{E1CA07CC-3CCF-4E7D-AE9F-9D45D8AAA685}"/>
    <cellStyle name="20% - Accent2 2 4 3 2 2" xfId="12779" xr:uid="{FE7259AB-41A4-4BE5-B39C-BAA9AB57D860}"/>
    <cellStyle name="20% - Accent2 2 4 3 2 2 2" xfId="29436" xr:uid="{E1687184-7DA9-4B15-B1B1-84C76E1F0656}"/>
    <cellStyle name="20% - Accent2 2 4 3 2 3" xfId="21108" xr:uid="{72C60034-A222-41B6-A2D2-14EB5F91322F}"/>
    <cellStyle name="20% - Accent2 2 4 3 3" xfId="7225" xr:uid="{F9FCA894-5F08-4F27-AAA1-44FC53983A24}"/>
    <cellStyle name="20% - Accent2 2 4 3 3 2" xfId="15555" xr:uid="{BDBDC9D1-AA6F-42EC-A096-1DC8FE25BE7B}"/>
    <cellStyle name="20% - Accent2 2 4 3 3 2 2" xfId="32212" xr:uid="{BDF8B463-9EA1-42FF-943C-92920AE4AB81}"/>
    <cellStyle name="20% - Accent2 2 4 3 3 3" xfId="23884" xr:uid="{D9E99038-9AA0-402B-A8CF-403108E898BB}"/>
    <cellStyle name="20% - Accent2 2 4 3 4" xfId="10003" xr:uid="{FE5BB2D2-EAFC-4656-A7B4-77ED8AC61B63}"/>
    <cellStyle name="20% - Accent2 2 4 3 4 2" xfId="26660" xr:uid="{C89EDF34-9BE8-48A4-9F5A-603C8EBDE473}"/>
    <cellStyle name="20% - Accent2 2 4 3 5" xfId="18332" xr:uid="{0D516DFF-71F5-454F-8037-31E065C1D3F8}"/>
    <cellStyle name="20% - Accent2 2 4 4" xfId="3122" xr:uid="{661AD8F1-C77B-474B-BCFF-0681CC6A7AF6}"/>
    <cellStyle name="20% - Accent2 2 4 4 2" xfId="11452" xr:uid="{C16FA987-C0F6-4ACE-8F39-55CFFEB271EF}"/>
    <cellStyle name="20% - Accent2 2 4 4 2 2" xfId="28109" xr:uid="{7FBCA7DE-E06C-4676-A901-8B6CF971FA37}"/>
    <cellStyle name="20% - Accent2 2 4 4 3" xfId="19781" xr:uid="{4BDCCC9E-5ACE-41DE-9F5A-24B0E8F0F2D9}"/>
    <cellStyle name="20% - Accent2 2 4 5" xfId="5898" xr:uid="{61D12232-DD78-4BD9-946D-6976E60A3074}"/>
    <cellStyle name="20% - Accent2 2 4 5 2" xfId="14228" xr:uid="{4A62E06F-B1ED-46DC-B22E-9485FD4AF24C}"/>
    <cellStyle name="20% - Accent2 2 4 5 2 2" xfId="30885" xr:uid="{2F234DC5-3940-4177-8C68-E1F491C00981}"/>
    <cellStyle name="20% - Accent2 2 4 5 3" xfId="22557" xr:uid="{1E191334-AE56-4CFE-9D96-5083A6C48491}"/>
    <cellStyle name="20% - Accent2 2 4 6" xfId="8676" xr:uid="{14485350-2D14-44F9-AFE8-C35DA3BC9533}"/>
    <cellStyle name="20% - Accent2 2 4 6 2" xfId="25333" xr:uid="{DB96EB87-D950-45CE-9270-CDA31FEC904B}"/>
    <cellStyle name="20% - Accent2 2 4 7" xfId="17005" xr:uid="{DA21971B-2BDD-485C-BD69-0C102676C756}"/>
    <cellStyle name="20% - Accent2 2 4 8" xfId="34762" xr:uid="{7478C72A-4261-4966-B33F-FFAF555164F4}"/>
    <cellStyle name="20% - Accent2 2 5" xfId="565" xr:uid="{C05096C4-9979-488D-9177-62E7C674FB96}"/>
    <cellStyle name="20% - Accent2 2 5 2" xfId="1895" xr:uid="{F2603DBB-FF04-4A7B-8867-051C86EDCD17}"/>
    <cellStyle name="20% - Accent2 2 5 2 2" xfId="4685" xr:uid="{B88A8D60-CD11-4BB5-9351-B7D5AF153C9C}"/>
    <cellStyle name="20% - Accent2 2 5 2 2 2" xfId="13015" xr:uid="{BDD7B0DE-333E-4494-ABD4-9436EE1AECF2}"/>
    <cellStyle name="20% - Accent2 2 5 2 2 2 2" xfId="29672" xr:uid="{2F544F80-32A4-489A-AFF2-33240BFF4999}"/>
    <cellStyle name="20% - Accent2 2 5 2 2 3" xfId="21344" xr:uid="{0C2874C4-3349-4877-A363-CB5B217D3EED}"/>
    <cellStyle name="20% - Accent2 2 5 2 3" xfId="7461" xr:uid="{22705955-6259-4CF1-8B24-5935C1673BBA}"/>
    <cellStyle name="20% - Accent2 2 5 2 3 2" xfId="15791" xr:uid="{D295F564-E3C9-4A7C-9D79-F0CFE44D6D26}"/>
    <cellStyle name="20% - Accent2 2 5 2 3 2 2" xfId="32448" xr:uid="{4CC4EE40-6B3B-4918-ACA1-7A1B8D681B5B}"/>
    <cellStyle name="20% - Accent2 2 5 2 3 3" xfId="24120" xr:uid="{029CB14F-6C74-4617-8F73-49C0A2A0C606}"/>
    <cellStyle name="20% - Accent2 2 5 2 4" xfId="10239" xr:uid="{09D6BA95-617B-437A-A008-EB7A69C14214}"/>
    <cellStyle name="20% - Accent2 2 5 2 4 2" xfId="26896" xr:uid="{5A45BEE6-2481-4A27-B959-C31E60FCA2D3}"/>
    <cellStyle name="20% - Accent2 2 5 2 5" xfId="18568" xr:uid="{2057A98B-8BB8-4634-85B9-C6E107758516}"/>
    <cellStyle name="20% - Accent2 2 5 3" xfId="3358" xr:uid="{2155E398-ECB7-4B91-8C51-EC44366B1B7E}"/>
    <cellStyle name="20% - Accent2 2 5 3 2" xfId="11688" xr:uid="{2E1FCB75-0637-4A27-BD13-847DC24B5F45}"/>
    <cellStyle name="20% - Accent2 2 5 3 2 2" xfId="28345" xr:uid="{299AD41A-F82F-4D08-AFD1-733609A24214}"/>
    <cellStyle name="20% - Accent2 2 5 3 3" xfId="20017" xr:uid="{AB59D8A3-B6F4-43E2-B6CF-149E99709CBE}"/>
    <cellStyle name="20% - Accent2 2 5 4" xfId="6134" xr:uid="{1F6E0568-24DC-43C9-9E18-DCC29DF74F2B}"/>
    <cellStyle name="20% - Accent2 2 5 4 2" xfId="14464" xr:uid="{9D14D200-491C-4FC1-80D1-247C65034B15}"/>
    <cellStyle name="20% - Accent2 2 5 4 2 2" xfId="31121" xr:uid="{524C9215-1D17-4DD7-BF6D-3E8371250498}"/>
    <cellStyle name="20% - Accent2 2 5 4 3" xfId="22793" xr:uid="{81ECCB0F-C86D-4B8B-89B4-B4EBA0EFB6FF}"/>
    <cellStyle name="20% - Accent2 2 5 5" xfId="8912" xr:uid="{5456FA9D-A0AD-4536-A5B6-F8ADECD20783}"/>
    <cellStyle name="20% - Accent2 2 5 5 2" xfId="25569" xr:uid="{ACDC43C2-49CE-4BEE-B7B4-2FA6754CAAD5}"/>
    <cellStyle name="20% - Accent2 2 5 6" xfId="17241" xr:uid="{225BB2C1-082B-4E5D-9CFB-E4734EFFC5CC}"/>
    <cellStyle name="20% - Accent2 2 5 7" xfId="34763" xr:uid="{220FD298-5AE7-491B-B69E-3DBE0B9C7A60}"/>
    <cellStyle name="20% - Accent2 2 6" xfId="1042" xr:uid="{E3AD6D0E-5EA4-4C29-ACE9-F81D71504373}"/>
    <cellStyle name="20% - Accent2 2 6 2" xfId="2370" xr:uid="{E007D5CB-5FC5-4EDA-B1F8-43C45B71CCF2}"/>
    <cellStyle name="20% - Accent2 2 6 2 2" xfId="5160" xr:uid="{EC0B1086-5722-41F9-BFE0-2FFACBBBA4F2}"/>
    <cellStyle name="20% - Accent2 2 6 2 2 2" xfId="13490" xr:uid="{30DBB4A0-7322-4322-8460-625B2D9A50A1}"/>
    <cellStyle name="20% - Accent2 2 6 2 2 2 2" xfId="30147" xr:uid="{7B49C592-17C5-4AFA-A2AB-D540E642A2E1}"/>
    <cellStyle name="20% - Accent2 2 6 2 2 3" xfId="21819" xr:uid="{004DE9AF-DB6C-4D5F-94A4-E296A499951D}"/>
    <cellStyle name="20% - Accent2 2 6 2 3" xfId="7936" xr:uid="{D17CCCA8-4C9F-43AF-BA64-DE251E46C7EE}"/>
    <cellStyle name="20% - Accent2 2 6 2 3 2" xfId="16266" xr:uid="{B5CD9A83-7A3B-44CF-99AC-E6DABD79FD0E}"/>
    <cellStyle name="20% - Accent2 2 6 2 3 2 2" xfId="32923" xr:uid="{EB28E901-5E64-4907-AF86-B7F04D0C92D5}"/>
    <cellStyle name="20% - Accent2 2 6 2 3 3" xfId="24595" xr:uid="{E743EAA4-CBF3-4F72-829D-39E3D47BE44E}"/>
    <cellStyle name="20% - Accent2 2 6 2 4" xfId="10714" xr:uid="{DF03A7BF-4316-416C-BF40-AA03D7AB85F1}"/>
    <cellStyle name="20% - Accent2 2 6 2 4 2" xfId="27371" xr:uid="{B314A90E-DB5B-48C5-9D03-58EC220788DC}"/>
    <cellStyle name="20% - Accent2 2 6 2 5" xfId="19043" xr:uid="{54672DE6-C1D3-411E-9383-F85CBA89DDC8}"/>
    <cellStyle name="20% - Accent2 2 6 3" xfId="3833" xr:uid="{5B50889E-CC7D-47F9-B8C6-3D9F6A031614}"/>
    <cellStyle name="20% - Accent2 2 6 3 2" xfId="12163" xr:uid="{07DCC0E5-E74F-4837-BF62-46113D074938}"/>
    <cellStyle name="20% - Accent2 2 6 3 2 2" xfId="28820" xr:uid="{61735A8D-CD80-4BDD-ADB9-7888DBEA098B}"/>
    <cellStyle name="20% - Accent2 2 6 3 3" xfId="20492" xr:uid="{14524A81-60E4-4277-AAEF-729F7C5B7C04}"/>
    <cellStyle name="20% - Accent2 2 6 4" xfId="6609" xr:uid="{E92E5CC7-E88F-42A3-AEAB-56CB78BD5886}"/>
    <cellStyle name="20% - Accent2 2 6 4 2" xfId="14939" xr:uid="{53779598-3D03-4ECB-A6B3-B87C7EFE21E1}"/>
    <cellStyle name="20% - Accent2 2 6 4 2 2" xfId="31596" xr:uid="{093300DE-22B0-48CA-A7D7-C78E418059CC}"/>
    <cellStyle name="20% - Accent2 2 6 4 3" xfId="23268" xr:uid="{09F86685-D7BD-4507-ACAF-48F690EBD6BC}"/>
    <cellStyle name="20% - Accent2 2 6 5" xfId="9387" xr:uid="{3EB34F68-D396-4121-8803-715F40100E39}"/>
    <cellStyle name="20% - Accent2 2 6 5 2" xfId="26044" xr:uid="{C941444C-AA59-4BBE-8500-C0BA15771195}"/>
    <cellStyle name="20% - Accent2 2 6 6" xfId="17716" xr:uid="{7479F44A-B0CE-46BB-BA1B-92F22E5059C1}"/>
    <cellStyle name="20% - Accent2 2 6 7" xfId="34764" xr:uid="{85D5A1E1-3CA7-45A5-ACCF-CBA81E47597F}"/>
    <cellStyle name="20% - Accent2 2 7" xfId="1303" xr:uid="{AAD9256B-792C-431E-A71E-908804EDCE6F}"/>
    <cellStyle name="20% - Accent2 2 7 2" xfId="2631" xr:uid="{223D1087-87D2-4145-811A-32D87B628CCA}"/>
    <cellStyle name="20% - Accent2 2 7 2 2" xfId="5421" xr:uid="{29479000-7A7A-4236-A323-805E46DB16BF}"/>
    <cellStyle name="20% - Accent2 2 7 2 2 2" xfId="13751" xr:uid="{5B233929-B0DF-4095-AE45-70B756C4195D}"/>
    <cellStyle name="20% - Accent2 2 7 2 2 2 2" xfId="30408" xr:uid="{3F3CD92B-7917-46FC-86E1-ABA90B7705CB}"/>
    <cellStyle name="20% - Accent2 2 7 2 2 3" xfId="22080" xr:uid="{5C6D6F30-8F21-4C12-9206-09DD7949795D}"/>
    <cellStyle name="20% - Accent2 2 7 2 3" xfId="8197" xr:uid="{357A43E0-CBA5-42B0-AF85-693912FE76A2}"/>
    <cellStyle name="20% - Accent2 2 7 2 3 2" xfId="16527" xr:uid="{55DAFE37-2577-40AA-A6BA-744038A223E2}"/>
    <cellStyle name="20% - Accent2 2 7 2 3 2 2" xfId="33184" xr:uid="{9F85DBAE-8F5F-44F0-9CA7-EA45E8653CD1}"/>
    <cellStyle name="20% - Accent2 2 7 2 3 3" xfId="24856" xr:uid="{A41A047C-F81A-46A2-B072-807932FD0060}"/>
    <cellStyle name="20% - Accent2 2 7 2 4" xfId="10975" xr:uid="{5AF6397C-AA7B-4ACF-B356-EA27B9D446AC}"/>
    <cellStyle name="20% - Accent2 2 7 2 4 2" xfId="27632" xr:uid="{05EBF995-A94D-4FA1-8C80-47237C14371A}"/>
    <cellStyle name="20% - Accent2 2 7 2 5" xfId="19304" xr:uid="{B63AFE1F-F2C9-4B96-B7EB-A95BAD288C79}"/>
    <cellStyle name="20% - Accent2 2 7 3" xfId="4094" xr:uid="{B3A5AE2D-AA0D-4688-AA3E-0FAB24B3CC5A}"/>
    <cellStyle name="20% - Accent2 2 7 3 2" xfId="12424" xr:uid="{246D49F8-7059-4CE1-977E-027A7016931C}"/>
    <cellStyle name="20% - Accent2 2 7 3 2 2" xfId="29081" xr:uid="{ADD055D1-08EA-4AEF-A787-EE9DFAD485DC}"/>
    <cellStyle name="20% - Accent2 2 7 3 3" xfId="20753" xr:uid="{DA727A4E-12B2-4D83-A139-330FC315EE70}"/>
    <cellStyle name="20% - Accent2 2 7 4" xfId="6870" xr:uid="{7A597690-B7F5-44FF-A77C-4EA0FD68B9DE}"/>
    <cellStyle name="20% - Accent2 2 7 4 2" xfId="15200" xr:uid="{21869DC1-67DB-4C25-832A-B0EAAD788B60}"/>
    <cellStyle name="20% - Accent2 2 7 4 2 2" xfId="31857" xr:uid="{18D4C2E9-220F-4283-9D68-E5997C212FB5}"/>
    <cellStyle name="20% - Accent2 2 7 4 3" xfId="23529" xr:uid="{5D8E7F06-7DAE-4660-8F86-DE35F468C8C2}"/>
    <cellStyle name="20% - Accent2 2 7 5" xfId="9648" xr:uid="{79BBCDFD-406D-45EE-A51B-FF60768D9C2B}"/>
    <cellStyle name="20% - Accent2 2 7 5 2" xfId="26305" xr:uid="{E8CA76AF-C2BF-40AD-8145-C388B069A500}"/>
    <cellStyle name="20% - Accent2 2 7 6" xfId="17977" xr:uid="{CB56FAC4-AC88-46DD-98FB-538FCAA57C0D}"/>
    <cellStyle name="20% - Accent2 2 7 7" xfId="34765" xr:uid="{16C41CA9-FDDC-4048-AFCE-23E760F93C0F}"/>
    <cellStyle name="20% - Accent2 2 8" xfId="1421" xr:uid="{20A01220-699A-4244-A836-277A9280F615}"/>
    <cellStyle name="20% - Accent2 2 8 2" xfId="4212" xr:uid="{2D57BE78-F39D-4C8C-8778-5CFE5C262684}"/>
    <cellStyle name="20% - Accent2 2 8 2 2" xfId="12542" xr:uid="{1C304FD4-2857-4A8A-8E94-1E3CC7AE7208}"/>
    <cellStyle name="20% - Accent2 2 8 2 2 2" xfId="29199" xr:uid="{FE7D4D77-85AB-4775-B520-90067D92ADC9}"/>
    <cellStyle name="20% - Accent2 2 8 2 3" xfId="20871" xr:uid="{4E199DA9-9DE9-4950-9A35-DFCB80BB9B5B}"/>
    <cellStyle name="20% - Accent2 2 8 3" xfId="6988" xr:uid="{154D90EE-05B2-4036-85B8-D2032ABF5843}"/>
    <cellStyle name="20% - Accent2 2 8 3 2" xfId="15318" xr:uid="{F37722BC-0F3D-4051-BC9B-3470450F5CD8}"/>
    <cellStyle name="20% - Accent2 2 8 3 2 2" xfId="31975" xr:uid="{F8EE4190-F75A-4273-AE1E-772CA2E63E50}"/>
    <cellStyle name="20% - Accent2 2 8 3 3" xfId="23647" xr:uid="{C985B1DF-AE87-4F4F-98E8-AB438D074893}"/>
    <cellStyle name="20% - Accent2 2 8 4" xfId="9766" xr:uid="{424705DB-FF48-411E-A3FD-1B7A94295775}"/>
    <cellStyle name="20% - Accent2 2 8 4 2" xfId="26423" xr:uid="{A603F843-A2E5-45DB-836F-49D2830DE6F4}"/>
    <cellStyle name="20% - Accent2 2 8 5" xfId="18095" xr:uid="{46FEB6C8-E9F5-46A8-B557-A5189F41C556}"/>
    <cellStyle name="20% - Accent2 2 8 6" xfId="34766" xr:uid="{8FA656DA-C747-4B29-BE43-9C5DE3EC170A}"/>
    <cellStyle name="20% - Accent2 2 9" xfId="2884" xr:uid="{358F1DDD-C1DE-45AA-A4F7-6C2DFBF907B6}"/>
    <cellStyle name="20% - Accent2 2 9 2" xfId="11215" xr:uid="{82A6B9B6-6423-4F50-BAFE-158384AF23DF}"/>
    <cellStyle name="20% - Accent2 2 9 2 2" xfId="27872" xr:uid="{550C0F86-BC63-40DD-8623-728145F72797}"/>
    <cellStyle name="20% - Accent2 2 9 3" xfId="19544" xr:uid="{B5FABB3A-CBC9-42B7-B65F-780FFC7244BC}"/>
    <cellStyle name="20% - Accent2 2 9 4" xfId="34767" xr:uid="{65F06EF3-1F07-403D-998E-142F2CF43FEC}"/>
    <cellStyle name="20% - Accent2 3" xfId="107" xr:uid="{9D2F94D7-D68D-425D-8855-39071DC82040}"/>
    <cellStyle name="20% - Accent2 3 10" xfId="8462" xr:uid="{C2613F78-D0AE-4C74-B77B-6710AC182DE6}"/>
    <cellStyle name="20% - Accent2 3 10 2" xfId="25119" xr:uid="{FF84B87B-E07B-4B55-AF10-FD32A2CB9B4A}"/>
    <cellStyle name="20% - Accent2 3 11" xfId="16791" xr:uid="{9B93F16C-DA99-451F-80A4-6572C6B36611}"/>
    <cellStyle name="20% - Accent2 3 12" xfId="33980" xr:uid="{45F22514-0A52-471B-B8F8-BD54C43199D5}"/>
    <cellStyle name="20% - Accent2 3 13" xfId="34768" xr:uid="{E5C10177-DF50-4644-A79F-E2CD08E4DEAC}"/>
    <cellStyle name="20% - Accent2 3 2" xfId="230" xr:uid="{5BE487AE-6606-4B87-A002-BAD6F7087566}"/>
    <cellStyle name="20% - Accent2 3 2 2" xfId="472" xr:uid="{94F9B062-3C23-42C5-81CF-CC62B534C180}"/>
    <cellStyle name="20% - Accent2 3 2 2 2" xfId="949" xr:uid="{F3600CC8-B762-4541-9C7A-290D428D2C8D}"/>
    <cellStyle name="20% - Accent2 3 2 2 2 2" xfId="2277" xr:uid="{BFD8FEC3-1BB0-4934-B08C-ECCAC164C646}"/>
    <cellStyle name="20% - Accent2 3 2 2 2 2 2" xfId="5067" xr:uid="{6083388D-CF90-445C-816C-EF9A57B823FD}"/>
    <cellStyle name="20% - Accent2 3 2 2 2 2 2 2" xfId="13397" xr:uid="{04ECF248-B891-44FF-858F-1773B446FEAF}"/>
    <cellStyle name="20% - Accent2 3 2 2 2 2 2 2 2" xfId="30054" xr:uid="{55297743-B692-48E5-8128-C1D1EE4B7DE6}"/>
    <cellStyle name="20% - Accent2 3 2 2 2 2 2 3" xfId="21726" xr:uid="{EDECBB95-4D48-422F-9343-A5DE52B6BAA7}"/>
    <cellStyle name="20% - Accent2 3 2 2 2 2 3" xfId="7843" xr:uid="{7D3A9BD2-C2E0-4054-93E9-C851280559E5}"/>
    <cellStyle name="20% - Accent2 3 2 2 2 2 3 2" xfId="16173" xr:uid="{5DAE3CFC-6740-4EDA-B0F7-D374CE8F60F9}"/>
    <cellStyle name="20% - Accent2 3 2 2 2 2 3 2 2" xfId="32830" xr:uid="{490659A4-449B-4169-9D33-2ECAB2D67A4A}"/>
    <cellStyle name="20% - Accent2 3 2 2 2 2 3 3" xfId="24502" xr:uid="{82ED18E5-02BB-474E-8CDD-461B117F1AC6}"/>
    <cellStyle name="20% - Accent2 3 2 2 2 2 4" xfId="10621" xr:uid="{D9028E89-A710-4128-AAAE-CC98CECB1DD2}"/>
    <cellStyle name="20% - Accent2 3 2 2 2 2 4 2" xfId="27278" xr:uid="{B199A3DA-2068-44F8-A223-6B7668FD54CE}"/>
    <cellStyle name="20% - Accent2 3 2 2 2 2 5" xfId="18950" xr:uid="{4E0E64E2-6A89-48C4-808E-60A607CEF284}"/>
    <cellStyle name="20% - Accent2 3 2 2 2 3" xfId="3740" xr:uid="{F6C65859-8FFA-4537-AC8F-A0C730A534F9}"/>
    <cellStyle name="20% - Accent2 3 2 2 2 3 2" xfId="12070" xr:uid="{B53D0A58-0E7E-460E-AA78-D74A4D861D2D}"/>
    <cellStyle name="20% - Accent2 3 2 2 2 3 2 2" xfId="28727" xr:uid="{A2822986-CFC2-4FFA-B97D-2740366C45D4}"/>
    <cellStyle name="20% - Accent2 3 2 2 2 3 3" xfId="20399" xr:uid="{3942A3EB-D319-4FD6-A36D-F425C62D5E58}"/>
    <cellStyle name="20% - Accent2 3 2 2 2 4" xfId="6516" xr:uid="{1586609C-A245-4A31-895E-E86C4C215D75}"/>
    <cellStyle name="20% - Accent2 3 2 2 2 4 2" xfId="14846" xr:uid="{FA10A3AE-18C4-4612-9B98-8BC0902F185D}"/>
    <cellStyle name="20% - Accent2 3 2 2 2 4 2 2" xfId="31503" xr:uid="{13EA3334-3B93-4FFE-891D-4BBEFF221735}"/>
    <cellStyle name="20% - Accent2 3 2 2 2 4 3" xfId="23175" xr:uid="{96E60FB1-8062-4467-9F8B-25CADBDAD277}"/>
    <cellStyle name="20% - Accent2 3 2 2 2 5" xfId="9294" xr:uid="{49EA8FE9-2485-421B-A867-8364831D7DE6}"/>
    <cellStyle name="20% - Accent2 3 2 2 2 5 2" xfId="25951" xr:uid="{87CF570C-0BFA-4EEC-B031-88C90F922ED9}"/>
    <cellStyle name="20% - Accent2 3 2 2 2 6" xfId="17623" xr:uid="{2C65BEE8-C9EC-42BA-B065-874A82496DC4}"/>
    <cellStyle name="20% - Accent2 3 2 2 3" xfId="1802" xr:uid="{C255C898-B206-4F0C-B1AD-4E3463F92E5B}"/>
    <cellStyle name="20% - Accent2 3 2 2 3 2" xfId="4592" xr:uid="{A4EC5B2B-06E7-4FDC-BE85-72FB76565512}"/>
    <cellStyle name="20% - Accent2 3 2 2 3 2 2" xfId="12922" xr:uid="{71AF91EC-D398-4704-96FD-AB357D0A39FA}"/>
    <cellStyle name="20% - Accent2 3 2 2 3 2 2 2" xfId="29579" xr:uid="{9087B026-8457-4D3F-96E2-94F1658354F8}"/>
    <cellStyle name="20% - Accent2 3 2 2 3 2 3" xfId="21251" xr:uid="{474419BA-2266-48B1-846D-EB5CFA0082B7}"/>
    <cellStyle name="20% - Accent2 3 2 2 3 3" xfId="7368" xr:uid="{18F29936-6F29-4FDB-8A93-4ABCD93F00AD}"/>
    <cellStyle name="20% - Accent2 3 2 2 3 3 2" xfId="15698" xr:uid="{71DE35FF-8E49-4A29-B854-DD8E57F178C0}"/>
    <cellStyle name="20% - Accent2 3 2 2 3 3 2 2" xfId="32355" xr:uid="{68ADB57C-6DBD-4BC7-96DA-ECD975E63525}"/>
    <cellStyle name="20% - Accent2 3 2 2 3 3 3" xfId="24027" xr:uid="{D774F460-F6E1-413D-A833-63ACF7DE689B}"/>
    <cellStyle name="20% - Accent2 3 2 2 3 4" xfId="10146" xr:uid="{B4DAE69F-CA51-4CA8-845A-E1431319F547}"/>
    <cellStyle name="20% - Accent2 3 2 2 3 4 2" xfId="26803" xr:uid="{ED5C2D5C-5491-4AB9-93C7-D45DA4DA3924}"/>
    <cellStyle name="20% - Accent2 3 2 2 3 5" xfId="18475" xr:uid="{EFC5FBEB-1204-496F-A744-5278E7CB1F62}"/>
    <cellStyle name="20% - Accent2 3 2 2 4" xfId="3265" xr:uid="{E752A97F-F5AA-4580-9451-3354639BFFBC}"/>
    <cellStyle name="20% - Accent2 3 2 2 4 2" xfId="11595" xr:uid="{4382347A-A1BA-454F-B9D0-CF4317AD6CEF}"/>
    <cellStyle name="20% - Accent2 3 2 2 4 2 2" xfId="28252" xr:uid="{E9B9EB0B-3696-46A0-BBB1-CB32AF3201EB}"/>
    <cellStyle name="20% - Accent2 3 2 2 4 3" xfId="19924" xr:uid="{20CBA84B-0160-4CD6-8C2F-C81865AF1A2C}"/>
    <cellStyle name="20% - Accent2 3 2 2 5" xfId="6041" xr:uid="{0F7E3129-6D48-4B66-9AAB-448AE2133687}"/>
    <cellStyle name="20% - Accent2 3 2 2 5 2" xfId="14371" xr:uid="{1A7E8BD4-FC25-4A22-AD52-CDD678C6DCCE}"/>
    <cellStyle name="20% - Accent2 3 2 2 5 2 2" xfId="31028" xr:uid="{CDAF4E79-526F-4FE6-9FD4-85A74A3F85F9}"/>
    <cellStyle name="20% - Accent2 3 2 2 5 3" xfId="22700" xr:uid="{B6DFA466-9989-40F6-91DA-F223CC703892}"/>
    <cellStyle name="20% - Accent2 3 2 2 6" xfId="8819" xr:uid="{AF087529-46DF-4633-9624-E61DFE2F1575}"/>
    <cellStyle name="20% - Accent2 3 2 2 6 2" xfId="25476" xr:uid="{17708BDE-80AB-4014-8C7D-89424A073931}"/>
    <cellStyle name="20% - Accent2 3 2 2 7" xfId="17148" xr:uid="{F82CAD05-A17E-4153-91D6-F4FD0AB7079C}"/>
    <cellStyle name="20% - Accent2 3 2 3" xfId="708" xr:uid="{19189EF5-3A7C-4F95-8981-D878AB743A2C}"/>
    <cellStyle name="20% - Accent2 3 2 3 2" xfId="2038" xr:uid="{563A4489-7080-456D-8C1A-AD8FBA54EC27}"/>
    <cellStyle name="20% - Accent2 3 2 3 2 2" xfId="4828" xr:uid="{9FB06369-B9AC-47F1-B08F-CF60D6CA6914}"/>
    <cellStyle name="20% - Accent2 3 2 3 2 2 2" xfId="13158" xr:uid="{A2E6BBD2-E42C-410E-AB8E-9597FC8E6F15}"/>
    <cellStyle name="20% - Accent2 3 2 3 2 2 2 2" xfId="29815" xr:uid="{DBF525F3-53CA-4B88-9BC6-FE5739F9FAB8}"/>
    <cellStyle name="20% - Accent2 3 2 3 2 2 3" xfId="21487" xr:uid="{73166BD3-3629-4EBB-B38A-C7F812A8355A}"/>
    <cellStyle name="20% - Accent2 3 2 3 2 3" xfId="7604" xr:uid="{EF087D9D-4D99-4747-9A10-4E74093AF64C}"/>
    <cellStyle name="20% - Accent2 3 2 3 2 3 2" xfId="15934" xr:uid="{1274ACCE-1E16-430A-A82A-06D3D37613EA}"/>
    <cellStyle name="20% - Accent2 3 2 3 2 3 2 2" xfId="32591" xr:uid="{FC777E17-BFD2-4316-8EEF-5232B220B5CD}"/>
    <cellStyle name="20% - Accent2 3 2 3 2 3 3" xfId="24263" xr:uid="{F6FDE23E-C5B9-404E-92F8-14CB6A106C2E}"/>
    <cellStyle name="20% - Accent2 3 2 3 2 4" xfId="10382" xr:uid="{C83E0E29-61D9-4570-BE79-155BA2642277}"/>
    <cellStyle name="20% - Accent2 3 2 3 2 4 2" xfId="27039" xr:uid="{A1786C1C-ADAF-457A-A56F-326EB6D6F358}"/>
    <cellStyle name="20% - Accent2 3 2 3 2 5" xfId="18711" xr:uid="{0CE871DE-9ADA-4C8A-A3CF-259EAE12CFD3}"/>
    <cellStyle name="20% - Accent2 3 2 3 3" xfId="3501" xr:uid="{F180EE4D-0645-442D-B144-E9228412D9D4}"/>
    <cellStyle name="20% - Accent2 3 2 3 3 2" xfId="11831" xr:uid="{0EA4D886-966F-4F04-9FB7-71095630E67B}"/>
    <cellStyle name="20% - Accent2 3 2 3 3 2 2" xfId="28488" xr:uid="{AD22B20D-0C2D-489D-B6D8-7D4FBBD3958F}"/>
    <cellStyle name="20% - Accent2 3 2 3 3 3" xfId="20160" xr:uid="{D47255CB-B646-4680-BAE2-A87DD503BBE8}"/>
    <cellStyle name="20% - Accent2 3 2 3 4" xfId="6277" xr:uid="{99F663B7-F598-4545-9165-2C3E163A8633}"/>
    <cellStyle name="20% - Accent2 3 2 3 4 2" xfId="14607" xr:uid="{B9E3F8BB-DEAF-4280-8C5B-175F4BD28975}"/>
    <cellStyle name="20% - Accent2 3 2 3 4 2 2" xfId="31264" xr:uid="{4CD6E8A7-8938-421D-957F-442C0FF5FDBA}"/>
    <cellStyle name="20% - Accent2 3 2 3 4 3" xfId="22936" xr:uid="{3A21F0C8-2451-47F6-BDB6-3C92CF2D7AB9}"/>
    <cellStyle name="20% - Accent2 3 2 3 5" xfId="9055" xr:uid="{8CC7831D-AF4F-40A0-86B2-A6E1EF7D2B6B}"/>
    <cellStyle name="20% - Accent2 3 2 3 5 2" xfId="25712" xr:uid="{B79F2E86-D1D1-4C87-BC7B-16B06E2A0CAE}"/>
    <cellStyle name="20% - Accent2 3 2 3 6" xfId="17384" xr:uid="{9854F950-A84B-4D04-9876-3158522AC9A0}"/>
    <cellStyle name="20% - Accent2 3 2 4" xfId="1185" xr:uid="{A827E218-34C8-493A-9642-C556CEA43FCA}"/>
    <cellStyle name="20% - Accent2 3 2 4 2" xfId="2513" xr:uid="{BFE93A3C-883B-4E77-9491-1C2CAE96DDDF}"/>
    <cellStyle name="20% - Accent2 3 2 4 2 2" xfId="5303" xr:uid="{D4096BE8-C138-4EF3-A210-D57B37014016}"/>
    <cellStyle name="20% - Accent2 3 2 4 2 2 2" xfId="13633" xr:uid="{ED1864A2-EB2E-48BD-BAAA-80FDC8FD93A4}"/>
    <cellStyle name="20% - Accent2 3 2 4 2 2 2 2" xfId="30290" xr:uid="{634EBDBA-545B-45FB-AB37-72A6D4D9B9AD}"/>
    <cellStyle name="20% - Accent2 3 2 4 2 2 3" xfId="21962" xr:uid="{C77E184D-9E39-4C04-BD97-52F843A70CAD}"/>
    <cellStyle name="20% - Accent2 3 2 4 2 3" xfId="8079" xr:uid="{51DF0D35-6A3A-432C-8884-BE0E91BE20C0}"/>
    <cellStyle name="20% - Accent2 3 2 4 2 3 2" xfId="16409" xr:uid="{95F63154-9B9E-43BC-AC8D-1F2328ABC98F}"/>
    <cellStyle name="20% - Accent2 3 2 4 2 3 2 2" xfId="33066" xr:uid="{00C441E0-4737-41D8-9023-8A10DA95642E}"/>
    <cellStyle name="20% - Accent2 3 2 4 2 3 3" xfId="24738" xr:uid="{56C09A80-6831-4944-B5C5-12A75AE320A3}"/>
    <cellStyle name="20% - Accent2 3 2 4 2 4" xfId="10857" xr:uid="{DC5B53FA-CF6D-4C0B-8513-2F64A7FE92DD}"/>
    <cellStyle name="20% - Accent2 3 2 4 2 4 2" xfId="27514" xr:uid="{FF67FC1A-3164-4224-890B-AD4CC0296A34}"/>
    <cellStyle name="20% - Accent2 3 2 4 2 5" xfId="19186" xr:uid="{C0C393FC-AFE9-49EF-BFA8-EF431AC60668}"/>
    <cellStyle name="20% - Accent2 3 2 4 3" xfId="3976" xr:uid="{A088C536-C53B-43CF-BA2D-6019894CEB2F}"/>
    <cellStyle name="20% - Accent2 3 2 4 3 2" xfId="12306" xr:uid="{4EA49F39-0DAD-4528-B5CC-B7D8D5E8C137}"/>
    <cellStyle name="20% - Accent2 3 2 4 3 2 2" xfId="28963" xr:uid="{02892043-D7E1-4712-8555-9B5768FE680D}"/>
    <cellStyle name="20% - Accent2 3 2 4 3 3" xfId="20635" xr:uid="{ADC44DA3-247F-4E81-AB75-BFE6E5EC2BB0}"/>
    <cellStyle name="20% - Accent2 3 2 4 4" xfId="6752" xr:uid="{F2E6E988-D087-472F-B9DE-B0AAC3BE5281}"/>
    <cellStyle name="20% - Accent2 3 2 4 4 2" xfId="15082" xr:uid="{571A72D4-9995-42E9-A3D7-E159E76197F5}"/>
    <cellStyle name="20% - Accent2 3 2 4 4 2 2" xfId="31739" xr:uid="{FBAB2793-1230-49AB-AD23-758D832C8B0F}"/>
    <cellStyle name="20% - Accent2 3 2 4 4 3" xfId="23411" xr:uid="{14CF3DA8-09C9-40DA-8284-4FF9504999C3}"/>
    <cellStyle name="20% - Accent2 3 2 4 5" xfId="9530" xr:uid="{145A3F69-A238-47B6-944B-7FFCE02A1785}"/>
    <cellStyle name="20% - Accent2 3 2 4 5 2" xfId="26187" xr:uid="{8CB02BDD-1217-41D1-803F-25F34A5D4C4B}"/>
    <cellStyle name="20% - Accent2 3 2 4 6" xfId="17859" xr:uid="{C0CE7A91-3EEC-40B8-8C24-AA6640180E28}"/>
    <cellStyle name="20% - Accent2 3 2 5" xfId="1565" xr:uid="{BD2901C0-488E-44C8-8A76-D6ED186D2AC1}"/>
    <cellStyle name="20% - Accent2 3 2 5 2" xfId="4355" xr:uid="{5232AA42-E16D-4766-837C-6AA6BCE2E173}"/>
    <cellStyle name="20% - Accent2 3 2 5 2 2" xfId="12685" xr:uid="{64E0CC05-F2A1-46C8-A739-ABA3CF52B3C9}"/>
    <cellStyle name="20% - Accent2 3 2 5 2 2 2" xfId="29342" xr:uid="{5D8A8EFD-76F0-4C1A-96E4-447E47F48690}"/>
    <cellStyle name="20% - Accent2 3 2 5 2 3" xfId="21014" xr:uid="{73980E37-B94D-4E8A-BE70-6657AF3D83F9}"/>
    <cellStyle name="20% - Accent2 3 2 5 3" xfId="7131" xr:uid="{C6E342F3-55D8-48F1-BC59-184803C85BF3}"/>
    <cellStyle name="20% - Accent2 3 2 5 3 2" xfId="15461" xr:uid="{82FB3FF5-9312-4BBF-BDF3-FF906479E969}"/>
    <cellStyle name="20% - Accent2 3 2 5 3 2 2" xfId="32118" xr:uid="{0021540D-A2DA-4E66-A279-DB699700DAF3}"/>
    <cellStyle name="20% - Accent2 3 2 5 3 3" xfId="23790" xr:uid="{B842CB8E-0FB7-4A3C-A1D0-3B7FA013C786}"/>
    <cellStyle name="20% - Accent2 3 2 5 4" xfId="9909" xr:uid="{409BD102-1877-48CB-8EF1-528DFD304C4C}"/>
    <cellStyle name="20% - Accent2 3 2 5 4 2" xfId="26566" xr:uid="{B5B11583-1BED-4051-B75E-8B7C6D2768A3}"/>
    <cellStyle name="20% - Accent2 3 2 5 5" xfId="18238" xr:uid="{D69856DA-88C2-4A30-8CF3-C077DACB93D6}"/>
    <cellStyle name="20% - Accent2 3 2 6" xfId="3028" xr:uid="{C67C644B-DD37-4EBF-B08E-8CF39A01957E}"/>
    <cellStyle name="20% - Accent2 3 2 6 2" xfId="11358" xr:uid="{61116598-E65D-4E9B-9D5C-9168739EAD43}"/>
    <cellStyle name="20% - Accent2 3 2 6 2 2" xfId="28015" xr:uid="{22E55680-EA28-4FEF-ACB8-03709C9E714C}"/>
    <cellStyle name="20% - Accent2 3 2 6 3" xfId="19687" xr:uid="{6DA2E1CC-3C47-46A5-BDB6-DF5239A2FA12}"/>
    <cellStyle name="20% - Accent2 3 2 7" xfId="5804" xr:uid="{62F4D0D5-6BD7-4899-A3C9-43FD6834474F}"/>
    <cellStyle name="20% - Accent2 3 2 7 2" xfId="14134" xr:uid="{C1755DEB-A953-4A32-9DB5-71B16E9562EE}"/>
    <cellStyle name="20% - Accent2 3 2 7 2 2" xfId="30791" xr:uid="{62037E42-162D-4184-B0D5-BCC47B1FAD66}"/>
    <cellStyle name="20% - Accent2 3 2 7 3" xfId="22463" xr:uid="{7A143D4A-2C0A-4321-B70C-3F1A43EF4BD9}"/>
    <cellStyle name="20% - Accent2 3 2 8" xfId="8582" xr:uid="{4C1AD8D4-F595-4245-8A07-EFA5768D028B}"/>
    <cellStyle name="20% - Accent2 3 2 8 2" xfId="25239" xr:uid="{8B07DE6D-706D-4446-8EC1-990EED5EDA23}"/>
    <cellStyle name="20% - Accent2 3 2 9" xfId="16911" xr:uid="{AE9598A8-4342-4950-9C5E-92A091B323B6}"/>
    <cellStyle name="20% - Accent2 3 3" xfId="352" xr:uid="{4C89E271-EDBB-4D0D-A243-AA02FA9C7B3F}"/>
    <cellStyle name="20% - Accent2 3 3 2" xfId="831" xr:uid="{447D4A81-18A4-49A4-A447-A46008F05B81}"/>
    <cellStyle name="20% - Accent2 3 3 2 2" xfId="2159" xr:uid="{9DA81991-DC04-4260-A0DC-40165B1756D8}"/>
    <cellStyle name="20% - Accent2 3 3 2 2 2" xfId="4949" xr:uid="{A454197E-257E-4F1A-AF09-835C6C0ABE9E}"/>
    <cellStyle name="20% - Accent2 3 3 2 2 2 2" xfId="13279" xr:uid="{5855486D-09E4-474D-ADC3-500C2CCCCE02}"/>
    <cellStyle name="20% - Accent2 3 3 2 2 2 2 2" xfId="29936" xr:uid="{E85C1F60-84A2-4C05-BF2D-98A5866B176E}"/>
    <cellStyle name="20% - Accent2 3 3 2 2 2 3" xfId="21608" xr:uid="{AB8BBDC5-823D-4962-A66B-D60D293F5A12}"/>
    <cellStyle name="20% - Accent2 3 3 2 2 3" xfId="7725" xr:uid="{20A6C1DD-24A3-4337-9B24-3F732024F5F8}"/>
    <cellStyle name="20% - Accent2 3 3 2 2 3 2" xfId="16055" xr:uid="{B01FD134-9F2C-4725-A349-AE9BD79A0F45}"/>
    <cellStyle name="20% - Accent2 3 3 2 2 3 2 2" xfId="32712" xr:uid="{AB5AA286-4298-47A6-BBE7-36B696F5E5BF}"/>
    <cellStyle name="20% - Accent2 3 3 2 2 3 3" xfId="24384" xr:uid="{A033C6B0-D5F4-4351-AF80-DCDAC34A8542}"/>
    <cellStyle name="20% - Accent2 3 3 2 2 4" xfId="10503" xr:uid="{4B207302-8CE2-476A-B91B-B41CA7417644}"/>
    <cellStyle name="20% - Accent2 3 3 2 2 4 2" xfId="27160" xr:uid="{EA38D9DD-EA26-4A73-943A-B32F1F34D04F}"/>
    <cellStyle name="20% - Accent2 3 3 2 2 5" xfId="18832" xr:uid="{85EDBF0D-AFF2-478C-9590-7EAF8A19397D}"/>
    <cellStyle name="20% - Accent2 3 3 2 3" xfId="3622" xr:uid="{47E76D19-1655-429D-9C04-845DC4BEA568}"/>
    <cellStyle name="20% - Accent2 3 3 2 3 2" xfId="11952" xr:uid="{FB4D063A-318F-41A4-A6CB-F1D2B127AF58}"/>
    <cellStyle name="20% - Accent2 3 3 2 3 2 2" xfId="28609" xr:uid="{A3F38C34-505F-4173-AF15-CC7068251E3B}"/>
    <cellStyle name="20% - Accent2 3 3 2 3 3" xfId="20281" xr:uid="{3B6BDA4C-17EA-467A-9DDD-BFE14449C302}"/>
    <cellStyle name="20% - Accent2 3 3 2 4" xfId="6398" xr:uid="{612D34AA-335C-4B14-A6CD-FBA610DBAD2D}"/>
    <cellStyle name="20% - Accent2 3 3 2 4 2" xfId="14728" xr:uid="{802230FB-6756-485B-BA28-2B2B45DD071F}"/>
    <cellStyle name="20% - Accent2 3 3 2 4 2 2" xfId="31385" xr:uid="{BEED9E66-A14D-4AE8-8D44-3C3039402C77}"/>
    <cellStyle name="20% - Accent2 3 3 2 4 3" xfId="23057" xr:uid="{E1DEF978-F09D-4CEE-9754-5ED8F983364E}"/>
    <cellStyle name="20% - Accent2 3 3 2 5" xfId="9176" xr:uid="{AC256E44-5CD8-45B5-8AC5-949B103EFA9B}"/>
    <cellStyle name="20% - Accent2 3 3 2 5 2" xfId="25833" xr:uid="{1D2B397D-A36D-480A-97BC-C478A2BDA905}"/>
    <cellStyle name="20% - Accent2 3 3 2 6" xfId="17505" xr:uid="{52F1F704-E85D-481E-9756-41770EDFB453}"/>
    <cellStyle name="20% - Accent2 3 3 3" xfId="1682" xr:uid="{AA69F1AD-73E7-4FB1-A24E-BBF6552B3F05}"/>
    <cellStyle name="20% - Accent2 3 3 3 2" xfId="4472" xr:uid="{46D079EF-CF27-49FF-9190-4581B97CE12E}"/>
    <cellStyle name="20% - Accent2 3 3 3 2 2" xfId="12802" xr:uid="{345F6531-D8FF-4316-BA2E-2E070314547E}"/>
    <cellStyle name="20% - Accent2 3 3 3 2 2 2" xfId="29459" xr:uid="{F69D416B-5A21-4ED6-B7B7-E11EEA784595}"/>
    <cellStyle name="20% - Accent2 3 3 3 2 3" xfId="21131" xr:uid="{994A75B4-7025-4952-9FA9-F1D2784C223C}"/>
    <cellStyle name="20% - Accent2 3 3 3 3" xfId="7248" xr:uid="{594BC957-F0A5-42F7-A9A0-93286A9B59C6}"/>
    <cellStyle name="20% - Accent2 3 3 3 3 2" xfId="15578" xr:uid="{63DEB176-0E86-4B4B-92EF-656E7470675C}"/>
    <cellStyle name="20% - Accent2 3 3 3 3 2 2" xfId="32235" xr:uid="{FCE9B7C0-A387-4780-B4AB-EDCFF5ABC31D}"/>
    <cellStyle name="20% - Accent2 3 3 3 3 3" xfId="23907" xr:uid="{AE8E03F2-D683-40A8-8DB5-6BE116F6CFB9}"/>
    <cellStyle name="20% - Accent2 3 3 3 4" xfId="10026" xr:uid="{35F49EFC-F7E7-42B7-943D-E129FF091386}"/>
    <cellStyle name="20% - Accent2 3 3 3 4 2" xfId="26683" xr:uid="{E251996A-74B3-453C-86ED-19BDE35EB60D}"/>
    <cellStyle name="20% - Accent2 3 3 3 5" xfId="18355" xr:uid="{F892DB14-8776-49A2-B517-B72FB4A517C6}"/>
    <cellStyle name="20% - Accent2 3 3 4" xfId="3145" xr:uid="{22677C72-C0A5-4B1C-B181-67F0F49C4B15}"/>
    <cellStyle name="20% - Accent2 3 3 4 2" xfId="11475" xr:uid="{327BFFE4-9AFC-4B6D-9C82-CB9430CF0109}"/>
    <cellStyle name="20% - Accent2 3 3 4 2 2" xfId="28132" xr:uid="{105A1B03-B09E-4237-A3EB-E7DC90967A47}"/>
    <cellStyle name="20% - Accent2 3 3 4 3" xfId="19804" xr:uid="{D856031E-68BC-419D-9464-B63518E87D16}"/>
    <cellStyle name="20% - Accent2 3 3 5" xfId="5921" xr:uid="{E17F9207-D31F-4FF7-99E6-D30548002712}"/>
    <cellStyle name="20% - Accent2 3 3 5 2" xfId="14251" xr:uid="{836F46DA-4E96-41D5-989B-F17E0BF4D0FB}"/>
    <cellStyle name="20% - Accent2 3 3 5 2 2" xfId="30908" xr:uid="{6E9C6F93-60B0-4227-B2D0-584A166BBFEE}"/>
    <cellStyle name="20% - Accent2 3 3 5 3" xfId="22580" xr:uid="{088ED944-417B-4C3B-9921-591F5BA1C81A}"/>
    <cellStyle name="20% - Accent2 3 3 6" xfId="8699" xr:uid="{D0E6BA55-A409-450C-A867-616417CB6637}"/>
    <cellStyle name="20% - Accent2 3 3 6 2" xfId="25356" xr:uid="{F4C085F4-78D0-4543-A4E1-60DB540D565E}"/>
    <cellStyle name="20% - Accent2 3 3 7" xfId="17028" xr:uid="{860E47AD-612A-4885-82B1-EAA9D6BB8386}"/>
    <cellStyle name="20% - Accent2 3 4" xfId="588" xr:uid="{4532E9AE-BBDF-46B8-98C3-C4FADB859D32}"/>
    <cellStyle name="20% - Accent2 3 4 2" xfId="1918" xr:uid="{60E39E20-D8FA-4E41-9133-3503B431D48F}"/>
    <cellStyle name="20% - Accent2 3 4 2 2" xfId="4708" xr:uid="{71664918-3A60-4DDF-BCD0-358C4B1FAE59}"/>
    <cellStyle name="20% - Accent2 3 4 2 2 2" xfId="13038" xr:uid="{99FA54D6-733E-4FA2-A785-26871CE56B36}"/>
    <cellStyle name="20% - Accent2 3 4 2 2 2 2" xfId="29695" xr:uid="{1B7F9F0C-42B7-4940-A530-8E92B01FA333}"/>
    <cellStyle name="20% - Accent2 3 4 2 2 3" xfId="21367" xr:uid="{E3A4066C-9086-4E51-BC87-05AC9B9644C9}"/>
    <cellStyle name="20% - Accent2 3 4 2 3" xfId="7484" xr:uid="{30BCAD2E-3659-404A-9F91-BD281B28A7DD}"/>
    <cellStyle name="20% - Accent2 3 4 2 3 2" xfId="15814" xr:uid="{7901304A-387A-4B8A-B51D-7F8B0EE88377}"/>
    <cellStyle name="20% - Accent2 3 4 2 3 2 2" xfId="32471" xr:uid="{A1E02865-57B2-4747-AC77-057B264625D4}"/>
    <cellStyle name="20% - Accent2 3 4 2 3 3" xfId="24143" xr:uid="{371158FB-A800-451E-B12D-69C034862906}"/>
    <cellStyle name="20% - Accent2 3 4 2 4" xfId="10262" xr:uid="{7084CCE4-7381-46E6-830B-669B829666C8}"/>
    <cellStyle name="20% - Accent2 3 4 2 4 2" xfId="26919" xr:uid="{62B7C669-22B2-4A50-B5E6-59E4D471AAD2}"/>
    <cellStyle name="20% - Accent2 3 4 2 5" xfId="18591" xr:uid="{151412B1-B572-456E-A320-9EE3F1952B04}"/>
    <cellStyle name="20% - Accent2 3 4 3" xfId="3381" xr:uid="{D7C0B2DF-1512-4E7F-800F-2CAFB526F6DC}"/>
    <cellStyle name="20% - Accent2 3 4 3 2" xfId="11711" xr:uid="{A81E4895-ED17-4BF0-9E1E-F4E4E86CEE14}"/>
    <cellStyle name="20% - Accent2 3 4 3 2 2" xfId="28368" xr:uid="{35BEBEF0-CBD2-497A-8007-24FB93C97A3F}"/>
    <cellStyle name="20% - Accent2 3 4 3 3" xfId="20040" xr:uid="{AE5DD830-BD1F-4B9D-B546-828CB5AA73AE}"/>
    <cellStyle name="20% - Accent2 3 4 4" xfId="6157" xr:uid="{572A48A2-0C18-49AD-962E-27172B4850EB}"/>
    <cellStyle name="20% - Accent2 3 4 4 2" xfId="14487" xr:uid="{C31388C1-63FC-4792-AE99-F6BA73F81472}"/>
    <cellStyle name="20% - Accent2 3 4 4 2 2" xfId="31144" xr:uid="{91572EC6-8B6B-4FB9-A984-A6D5BAAF0D18}"/>
    <cellStyle name="20% - Accent2 3 4 4 3" xfId="22816" xr:uid="{9FFE079A-9863-4C23-941D-5A5FE90BEC0C}"/>
    <cellStyle name="20% - Accent2 3 4 5" xfId="8935" xr:uid="{D7B62056-F3EC-485B-B84E-CD0C168F040E}"/>
    <cellStyle name="20% - Accent2 3 4 5 2" xfId="25592" xr:uid="{8E7473F7-C25F-488F-ABE5-7F8E482E436C}"/>
    <cellStyle name="20% - Accent2 3 4 6" xfId="17264" xr:uid="{F6B62342-6E9C-48FC-A72C-F065F16E2542}"/>
    <cellStyle name="20% - Accent2 3 5" xfId="1065" xr:uid="{1DE57764-7D49-46A7-AC7F-7A69CBA2F484}"/>
    <cellStyle name="20% - Accent2 3 5 2" xfId="2393" xr:uid="{30BC39FC-E903-4061-BFDC-4A62B841B021}"/>
    <cellStyle name="20% - Accent2 3 5 2 2" xfId="5183" xr:uid="{F937C48F-7564-43C3-9187-F50D189138E8}"/>
    <cellStyle name="20% - Accent2 3 5 2 2 2" xfId="13513" xr:uid="{8CC5C87D-C9BF-4FD1-B200-DB99429A0D7F}"/>
    <cellStyle name="20% - Accent2 3 5 2 2 2 2" xfId="30170" xr:uid="{4A56D56C-E35E-41C7-9D1B-C44ED2580034}"/>
    <cellStyle name="20% - Accent2 3 5 2 2 3" xfId="21842" xr:uid="{B93D9376-838B-409D-964C-AD76949F7312}"/>
    <cellStyle name="20% - Accent2 3 5 2 3" xfId="7959" xr:uid="{5FE5303C-41A6-4A74-A483-2541B037414B}"/>
    <cellStyle name="20% - Accent2 3 5 2 3 2" xfId="16289" xr:uid="{A65537CF-8292-4FB0-A5E0-12B30BA378EF}"/>
    <cellStyle name="20% - Accent2 3 5 2 3 2 2" xfId="32946" xr:uid="{0D590035-DC89-4AE2-97C4-0CC85707961A}"/>
    <cellStyle name="20% - Accent2 3 5 2 3 3" xfId="24618" xr:uid="{2D19E242-49EF-4C2D-9FD2-B340D04CE59B}"/>
    <cellStyle name="20% - Accent2 3 5 2 4" xfId="10737" xr:uid="{E669DB59-9624-408D-A679-9E437B284A76}"/>
    <cellStyle name="20% - Accent2 3 5 2 4 2" xfId="27394" xr:uid="{FD510796-57DD-4104-A6DE-E2FB56A0000A}"/>
    <cellStyle name="20% - Accent2 3 5 2 5" xfId="19066" xr:uid="{BB8E87FD-E07E-427F-9597-607A96FCB8B8}"/>
    <cellStyle name="20% - Accent2 3 5 3" xfId="3856" xr:uid="{C0AEF303-7CC1-4B33-88DF-9D29BCF77745}"/>
    <cellStyle name="20% - Accent2 3 5 3 2" xfId="12186" xr:uid="{3902C60C-75FA-459E-8EB4-12FD2DFE9FE9}"/>
    <cellStyle name="20% - Accent2 3 5 3 2 2" xfId="28843" xr:uid="{D4E6A828-61FF-45BB-88DE-A07ED236AEFF}"/>
    <cellStyle name="20% - Accent2 3 5 3 3" xfId="20515" xr:uid="{696797AC-89EA-43F3-BBF7-2843415F4D6C}"/>
    <cellStyle name="20% - Accent2 3 5 4" xfId="6632" xr:uid="{31BE767C-58C9-452E-AFF2-A3FEB40E9BFB}"/>
    <cellStyle name="20% - Accent2 3 5 4 2" xfId="14962" xr:uid="{BC125C01-A1A1-449B-81D4-32CDE305BF2D}"/>
    <cellStyle name="20% - Accent2 3 5 4 2 2" xfId="31619" xr:uid="{3523A6C2-A4A5-44D1-81E1-B31425D03809}"/>
    <cellStyle name="20% - Accent2 3 5 4 3" xfId="23291" xr:uid="{6B8ED275-8225-47FC-8CFB-C1EED7D37426}"/>
    <cellStyle name="20% - Accent2 3 5 5" xfId="9410" xr:uid="{43C010B1-3AD0-4856-849A-E3075526568C}"/>
    <cellStyle name="20% - Accent2 3 5 5 2" xfId="26067" xr:uid="{04E36AB5-E4C7-4767-ACC9-2DD3DB209D0D}"/>
    <cellStyle name="20% - Accent2 3 5 6" xfId="17739" xr:uid="{FC8AE2F1-92F0-419E-BCC6-DF7F900776E0}"/>
    <cellStyle name="20% - Accent2 3 6" xfId="1330" xr:uid="{279A8849-3814-4378-84B9-0086590075DB}"/>
    <cellStyle name="20% - Accent2 3 6 2" xfId="2658" xr:uid="{3984E319-4B47-49BC-B03D-E8D19FC06496}"/>
    <cellStyle name="20% - Accent2 3 6 2 2" xfId="5448" xr:uid="{F1EB30A4-2249-449E-A8A9-4C717517F9BA}"/>
    <cellStyle name="20% - Accent2 3 6 2 2 2" xfId="13778" xr:uid="{A9F22195-913B-4F4D-A59D-B60CC1C43BD6}"/>
    <cellStyle name="20% - Accent2 3 6 2 2 2 2" xfId="30435" xr:uid="{91994D6C-E266-4323-B332-D7CB9B2D08DC}"/>
    <cellStyle name="20% - Accent2 3 6 2 2 3" xfId="22107" xr:uid="{AA019B79-7380-4939-BD9B-7FE16A5672AE}"/>
    <cellStyle name="20% - Accent2 3 6 2 3" xfId="8224" xr:uid="{B3F345D2-74B0-46D0-B33E-2D4C31BAF271}"/>
    <cellStyle name="20% - Accent2 3 6 2 3 2" xfId="16554" xr:uid="{53887605-A46D-40FF-A25E-D195AF285817}"/>
    <cellStyle name="20% - Accent2 3 6 2 3 2 2" xfId="33211" xr:uid="{C65B2D44-3623-439F-8BAA-1844E351FAEE}"/>
    <cellStyle name="20% - Accent2 3 6 2 3 3" xfId="24883" xr:uid="{6F135290-03AF-4436-AB7E-DE6FE46D5C58}"/>
    <cellStyle name="20% - Accent2 3 6 2 4" xfId="11002" xr:uid="{DDD07412-EBC2-45DA-9D81-8679EEA74EC1}"/>
    <cellStyle name="20% - Accent2 3 6 2 4 2" xfId="27659" xr:uid="{0569C46C-2FE2-448D-8E52-D82D8AF23437}"/>
    <cellStyle name="20% - Accent2 3 6 2 5" xfId="19331" xr:uid="{2B617BC3-5B75-4E67-83A9-FAD8A17AAE14}"/>
    <cellStyle name="20% - Accent2 3 6 3" xfId="4121" xr:uid="{3B904600-4A86-40F7-B642-4D19288F9DA2}"/>
    <cellStyle name="20% - Accent2 3 6 3 2" xfId="12451" xr:uid="{8D20273C-61EA-438E-B15F-8A2552F856FC}"/>
    <cellStyle name="20% - Accent2 3 6 3 2 2" xfId="29108" xr:uid="{C2478F80-A2B9-4741-9369-12515D1FE78D}"/>
    <cellStyle name="20% - Accent2 3 6 3 3" xfId="20780" xr:uid="{E13CC482-19E5-4C4F-A6C7-3AAD9923F95D}"/>
    <cellStyle name="20% - Accent2 3 6 4" xfId="6897" xr:uid="{046DE362-BAB7-4CD5-9391-1017EFC74FA1}"/>
    <cellStyle name="20% - Accent2 3 6 4 2" xfId="15227" xr:uid="{1C5A7D92-1632-43E0-8B0A-1B90F11099BC}"/>
    <cellStyle name="20% - Accent2 3 6 4 2 2" xfId="31884" xr:uid="{70313CE2-3A69-4AAB-B52D-478E699B4FAC}"/>
    <cellStyle name="20% - Accent2 3 6 4 3" xfId="23556" xr:uid="{57F294C2-8435-464E-853F-8D7F88A85796}"/>
    <cellStyle name="20% - Accent2 3 6 5" xfId="9675" xr:uid="{7C0D76DF-4F74-47E0-98BA-8D5215FCBC2D}"/>
    <cellStyle name="20% - Accent2 3 6 5 2" xfId="26332" xr:uid="{9A441DB7-B072-40DD-B177-532A0B147C6F}"/>
    <cellStyle name="20% - Accent2 3 6 6" xfId="18004" xr:uid="{8C6EA794-AA3D-49C7-A5A7-0687E79BFDE9}"/>
    <cellStyle name="20% - Accent2 3 7" xfId="1445" xr:uid="{34EE52ED-FE46-4F78-B2C1-078C9CD2B46E}"/>
    <cellStyle name="20% - Accent2 3 7 2" xfId="4235" xr:uid="{F7368FDE-3A31-4816-A0AD-9B64FE17FB5C}"/>
    <cellStyle name="20% - Accent2 3 7 2 2" xfId="12565" xr:uid="{98B2478F-8074-483D-8F3A-7932CDD47444}"/>
    <cellStyle name="20% - Accent2 3 7 2 2 2" xfId="29222" xr:uid="{441EB9EB-ED60-47D6-8D4F-DF91DF5A70B0}"/>
    <cellStyle name="20% - Accent2 3 7 2 3" xfId="20894" xr:uid="{31F9E071-4C0C-4E8E-AF23-4981938047C7}"/>
    <cellStyle name="20% - Accent2 3 7 3" xfId="7011" xr:uid="{EA3879D7-4E99-4C78-AD98-F21B50230CE3}"/>
    <cellStyle name="20% - Accent2 3 7 3 2" xfId="15341" xr:uid="{F00621BD-D893-499C-A30C-6A0E0E66115E}"/>
    <cellStyle name="20% - Accent2 3 7 3 2 2" xfId="31998" xr:uid="{B4AB19F5-51FA-44B1-AE29-DCEA58504EB0}"/>
    <cellStyle name="20% - Accent2 3 7 3 3" xfId="23670" xr:uid="{6E248E74-A0D8-4466-BF3B-A0B5FF615F08}"/>
    <cellStyle name="20% - Accent2 3 7 4" xfId="9789" xr:uid="{516DBBE7-885B-4224-AC17-3B47EAB8BECD}"/>
    <cellStyle name="20% - Accent2 3 7 4 2" xfId="26446" xr:uid="{50012201-1654-4B2A-A8D5-EDD12F9E2210}"/>
    <cellStyle name="20% - Accent2 3 7 5" xfId="18118" xr:uid="{BCE5CB95-ED6F-463A-94D4-017971ED42CF}"/>
    <cellStyle name="20% - Accent2 3 8" xfId="2908" xr:uid="{EC4AE289-F479-4E59-A5C7-CC29F6B570EE}"/>
    <cellStyle name="20% - Accent2 3 8 2" xfId="11238" xr:uid="{33E1DD9D-96E0-4CCE-9764-D542A9A0AAEA}"/>
    <cellStyle name="20% - Accent2 3 8 2 2" xfId="27895" xr:uid="{107BC8C4-0B55-4672-9102-D1B151172BAE}"/>
    <cellStyle name="20% - Accent2 3 8 3" xfId="19567" xr:uid="{D7BC772B-1459-48F0-B25B-5E511B900A83}"/>
    <cellStyle name="20% - Accent2 3 9" xfId="5684" xr:uid="{AB32B5FB-C035-462B-ACD4-2391B0052A37}"/>
    <cellStyle name="20% - Accent2 3 9 2" xfId="14014" xr:uid="{9DE93425-89BE-4627-8A31-B06040270CD1}"/>
    <cellStyle name="20% - Accent2 3 9 2 2" xfId="30671" xr:uid="{11908B6B-4E15-497A-B295-96AC912FD75C}"/>
    <cellStyle name="20% - Accent2 3 9 3" xfId="22343" xr:uid="{7304E922-29A0-4AB4-831D-E4614980496B}"/>
    <cellStyle name="20% - Accent2 4" xfId="168" xr:uid="{260087D9-F49F-46DC-8B18-0659E5B5E3B1}"/>
    <cellStyle name="20% - Accent2 4 10" xfId="34769" xr:uid="{74483EEE-3D99-451D-896C-F7AC02EA5F3E}"/>
    <cellStyle name="20% - Accent2 4 2" xfId="410" xr:uid="{EA05FFA1-1F08-453C-B777-33AFA45656F2}"/>
    <cellStyle name="20% - Accent2 4 2 2" xfId="887" xr:uid="{446D1D9D-0F7A-48C0-83FD-97E923A74B12}"/>
    <cellStyle name="20% - Accent2 4 2 2 2" xfId="2215" xr:uid="{4708E443-1EE4-4AD9-BBA1-5359827E5D2D}"/>
    <cellStyle name="20% - Accent2 4 2 2 2 2" xfId="5005" xr:uid="{F6CA64E1-7C5A-4C7B-919B-B30F721FA68C}"/>
    <cellStyle name="20% - Accent2 4 2 2 2 2 2" xfId="13335" xr:uid="{F074FCF2-0B95-440F-A496-1DC260AEFE61}"/>
    <cellStyle name="20% - Accent2 4 2 2 2 2 2 2" xfId="29992" xr:uid="{588885FD-E056-44F9-BA77-8757D89F612C}"/>
    <cellStyle name="20% - Accent2 4 2 2 2 2 3" xfId="21664" xr:uid="{D55D26B2-0C34-4163-BC68-29E5A823B2BB}"/>
    <cellStyle name="20% - Accent2 4 2 2 2 3" xfId="7781" xr:uid="{852B2C38-F85C-4556-9362-5384E0CED883}"/>
    <cellStyle name="20% - Accent2 4 2 2 2 3 2" xfId="16111" xr:uid="{71272032-1C7C-4EE7-AAD1-480D82EF9C1E}"/>
    <cellStyle name="20% - Accent2 4 2 2 2 3 2 2" xfId="32768" xr:uid="{4E61C8E9-2206-475E-A166-1DDAE9FEBA9E}"/>
    <cellStyle name="20% - Accent2 4 2 2 2 3 3" xfId="24440" xr:uid="{4596183E-F989-4DD4-A12E-22C8B8897F1E}"/>
    <cellStyle name="20% - Accent2 4 2 2 2 4" xfId="10559" xr:uid="{C8DC02DD-8057-4326-A8D2-7C762DACBC52}"/>
    <cellStyle name="20% - Accent2 4 2 2 2 4 2" xfId="27216" xr:uid="{9DCBB801-E761-41FA-8289-BD1ABE73D21C}"/>
    <cellStyle name="20% - Accent2 4 2 2 2 5" xfId="18888" xr:uid="{C45E5DC5-6D20-4ACD-8E6C-2875C7FB6977}"/>
    <cellStyle name="20% - Accent2 4 2 2 3" xfId="3678" xr:uid="{7FF099EC-4EDD-4A44-B314-6C808D9E3835}"/>
    <cellStyle name="20% - Accent2 4 2 2 3 2" xfId="12008" xr:uid="{32DACCA7-1601-413C-A452-847E467321D5}"/>
    <cellStyle name="20% - Accent2 4 2 2 3 2 2" xfId="28665" xr:uid="{92957D1E-DA3C-4112-AB74-64AFC689548D}"/>
    <cellStyle name="20% - Accent2 4 2 2 3 3" xfId="20337" xr:uid="{9CC55733-35F9-4692-8600-AF532415CBF0}"/>
    <cellStyle name="20% - Accent2 4 2 2 4" xfId="6454" xr:uid="{2F2C217B-CD67-4333-9343-4300880984FD}"/>
    <cellStyle name="20% - Accent2 4 2 2 4 2" xfId="14784" xr:uid="{2ECF6AB8-8D90-4089-8BD4-A8A05A0C78EC}"/>
    <cellStyle name="20% - Accent2 4 2 2 4 2 2" xfId="31441" xr:uid="{AE47977B-DF69-40DB-AA6E-C8C104EA6D10}"/>
    <cellStyle name="20% - Accent2 4 2 2 4 3" xfId="23113" xr:uid="{CD598CC3-CABA-465E-9901-91541EC3CC43}"/>
    <cellStyle name="20% - Accent2 4 2 2 5" xfId="9232" xr:uid="{6CBDFD2B-8F9D-4C9E-97CB-EC6ABC658F38}"/>
    <cellStyle name="20% - Accent2 4 2 2 5 2" xfId="25889" xr:uid="{D0960BD5-6667-4D12-BEB1-99CDF9AA42BF}"/>
    <cellStyle name="20% - Accent2 4 2 2 6" xfId="17561" xr:uid="{72B66F21-580D-4F84-A5F3-5271E028438C}"/>
    <cellStyle name="20% - Accent2 4 2 3" xfId="1740" xr:uid="{A6123B58-9D5A-4C96-BD33-5B98E75DC0FF}"/>
    <cellStyle name="20% - Accent2 4 2 3 2" xfId="4530" xr:uid="{0BDCB15B-D33F-4F06-9AA6-DE923D1CF691}"/>
    <cellStyle name="20% - Accent2 4 2 3 2 2" xfId="12860" xr:uid="{1AF97EE4-914F-4F20-843D-02845701830F}"/>
    <cellStyle name="20% - Accent2 4 2 3 2 2 2" xfId="29517" xr:uid="{97AA6DB5-22D5-4D21-9D3F-DB20E9392FD8}"/>
    <cellStyle name="20% - Accent2 4 2 3 2 3" xfId="21189" xr:uid="{405234FE-5B7E-45C9-8D22-F0594AE467F0}"/>
    <cellStyle name="20% - Accent2 4 2 3 3" xfId="7306" xr:uid="{047D5BD8-5B41-44A4-A504-6977341B470B}"/>
    <cellStyle name="20% - Accent2 4 2 3 3 2" xfId="15636" xr:uid="{97B3D726-48D3-4625-ADDE-54EE1E520ED6}"/>
    <cellStyle name="20% - Accent2 4 2 3 3 2 2" xfId="32293" xr:uid="{8EA04886-78C3-4F52-855E-02763FAE9ADC}"/>
    <cellStyle name="20% - Accent2 4 2 3 3 3" xfId="23965" xr:uid="{89C1D330-03A4-4846-AD1C-EB5E5578C771}"/>
    <cellStyle name="20% - Accent2 4 2 3 4" xfId="10084" xr:uid="{E8159367-75BD-4DE0-8DF7-CA69C29F6BE0}"/>
    <cellStyle name="20% - Accent2 4 2 3 4 2" xfId="26741" xr:uid="{05AA20B5-5B48-4930-BA5E-8589DE74B777}"/>
    <cellStyle name="20% - Accent2 4 2 3 5" xfId="18413" xr:uid="{9022D490-3C0B-4BAA-BE1D-D5664F21E55D}"/>
    <cellStyle name="20% - Accent2 4 2 4" xfId="3203" xr:uid="{04D520A2-6AE1-417D-833A-D7F3CBDEA3EA}"/>
    <cellStyle name="20% - Accent2 4 2 4 2" xfId="11533" xr:uid="{B6E150B0-B74A-4E1C-9CE7-BEA6B923FA2E}"/>
    <cellStyle name="20% - Accent2 4 2 4 2 2" xfId="28190" xr:uid="{416E00B8-B57B-4961-97B3-EC08B8277A94}"/>
    <cellStyle name="20% - Accent2 4 2 4 3" xfId="19862" xr:uid="{DD5D896B-FC1E-43AA-8A0F-091E7700DD67}"/>
    <cellStyle name="20% - Accent2 4 2 5" xfId="5979" xr:uid="{E247494B-8F0A-4669-8C5C-79CECF7FAFF3}"/>
    <cellStyle name="20% - Accent2 4 2 5 2" xfId="14309" xr:uid="{26E92D8C-9415-4353-B969-CF1654483514}"/>
    <cellStyle name="20% - Accent2 4 2 5 2 2" xfId="30966" xr:uid="{F8078584-8EFB-4937-A0BA-A74D7B4974D3}"/>
    <cellStyle name="20% - Accent2 4 2 5 3" xfId="22638" xr:uid="{1ED0488E-9BC9-4AC4-BB06-5E263B4995DD}"/>
    <cellStyle name="20% - Accent2 4 2 6" xfId="8757" xr:uid="{C53BECC6-E9A1-460A-8B87-9533A5CAA480}"/>
    <cellStyle name="20% - Accent2 4 2 6 2" xfId="25414" xr:uid="{D81AA80D-9926-4DDF-AE06-22D5A55A720D}"/>
    <cellStyle name="20% - Accent2 4 2 7" xfId="17086" xr:uid="{101ACA96-D105-4812-AAB8-FE4ACBEB4B56}"/>
    <cellStyle name="20% - Accent2 4 3" xfId="646" xr:uid="{D7AE6356-3923-4F8B-8106-AE60ED88D13F}"/>
    <cellStyle name="20% - Accent2 4 3 2" xfId="1976" xr:uid="{FCB3E27A-38FB-43CD-8B02-74D0414D986C}"/>
    <cellStyle name="20% - Accent2 4 3 2 2" xfId="4766" xr:uid="{C75B1883-7AAB-4279-935C-598D08B3D39D}"/>
    <cellStyle name="20% - Accent2 4 3 2 2 2" xfId="13096" xr:uid="{7D6D6F93-AE1D-4225-A9C5-4120249D6DC5}"/>
    <cellStyle name="20% - Accent2 4 3 2 2 2 2" xfId="29753" xr:uid="{8B82B613-86F4-4423-B3EC-9A4A615832A8}"/>
    <cellStyle name="20% - Accent2 4 3 2 2 3" xfId="21425" xr:uid="{33E74E81-7495-4DC7-BB85-D7164FDC77A9}"/>
    <cellStyle name="20% - Accent2 4 3 2 3" xfId="7542" xr:uid="{1B2C1C98-C076-4B97-923A-D587B88A2A57}"/>
    <cellStyle name="20% - Accent2 4 3 2 3 2" xfId="15872" xr:uid="{442FE466-565B-47FD-B2E4-45A8CD070BB1}"/>
    <cellStyle name="20% - Accent2 4 3 2 3 2 2" xfId="32529" xr:uid="{19895FAC-EDA0-420F-9E34-8B5F9D26F7B1}"/>
    <cellStyle name="20% - Accent2 4 3 2 3 3" xfId="24201" xr:uid="{52AE14FF-F5D7-483F-9BD5-D7DA5F2A3011}"/>
    <cellStyle name="20% - Accent2 4 3 2 4" xfId="10320" xr:uid="{F6D57EDB-0554-4C4F-A39E-4437CC9AC539}"/>
    <cellStyle name="20% - Accent2 4 3 2 4 2" xfId="26977" xr:uid="{5DCC88DD-A584-43CF-8445-7DE1D607A8C7}"/>
    <cellStyle name="20% - Accent2 4 3 2 5" xfId="18649" xr:uid="{70E01B10-CD07-4B7B-861A-C403B225D0E5}"/>
    <cellStyle name="20% - Accent2 4 3 3" xfId="3439" xr:uid="{5CE0B7F9-7002-4513-86DE-1521C72181CE}"/>
    <cellStyle name="20% - Accent2 4 3 3 2" xfId="11769" xr:uid="{EA8013AB-E2DE-4508-B61D-BF2CFFCBD240}"/>
    <cellStyle name="20% - Accent2 4 3 3 2 2" xfId="28426" xr:uid="{A02BF24E-F273-4919-9062-736DDD50FAA5}"/>
    <cellStyle name="20% - Accent2 4 3 3 3" xfId="20098" xr:uid="{AD960720-D478-4A3E-8BBE-BB949912B40C}"/>
    <cellStyle name="20% - Accent2 4 3 4" xfId="6215" xr:uid="{EF74059B-94AC-4AF5-B168-5203664EC4E0}"/>
    <cellStyle name="20% - Accent2 4 3 4 2" xfId="14545" xr:uid="{CC8B56CE-C2FC-4CF6-9A40-C318AD3CADED}"/>
    <cellStyle name="20% - Accent2 4 3 4 2 2" xfId="31202" xr:uid="{DBB61C91-24DE-401C-B238-352A45CC1999}"/>
    <cellStyle name="20% - Accent2 4 3 4 3" xfId="22874" xr:uid="{CFB7303D-A8D3-4D6D-8156-628E3EC8440F}"/>
    <cellStyle name="20% - Accent2 4 3 5" xfId="8993" xr:uid="{62D67CEA-4008-49CF-8C3D-10A72FDCEF53}"/>
    <cellStyle name="20% - Accent2 4 3 5 2" xfId="25650" xr:uid="{155A8FE4-3273-4DAD-B0F8-64EF825CB468}"/>
    <cellStyle name="20% - Accent2 4 3 6" xfId="17322" xr:uid="{4F1443F4-29DC-42F3-934D-32CB038B5BED}"/>
    <cellStyle name="20% - Accent2 4 4" xfId="1123" xr:uid="{C719D3CD-10BC-4DA6-9512-4A7CE3CBFD5A}"/>
    <cellStyle name="20% - Accent2 4 4 2" xfId="2451" xr:uid="{4514A5EE-F0EF-486B-8B46-6CE31E62F1DE}"/>
    <cellStyle name="20% - Accent2 4 4 2 2" xfId="5241" xr:uid="{37132599-740F-473A-B50F-E00F9FD1CE63}"/>
    <cellStyle name="20% - Accent2 4 4 2 2 2" xfId="13571" xr:uid="{199BF4D3-4AE4-4D89-B905-842D3108B4B8}"/>
    <cellStyle name="20% - Accent2 4 4 2 2 2 2" xfId="30228" xr:uid="{D6E030E6-2F5E-44BD-A090-1325B22D8F0F}"/>
    <cellStyle name="20% - Accent2 4 4 2 2 3" xfId="21900" xr:uid="{0DCA85F2-5C2A-4627-8A92-EAA2652C4812}"/>
    <cellStyle name="20% - Accent2 4 4 2 3" xfId="8017" xr:uid="{D7FB7019-51E7-4B63-BE22-181DAF873278}"/>
    <cellStyle name="20% - Accent2 4 4 2 3 2" xfId="16347" xr:uid="{40E48C64-69A9-4A54-B1D9-C55B2795CF61}"/>
    <cellStyle name="20% - Accent2 4 4 2 3 2 2" xfId="33004" xr:uid="{87CA3E5B-BE60-440E-B131-0ECD00391B8F}"/>
    <cellStyle name="20% - Accent2 4 4 2 3 3" xfId="24676" xr:uid="{7E05D545-0BD7-45E3-827B-1DE13D3EEA6C}"/>
    <cellStyle name="20% - Accent2 4 4 2 4" xfId="10795" xr:uid="{BD5E27F5-035D-4F34-BD04-D1E55E9108B5}"/>
    <cellStyle name="20% - Accent2 4 4 2 4 2" xfId="27452" xr:uid="{A64E4D93-4F91-4829-9075-E26088201FAE}"/>
    <cellStyle name="20% - Accent2 4 4 2 5" xfId="19124" xr:uid="{8E114FD2-B006-4277-81E5-FF0A6C803AD2}"/>
    <cellStyle name="20% - Accent2 4 4 3" xfId="3914" xr:uid="{4E178418-DE2F-41B9-8303-0E31762F43FD}"/>
    <cellStyle name="20% - Accent2 4 4 3 2" xfId="12244" xr:uid="{FB8D6D7F-5ADA-4D68-A002-862B991E63B1}"/>
    <cellStyle name="20% - Accent2 4 4 3 2 2" xfId="28901" xr:uid="{5D796EBB-E20E-4C9D-A6F2-9E6224FADD9E}"/>
    <cellStyle name="20% - Accent2 4 4 3 3" xfId="20573" xr:uid="{AC749ADA-A9FF-412C-AE87-177713F7F6E1}"/>
    <cellStyle name="20% - Accent2 4 4 4" xfId="6690" xr:uid="{1F8DC040-9A45-46BF-A644-1D16D3600700}"/>
    <cellStyle name="20% - Accent2 4 4 4 2" xfId="15020" xr:uid="{91A2C8F7-0E7C-42A8-A7DA-2EAA39AF4CE4}"/>
    <cellStyle name="20% - Accent2 4 4 4 2 2" xfId="31677" xr:uid="{E04BBFB2-8125-4A64-A60B-13EDDCC27CF5}"/>
    <cellStyle name="20% - Accent2 4 4 4 3" xfId="23349" xr:uid="{201E3FA5-6F6C-4E71-8752-DAC0C8956DA1}"/>
    <cellStyle name="20% - Accent2 4 4 5" xfId="9468" xr:uid="{451D2D7A-671C-498D-9EE7-9872B69BACA2}"/>
    <cellStyle name="20% - Accent2 4 4 5 2" xfId="26125" xr:uid="{6D8C1CDE-C0F0-4281-8AF3-ADBC945ABAB9}"/>
    <cellStyle name="20% - Accent2 4 4 6" xfId="17797" xr:uid="{EF12D4B6-BBB3-4982-88B0-D89F001A233A}"/>
    <cellStyle name="20% - Accent2 4 5" xfId="1503" xr:uid="{B112380C-1716-4ECD-8F50-85766B994D15}"/>
    <cellStyle name="20% - Accent2 4 5 2" xfId="4293" xr:uid="{A0AC84C0-70CA-4150-92E4-C1A104F15685}"/>
    <cellStyle name="20% - Accent2 4 5 2 2" xfId="12623" xr:uid="{F07C6D33-F2CD-407A-83BD-A41C14C97D3C}"/>
    <cellStyle name="20% - Accent2 4 5 2 2 2" xfId="29280" xr:uid="{F717E289-ACD3-4476-ADBD-96E594F951F8}"/>
    <cellStyle name="20% - Accent2 4 5 2 3" xfId="20952" xr:uid="{43F8D9DC-56F0-4EFB-A509-79797EBA3741}"/>
    <cellStyle name="20% - Accent2 4 5 3" xfId="7069" xr:uid="{3589EDD9-D34A-4722-A65E-A3E7DBA3C2B7}"/>
    <cellStyle name="20% - Accent2 4 5 3 2" xfId="15399" xr:uid="{021B43E9-1FD7-442D-A04F-245CF58E7BC0}"/>
    <cellStyle name="20% - Accent2 4 5 3 2 2" xfId="32056" xr:uid="{85E94E57-33BA-4747-8A25-4AF209F42F94}"/>
    <cellStyle name="20% - Accent2 4 5 3 3" xfId="23728" xr:uid="{CBDBEA2C-FD9A-4107-9094-87BE9E0C255F}"/>
    <cellStyle name="20% - Accent2 4 5 4" xfId="9847" xr:uid="{2FDD6B85-CDE1-4B29-8DFD-9B08D5D6C37A}"/>
    <cellStyle name="20% - Accent2 4 5 4 2" xfId="26504" xr:uid="{23FA4347-8056-430E-9EB8-0B4089A1256A}"/>
    <cellStyle name="20% - Accent2 4 5 5" xfId="18176" xr:uid="{A2174F46-3B2E-4BF2-86AF-92F2FA43345A}"/>
    <cellStyle name="20% - Accent2 4 6" xfId="2966" xr:uid="{C377E656-F9CD-42EB-A1CF-D196A726F420}"/>
    <cellStyle name="20% - Accent2 4 6 2" xfId="11296" xr:uid="{C96AE31F-10CE-421C-B1E0-882367CFA01A}"/>
    <cellStyle name="20% - Accent2 4 6 2 2" xfId="27953" xr:uid="{9EC8ED30-8133-4E0B-8204-3DA0823AD128}"/>
    <cellStyle name="20% - Accent2 4 6 3" xfId="19625" xr:uid="{DFF84AF8-159B-43A5-A216-78812B89129E}"/>
    <cellStyle name="20% - Accent2 4 7" xfId="5742" xr:uid="{FB080BAF-9AFF-41C7-AB51-FC84C6A536DE}"/>
    <cellStyle name="20% - Accent2 4 7 2" xfId="14072" xr:uid="{6BAD6FAF-AA6D-4A65-AAAB-7E8C9C797FB5}"/>
    <cellStyle name="20% - Accent2 4 7 2 2" xfId="30729" xr:uid="{B324AA1C-233C-47C0-A092-63021737EE1F}"/>
    <cellStyle name="20% - Accent2 4 7 3" xfId="22401" xr:uid="{1BF89219-6EB8-43F7-994D-C90BD25CD4A9}"/>
    <cellStyle name="20% - Accent2 4 8" xfId="8520" xr:uid="{4258CDAB-A998-43FD-82E9-80ECDAB768D3}"/>
    <cellStyle name="20% - Accent2 4 8 2" xfId="25177" xr:uid="{E45EB714-8193-4C04-9DAD-68B117DBD3C8}"/>
    <cellStyle name="20% - Accent2 4 9" xfId="16849" xr:uid="{E866D43E-830C-42A2-B16F-2E8E93021665}"/>
    <cellStyle name="20% - Accent2 5" xfId="298" xr:uid="{E8487D5B-8D11-45B1-81D3-244B727F6DFA}"/>
    <cellStyle name="20% - Accent2 5 2" xfId="780" xr:uid="{BF611BE0-B482-4E82-ADEB-375393DB2248}"/>
    <cellStyle name="20% - Accent2 5 2 2" xfId="2108" xr:uid="{5B53F501-C6D6-4113-B0FD-FB04A605CDF0}"/>
    <cellStyle name="20% - Accent2 5 2 2 2" xfId="4898" xr:uid="{98D671A0-BD69-474A-BC13-C30F884E50A7}"/>
    <cellStyle name="20% - Accent2 5 2 2 2 2" xfId="13228" xr:uid="{F11E143C-A20A-4ABA-8AC2-25CFC4406E4C}"/>
    <cellStyle name="20% - Accent2 5 2 2 2 2 2" xfId="29885" xr:uid="{8262A2E5-3A82-4E3A-9CDB-E76C5942909F}"/>
    <cellStyle name="20% - Accent2 5 2 2 2 3" xfId="21557" xr:uid="{FFDF8FB6-1B62-4BB8-A298-FDD10F8216CC}"/>
    <cellStyle name="20% - Accent2 5 2 2 3" xfId="7674" xr:uid="{BABECE72-868B-431B-9649-C7FC8A15EBBE}"/>
    <cellStyle name="20% - Accent2 5 2 2 3 2" xfId="16004" xr:uid="{4175D9F9-D195-4B22-BEE5-E085C7F515D4}"/>
    <cellStyle name="20% - Accent2 5 2 2 3 2 2" xfId="32661" xr:uid="{50137F60-1945-4F3A-8C16-7A66449BD414}"/>
    <cellStyle name="20% - Accent2 5 2 2 3 3" xfId="24333" xr:uid="{5D3F5434-0114-4519-A0D6-9DB4522EAC6A}"/>
    <cellStyle name="20% - Accent2 5 2 2 4" xfId="10452" xr:uid="{3A1081FA-532D-42E1-A5F5-379A0E4B3002}"/>
    <cellStyle name="20% - Accent2 5 2 2 4 2" xfId="27109" xr:uid="{39037E96-F06D-49CE-82B2-C9789FD0A9DA}"/>
    <cellStyle name="20% - Accent2 5 2 2 5" xfId="18781" xr:uid="{5D2C86EF-1C20-4390-9BAB-CE765C791E68}"/>
    <cellStyle name="20% - Accent2 5 2 3" xfId="3571" xr:uid="{4D02C31D-0D5D-4279-8D34-8C5E32BA4445}"/>
    <cellStyle name="20% - Accent2 5 2 3 2" xfId="11901" xr:uid="{6F28F074-2224-4963-A5EE-40A6F596001A}"/>
    <cellStyle name="20% - Accent2 5 2 3 2 2" xfId="28558" xr:uid="{E90C1560-C0D8-425E-AFC6-509C8EB40FEC}"/>
    <cellStyle name="20% - Accent2 5 2 3 3" xfId="20230" xr:uid="{00FB6102-4532-4DE6-8E30-4F98F1521D9D}"/>
    <cellStyle name="20% - Accent2 5 2 4" xfId="6347" xr:uid="{230C7907-332F-4868-83EE-64FC6297CD4E}"/>
    <cellStyle name="20% - Accent2 5 2 4 2" xfId="14677" xr:uid="{358F0FE5-CF70-413D-9DE9-3E3ED5FC9B04}"/>
    <cellStyle name="20% - Accent2 5 2 4 2 2" xfId="31334" xr:uid="{E4E7C5CC-D2D1-4036-BBA0-7D9D73CAFE32}"/>
    <cellStyle name="20% - Accent2 5 2 4 3" xfId="23006" xr:uid="{A009C8C5-3806-46A4-9461-5E4C33A21782}"/>
    <cellStyle name="20% - Accent2 5 2 5" xfId="9125" xr:uid="{510CCF40-86D5-4B63-9942-C19E63B5ED15}"/>
    <cellStyle name="20% - Accent2 5 2 5 2" xfId="25782" xr:uid="{D8059408-7CC7-4B9E-8991-56C5AB335305}"/>
    <cellStyle name="20% - Accent2 5 2 6" xfId="17454" xr:uid="{6008BAA7-8223-41DC-8D46-E5E83EA87668}"/>
    <cellStyle name="20% - Accent2 5 3" xfId="1628" xr:uid="{C914D13A-B4B3-408F-929E-C3970615C61A}"/>
    <cellStyle name="20% - Accent2 5 3 2" xfId="4418" xr:uid="{D4B8DC37-8261-4A72-BD60-D7B3132A18C8}"/>
    <cellStyle name="20% - Accent2 5 3 2 2" xfId="12748" xr:uid="{AD5B8E9F-E4B6-448A-85FA-7A41A79AFE66}"/>
    <cellStyle name="20% - Accent2 5 3 2 2 2" xfId="29405" xr:uid="{8E20D7D4-382E-40A8-B552-17957676565B}"/>
    <cellStyle name="20% - Accent2 5 3 2 3" xfId="21077" xr:uid="{D3F82043-0133-4012-8B26-AD0CCFECA558}"/>
    <cellStyle name="20% - Accent2 5 3 3" xfId="7194" xr:uid="{41365F74-FA78-4E99-9775-356F728FE4E4}"/>
    <cellStyle name="20% - Accent2 5 3 3 2" xfId="15524" xr:uid="{ED9744C3-17D0-418C-B30D-C01F57EF10BE}"/>
    <cellStyle name="20% - Accent2 5 3 3 2 2" xfId="32181" xr:uid="{FE1C6564-815D-4BCA-B5F0-C90A651F47C0}"/>
    <cellStyle name="20% - Accent2 5 3 3 3" xfId="23853" xr:uid="{3B6ACCCA-4E2F-4B0E-ADE4-62C673F1C17C}"/>
    <cellStyle name="20% - Accent2 5 3 4" xfId="9972" xr:uid="{A4C94287-25E4-43A2-9518-0DB24C43111F}"/>
    <cellStyle name="20% - Accent2 5 3 4 2" xfId="26629" xr:uid="{A737B6DE-BEBD-4E0D-BF1C-E1114A04D9BC}"/>
    <cellStyle name="20% - Accent2 5 3 5" xfId="18301" xr:uid="{7F552B1F-D4E5-4C98-9A57-802A2821BF12}"/>
    <cellStyle name="20% - Accent2 5 4" xfId="3091" xr:uid="{09E9E8D7-C900-4B83-B2AD-82633E33A679}"/>
    <cellStyle name="20% - Accent2 5 4 2" xfId="11421" xr:uid="{EB7BF2A9-44F1-47A6-B603-96E0125A8816}"/>
    <cellStyle name="20% - Accent2 5 4 2 2" xfId="28078" xr:uid="{8C2FDB32-DD97-4D5A-BB4D-2F9D04E04851}"/>
    <cellStyle name="20% - Accent2 5 4 3" xfId="19750" xr:uid="{591763E8-87C0-4144-9645-B7A2055C9634}"/>
    <cellStyle name="20% - Accent2 5 5" xfId="5867" xr:uid="{92950D05-F6BC-4F24-B30E-9C2B8AFE0064}"/>
    <cellStyle name="20% - Accent2 5 5 2" xfId="14197" xr:uid="{0F35406C-4666-487F-8371-1F8C0A3DD01F}"/>
    <cellStyle name="20% - Accent2 5 5 2 2" xfId="30854" xr:uid="{DED4BD8F-9B80-43AF-92E2-EFC03D08E2E4}"/>
    <cellStyle name="20% - Accent2 5 5 3" xfId="22526" xr:uid="{CEB2DE16-65C2-4BD4-B0D0-CA0475DA1FC5}"/>
    <cellStyle name="20% - Accent2 5 6" xfId="8645" xr:uid="{F6855C75-82F2-4C07-999E-606245F685EE}"/>
    <cellStyle name="20% - Accent2 5 6 2" xfId="25302" xr:uid="{EB0D8E70-5AB9-4992-98AB-D74171FD3A5E}"/>
    <cellStyle name="20% - Accent2 5 7" xfId="16974" xr:uid="{FC07E957-4868-41BE-8C09-C182BB110450}"/>
    <cellStyle name="20% - Accent2 5 8" xfId="34770" xr:uid="{D7D4F17E-921A-4F54-B925-7274F1D69BF1}"/>
    <cellStyle name="20% - Accent2 6" xfId="534" xr:uid="{11C5EE9B-E6CE-49C6-B634-0DFD25AD27CA}"/>
    <cellStyle name="20% - Accent2 6 2" xfId="1864" xr:uid="{F8B9F971-7C5D-40BF-BF96-273C19835E3B}"/>
    <cellStyle name="20% - Accent2 6 2 2" xfId="4654" xr:uid="{310EED6E-A422-402B-B615-8C1A12A0EDCB}"/>
    <cellStyle name="20% - Accent2 6 2 2 2" xfId="12984" xr:uid="{97A0F6D5-5938-44B0-AFE6-2F09072C4B79}"/>
    <cellStyle name="20% - Accent2 6 2 2 2 2" xfId="29641" xr:uid="{A1913402-13F8-400B-937D-B726E6FB045C}"/>
    <cellStyle name="20% - Accent2 6 2 2 3" xfId="21313" xr:uid="{4FA7A33F-F1FD-41EB-A110-E425815F8B52}"/>
    <cellStyle name="20% - Accent2 6 2 3" xfId="7430" xr:uid="{5789F70D-42C8-44A5-8400-1E353FFD0020}"/>
    <cellStyle name="20% - Accent2 6 2 3 2" xfId="15760" xr:uid="{EDB5D241-71C4-4E5C-950F-B50D8418DF36}"/>
    <cellStyle name="20% - Accent2 6 2 3 2 2" xfId="32417" xr:uid="{EB5A9222-D09A-44A1-8564-CD83B5F22E0D}"/>
    <cellStyle name="20% - Accent2 6 2 3 3" xfId="24089" xr:uid="{86963C6C-714F-4A03-9AD4-F4714F39DAB7}"/>
    <cellStyle name="20% - Accent2 6 2 4" xfId="10208" xr:uid="{24ACB1BE-CA05-4CC4-ACE3-D85425483696}"/>
    <cellStyle name="20% - Accent2 6 2 4 2" xfId="26865" xr:uid="{78C4C1FB-F677-4AE5-84F9-47A8FDAD2EFE}"/>
    <cellStyle name="20% - Accent2 6 2 5" xfId="18537" xr:uid="{EA8FF275-A98C-4E96-BDA4-3FB8E18B95E4}"/>
    <cellStyle name="20% - Accent2 6 3" xfId="3327" xr:uid="{5BCDF00D-FB2E-4026-8862-A3B783C3D046}"/>
    <cellStyle name="20% - Accent2 6 3 2" xfId="11657" xr:uid="{AD5A260C-A205-40A3-99CA-C60174605FBB}"/>
    <cellStyle name="20% - Accent2 6 3 2 2" xfId="28314" xr:uid="{339CF874-3219-44F7-98D9-9E9D3669BAE5}"/>
    <cellStyle name="20% - Accent2 6 3 3" xfId="19986" xr:uid="{DAAD1242-98A3-468F-A4AB-65574470559F}"/>
    <cellStyle name="20% - Accent2 6 4" xfId="6103" xr:uid="{477B3A18-0DF5-4210-B9BD-0DE0EEBB50E5}"/>
    <cellStyle name="20% - Accent2 6 4 2" xfId="14433" xr:uid="{0F43A64B-9D79-4E5C-B275-37FDCA7B7845}"/>
    <cellStyle name="20% - Accent2 6 4 2 2" xfId="31090" xr:uid="{871A7CF0-BCC8-472F-B663-00825532B5DD}"/>
    <cellStyle name="20% - Accent2 6 4 3" xfId="22762" xr:uid="{A1FA3DE8-26AC-44CE-89B8-A1E64997AB98}"/>
    <cellStyle name="20% - Accent2 6 5" xfId="8881" xr:uid="{E2879AF4-2AED-4861-AA2D-BA328EBF991F}"/>
    <cellStyle name="20% - Accent2 6 5 2" xfId="25538" xr:uid="{4F2A6C53-46AA-436F-90AC-2B11B7ACFD36}"/>
    <cellStyle name="20% - Accent2 6 6" xfId="17210" xr:uid="{C7C1165D-5E46-4853-8B00-E95290018739}"/>
    <cellStyle name="20% - Accent2 6 7" xfId="34771" xr:uid="{9FE0A37A-FE98-444C-832B-8E651CAFE7AA}"/>
    <cellStyle name="20% - Accent2 7" xfId="1011" xr:uid="{308DF0CE-9A27-4AE4-8B0A-1CDFDC7B9E90}"/>
    <cellStyle name="20% - Accent2 7 2" xfId="2339" xr:uid="{6DEB3CDD-BC8F-422F-B09A-C3885715B951}"/>
    <cellStyle name="20% - Accent2 7 2 2" xfId="5129" xr:uid="{65B40A3B-8F23-40F3-B6C8-DE92B31C54D2}"/>
    <cellStyle name="20% - Accent2 7 2 2 2" xfId="13459" xr:uid="{D3FBF5C6-2EA6-43A1-A7F9-4CFC62900B71}"/>
    <cellStyle name="20% - Accent2 7 2 2 2 2" xfId="30116" xr:uid="{F3FA8CEA-6834-419F-BD0E-807EAD847E30}"/>
    <cellStyle name="20% - Accent2 7 2 2 3" xfId="21788" xr:uid="{D5F527E9-82F0-484C-8DEC-34EECA577E02}"/>
    <cellStyle name="20% - Accent2 7 2 3" xfId="7905" xr:uid="{B8632768-4B50-4A0E-96AC-1E8FEC52B369}"/>
    <cellStyle name="20% - Accent2 7 2 3 2" xfId="16235" xr:uid="{415221C5-ED52-4575-B0FE-F1A0A7775F33}"/>
    <cellStyle name="20% - Accent2 7 2 3 2 2" xfId="32892" xr:uid="{21B66867-2D38-4D3F-B9A6-4A6CEE8F00A8}"/>
    <cellStyle name="20% - Accent2 7 2 3 3" xfId="24564" xr:uid="{64674841-6394-4385-ADCE-06A01A514597}"/>
    <cellStyle name="20% - Accent2 7 2 4" xfId="10683" xr:uid="{103E509E-3ED8-437E-9CA2-2032C7EB9A1A}"/>
    <cellStyle name="20% - Accent2 7 2 4 2" xfId="27340" xr:uid="{67AC3473-F494-4703-9D6F-21002CE4D68B}"/>
    <cellStyle name="20% - Accent2 7 2 5" xfId="19012" xr:uid="{220FC223-8B29-4378-A857-D831BB4E83A1}"/>
    <cellStyle name="20% - Accent2 7 3" xfId="3802" xr:uid="{C00A698E-DD58-40B2-9682-552972A3074F}"/>
    <cellStyle name="20% - Accent2 7 3 2" xfId="12132" xr:uid="{D08ED21C-6E50-4044-B5DE-BFC189D740FE}"/>
    <cellStyle name="20% - Accent2 7 3 2 2" xfId="28789" xr:uid="{6ADB6C32-0FD7-47F1-BC43-24AC1D6F83B4}"/>
    <cellStyle name="20% - Accent2 7 3 3" xfId="20461" xr:uid="{29959AFB-EC8D-4A2D-A39A-576363D608EF}"/>
    <cellStyle name="20% - Accent2 7 4" xfId="6578" xr:uid="{C7211C60-7E5F-40DC-AF79-8D6201EAD795}"/>
    <cellStyle name="20% - Accent2 7 4 2" xfId="14908" xr:uid="{B1CDD09D-BCC4-4BE9-83F2-4B5DD1012B9A}"/>
    <cellStyle name="20% - Accent2 7 4 2 2" xfId="31565" xr:uid="{B02ED038-4C78-4B61-AFD2-9B5330CF02BC}"/>
    <cellStyle name="20% - Accent2 7 4 3" xfId="23237" xr:uid="{6D254CF9-79BC-4121-91D1-785FF5B26B86}"/>
    <cellStyle name="20% - Accent2 7 5" xfId="9356" xr:uid="{9B60D2F6-B3E5-4908-889E-62F93D5C0B3C}"/>
    <cellStyle name="20% - Accent2 7 5 2" xfId="26013" xr:uid="{6F238572-5E9A-4394-9881-4405E044D556}"/>
    <cellStyle name="20% - Accent2 7 6" xfId="17685" xr:uid="{C1DE969E-F1EA-44BB-92D2-759C23D5E879}"/>
    <cellStyle name="20% - Accent2 7 7" xfId="34772" xr:uid="{E3616954-8C0E-4066-9D91-6123B9AAF3E0}"/>
    <cellStyle name="20% - Accent2 8" xfId="1246" xr:uid="{506C3EEE-1AA2-4F82-8C77-76DD2E6D827F}"/>
    <cellStyle name="20% - Accent2 8 2" xfId="2574" xr:uid="{0D3DB6F1-8B87-4B52-B72A-E4B562508FD9}"/>
    <cellStyle name="20% - Accent2 8 2 2" xfId="5364" xr:uid="{7630AA19-6602-4F96-99AB-B03E6B48E99A}"/>
    <cellStyle name="20% - Accent2 8 2 2 2" xfId="13694" xr:uid="{67E17FED-F10E-427C-A997-503BF5BDB825}"/>
    <cellStyle name="20% - Accent2 8 2 2 2 2" xfId="30351" xr:uid="{53804052-FA08-4E5A-A5E7-61B5B7025B27}"/>
    <cellStyle name="20% - Accent2 8 2 2 3" xfId="22023" xr:uid="{202D5264-1376-4197-818D-237378ADDEC4}"/>
    <cellStyle name="20% - Accent2 8 2 3" xfId="8140" xr:uid="{648A847A-019D-44F2-9931-FC7BB4EFB43C}"/>
    <cellStyle name="20% - Accent2 8 2 3 2" xfId="16470" xr:uid="{FED33B2A-1180-4DF8-A973-9C99DE56E286}"/>
    <cellStyle name="20% - Accent2 8 2 3 2 2" xfId="33127" xr:uid="{902800BA-4A74-4D2A-A0CC-44DC1BCCBDAE}"/>
    <cellStyle name="20% - Accent2 8 2 3 3" xfId="24799" xr:uid="{1BA8D375-A9A5-45E4-911F-D8EFC59B1A61}"/>
    <cellStyle name="20% - Accent2 8 2 4" xfId="10918" xr:uid="{70D6271F-2338-48DE-A723-E231577D65D4}"/>
    <cellStyle name="20% - Accent2 8 2 4 2" xfId="27575" xr:uid="{3D902D41-2ADB-466E-A4FE-CFCE6C0D0C3C}"/>
    <cellStyle name="20% - Accent2 8 2 5" xfId="19247" xr:uid="{8EE721AC-A754-4995-BE10-B53A4130BE93}"/>
    <cellStyle name="20% - Accent2 8 3" xfId="4037" xr:uid="{85C9B451-A40E-43D4-A488-01E00B3960A9}"/>
    <cellStyle name="20% - Accent2 8 3 2" xfId="12367" xr:uid="{5CF74DA8-801A-4610-B5D8-09BBEB334111}"/>
    <cellStyle name="20% - Accent2 8 3 2 2" xfId="29024" xr:uid="{2446FFAC-D067-4594-AB55-63CED54BCA43}"/>
    <cellStyle name="20% - Accent2 8 3 3" xfId="20696" xr:uid="{A485B95A-321A-458E-A37F-EDFEBB518BB3}"/>
    <cellStyle name="20% - Accent2 8 4" xfId="6813" xr:uid="{F8398BF3-32CF-4044-918E-9375A169269D}"/>
    <cellStyle name="20% - Accent2 8 4 2" xfId="15143" xr:uid="{8F03FB0E-B504-4A39-880E-7AEAD4BB10CF}"/>
    <cellStyle name="20% - Accent2 8 4 2 2" xfId="31800" xr:uid="{58E7B774-2485-4EBB-86FE-37B2BC78B6A4}"/>
    <cellStyle name="20% - Accent2 8 4 3" xfId="23472" xr:uid="{DEDA20ED-1C9E-448B-903B-2E1E2DFD3343}"/>
    <cellStyle name="20% - Accent2 8 5" xfId="9591" xr:uid="{E139B7D4-068B-490C-B1FB-9F9799E25766}"/>
    <cellStyle name="20% - Accent2 8 5 2" xfId="26248" xr:uid="{4F646B8A-ACC6-4AFC-8356-5AE77B2F1045}"/>
    <cellStyle name="20% - Accent2 8 6" xfId="17920" xr:uid="{2C52A29D-7FEC-4D0B-BAA2-DD597113F1EA}"/>
    <cellStyle name="20% - Accent2 8 7" xfId="34773" xr:uid="{A8D6485D-EE6F-40A8-BEED-7A02CF9FF06D}"/>
    <cellStyle name="20% - Accent2 9" xfId="1268" xr:uid="{6BCFDD48-1E28-493B-930C-5074C03C6303}"/>
    <cellStyle name="20% - Accent2 9 2" xfId="2596" xr:uid="{05451C41-69D3-41BB-9595-45565055FEDA}"/>
    <cellStyle name="20% - Accent2 9 2 2" xfId="5386" xr:uid="{0AFC000B-599A-40AA-A123-D82F280A7175}"/>
    <cellStyle name="20% - Accent2 9 2 2 2" xfId="13716" xr:uid="{ACDB782E-93F6-45A7-90A6-70ACBFE8B65F}"/>
    <cellStyle name="20% - Accent2 9 2 2 2 2" xfId="30373" xr:uid="{8DE86B77-DFA2-463B-8BD1-A1C7682E8F5A}"/>
    <cellStyle name="20% - Accent2 9 2 2 3" xfId="22045" xr:uid="{D31152C8-592F-4F7D-AFE2-FD59006CF12E}"/>
    <cellStyle name="20% - Accent2 9 2 3" xfId="8162" xr:uid="{AED244E1-5542-43FE-8D45-CBCDDDAE2071}"/>
    <cellStyle name="20% - Accent2 9 2 3 2" xfId="16492" xr:uid="{C92A72C6-D79A-4DAF-BD2B-2FE8FA26DACE}"/>
    <cellStyle name="20% - Accent2 9 2 3 2 2" xfId="33149" xr:uid="{850B8886-06B2-41D5-B9D1-D87FD3F66ECE}"/>
    <cellStyle name="20% - Accent2 9 2 3 3" xfId="24821" xr:uid="{A1658AE0-F0E2-4DF6-B15A-775A846D1A02}"/>
    <cellStyle name="20% - Accent2 9 2 4" xfId="10940" xr:uid="{E5DF9DEC-30AF-4AAB-B561-B467DF13EE65}"/>
    <cellStyle name="20% - Accent2 9 2 4 2" xfId="27597" xr:uid="{E4C36FE8-67BC-47DE-AC7B-A92B7BB330EA}"/>
    <cellStyle name="20% - Accent2 9 2 5" xfId="19269" xr:uid="{F803901D-8F3D-4473-A8DF-68116B9995D4}"/>
    <cellStyle name="20% - Accent2 9 3" xfId="4059" xr:uid="{5165A08F-0AB9-4278-B902-CEDB60AAA2DC}"/>
    <cellStyle name="20% - Accent2 9 3 2" xfId="12389" xr:uid="{C81D5813-69C1-42AF-9E31-98D01EC2B03F}"/>
    <cellStyle name="20% - Accent2 9 3 2 2" xfId="29046" xr:uid="{7E54D7A1-0DE4-4A8D-8F6D-C5C930CD4EFC}"/>
    <cellStyle name="20% - Accent2 9 3 3" xfId="20718" xr:uid="{B08C1250-1456-445D-A171-22771614ECE1}"/>
    <cellStyle name="20% - Accent2 9 4" xfId="6835" xr:uid="{729FC35A-42A8-4233-A414-5D9262238ADE}"/>
    <cellStyle name="20% - Accent2 9 4 2" xfId="15165" xr:uid="{2720683A-D599-4CC4-A4FC-0F7E7DB6D7C8}"/>
    <cellStyle name="20% - Accent2 9 4 2 2" xfId="31822" xr:uid="{7187F9BB-04FE-4D2A-9DA7-C4EF06C3F6BC}"/>
    <cellStyle name="20% - Accent2 9 4 3" xfId="23494" xr:uid="{8B8333D1-5BB7-4B5F-AF4D-223D51FAFE6A}"/>
    <cellStyle name="20% - Accent2 9 5" xfId="9613" xr:uid="{71D2851A-7810-46B5-BBF3-A8DB3ACFDDCF}"/>
    <cellStyle name="20% - Accent2 9 5 2" xfId="26270" xr:uid="{05D16B14-33FB-450D-B81B-9A0A8CC98B8C}"/>
    <cellStyle name="20% - Accent2 9 6" xfId="17942" xr:uid="{F3822115-351E-4C9A-83D8-B41C5224B196}"/>
    <cellStyle name="20% - Accent3" xfId="40" builtinId="38" customBuiltin="1"/>
    <cellStyle name="20% - Accent3 10" xfId="1389" xr:uid="{9D90A7F9-F358-40B1-8E3B-B9F38EDA954F}"/>
    <cellStyle name="20% - Accent3 10 2" xfId="4180" xr:uid="{0D3FB2EC-E2DF-4BB7-920D-E08EA8CA5C7D}"/>
    <cellStyle name="20% - Accent3 10 2 2" xfId="12510" xr:uid="{AEF60D02-9095-41E1-9D84-EE7CD3BC1111}"/>
    <cellStyle name="20% - Accent3 10 2 2 2" xfId="29167" xr:uid="{05C73D68-3F7F-49EC-B8B7-BB3523C7B1A7}"/>
    <cellStyle name="20% - Accent3 10 2 3" xfId="20839" xr:uid="{750BDC27-F0C0-441B-BE55-76697F3F3691}"/>
    <cellStyle name="20% - Accent3 10 3" xfId="6956" xr:uid="{DF931802-705E-4B4B-958A-767266150578}"/>
    <cellStyle name="20% - Accent3 10 3 2" xfId="15286" xr:uid="{75EABE9A-7D5E-4D06-9A0C-FB37DED60809}"/>
    <cellStyle name="20% - Accent3 10 3 2 2" xfId="31943" xr:uid="{E4D03954-2207-41E4-A5F8-698FFC83A5CF}"/>
    <cellStyle name="20% - Accent3 10 3 3" xfId="23615" xr:uid="{81B6148B-DF2E-458D-9D06-192E2011D478}"/>
    <cellStyle name="20% - Accent3 10 4" xfId="9734" xr:uid="{B21CD2DE-B320-4DCA-9C37-6F2C8D163903}"/>
    <cellStyle name="20% - Accent3 10 4 2" xfId="26391" xr:uid="{EDD9D96A-FB07-431D-B864-C675FB20FC1B}"/>
    <cellStyle name="20% - Accent3 10 5" xfId="18063" xr:uid="{5E0B09F9-B652-4CF1-B446-1214914D54A9}"/>
    <cellStyle name="20% - Accent3 11" xfId="2851" xr:uid="{BF272ED6-9B4E-4C11-BB67-691E1378E6D5}"/>
    <cellStyle name="20% - Accent3 11 2" xfId="11183" xr:uid="{EA41B125-6FD3-4EE0-B451-AD44C04A3486}"/>
    <cellStyle name="20% - Accent3 11 2 2" xfId="27840" xr:uid="{FEA1A887-6AE6-42AD-81AA-13C244E36D21}"/>
    <cellStyle name="20% - Accent3 11 3" xfId="19512" xr:uid="{7CA6D8FA-D545-4D9C-B48F-7280EA6CEFF4}"/>
    <cellStyle name="20% - Accent3 12" xfId="5629" xr:uid="{E662137A-ACB0-43EA-99CB-63959EC33858}"/>
    <cellStyle name="20% - Accent3 12 2" xfId="13959" xr:uid="{7435FC74-04A5-4E7C-9739-4F36A62941C5}"/>
    <cellStyle name="20% - Accent3 12 2 2" xfId="30616" xr:uid="{D225A840-46BD-43DC-B63E-239D89835DED}"/>
    <cellStyle name="20% - Accent3 12 3" xfId="22288" xr:uid="{64940360-3347-497F-BBB2-DABD9A1BBC26}"/>
    <cellStyle name="20% - Accent3 13" xfId="8405" xr:uid="{0D227C57-AD94-48FF-AD07-89BDA2D89471}"/>
    <cellStyle name="20% - Accent3 13 2" xfId="25064" xr:uid="{63805170-BA13-4268-8D79-0E78AD7E2A4C}"/>
    <cellStyle name="20% - Accent3 14" xfId="16734" xr:uid="{B5C9F10D-297E-4FAB-8567-36FFC369910F}"/>
    <cellStyle name="20% - Accent3 2" xfId="86" xr:uid="{D36B3846-A415-44D1-940A-DBCD800BED4F}"/>
    <cellStyle name="20% - Accent3 2 10" xfId="5664" xr:uid="{7AD09F56-1B81-49A8-8143-D8BAC305027B}"/>
    <cellStyle name="20% - Accent3 2 10 2" xfId="13994" xr:uid="{65B85390-333F-4D24-9B02-4AD2E0BED431}"/>
    <cellStyle name="20% - Accent3 2 10 2 2" xfId="30651" xr:uid="{BB202741-B12D-43D5-92F5-978DF849EF50}"/>
    <cellStyle name="20% - Accent3 2 10 3" xfId="22323" xr:uid="{85D15256-B00A-4550-920B-C14C9F96426B}"/>
    <cellStyle name="20% - Accent3 2 10 4" xfId="34774" xr:uid="{020BE6A5-5065-4B4C-8CC5-16B5247A8979}"/>
    <cellStyle name="20% - Accent3 2 11" xfId="8441" xr:uid="{11EA7E94-F901-4F2C-A748-3439B8F88103}"/>
    <cellStyle name="20% - Accent3 2 11 2" xfId="25099" xr:uid="{31579AE7-D402-4B29-8252-EC908ACE584C}"/>
    <cellStyle name="20% - Accent3 2 11 3" xfId="34775" xr:uid="{8DE9A175-08EF-4C64-B0DD-2D1D2B09E421}"/>
    <cellStyle name="20% - Accent3 2 12" xfId="16771" xr:uid="{CC9139EC-AFC3-41B1-8057-6AFD305AA353}"/>
    <cellStyle name="20% - Accent3 2 12 2" xfId="34776" xr:uid="{0A70563B-C1EA-420C-9D97-90D62F13DBD4}"/>
    <cellStyle name="20% - Accent3 2 13" xfId="33866" xr:uid="{07F19168-6E61-4249-83E5-4049ECCA18BE}"/>
    <cellStyle name="20% - Accent3 2 13 2" xfId="34777" xr:uid="{4CED4A74-D140-45C1-B450-0CDB4E67FD49}"/>
    <cellStyle name="20% - Accent3 2 14" xfId="34778" xr:uid="{2FDEF9E8-A878-4BEC-9BE3-B27C919B842B}"/>
    <cellStyle name="20% - Accent3 2 15" xfId="34779" xr:uid="{7077BD20-1460-408B-A9C6-684950386089}"/>
    <cellStyle name="20% - Accent3 2 16" xfId="34711" xr:uid="{60A00608-B482-41B9-9605-5A7CF24E69D3}"/>
    <cellStyle name="20% - Accent3 2 2" xfId="147" xr:uid="{456A103E-E89A-432C-AA64-CD5BC5DE49E3}"/>
    <cellStyle name="20% - Accent3 2 2 10" xfId="8500" xr:uid="{6BA693B9-D50D-42A5-84E4-285B7088FC5E}"/>
    <cellStyle name="20% - Accent3 2 2 10 2" xfId="25157" xr:uid="{3BC7629E-08AB-4656-A411-338190868F42}"/>
    <cellStyle name="20% - Accent3 2 2 11" xfId="16829" xr:uid="{8903DFE6-D210-4D53-9E75-7B92D8BE87FF}"/>
    <cellStyle name="20% - Accent3 2 2 12" xfId="34780" xr:uid="{30D2FBD8-3728-45F0-A8EE-18AE4F7E904E}"/>
    <cellStyle name="20% - Accent3 2 2 2" xfId="268" xr:uid="{B97C2928-00B7-45F8-AD5C-42A781149815}"/>
    <cellStyle name="20% - Accent3 2 2 2 2" xfId="510" xr:uid="{EE185BA0-1CBA-4309-A34F-993E6236BDAF}"/>
    <cellStyle name="20% - Accent3 2 2 2 2 2" xfId="986" xr:uid="{C092A2F4-4EAB-4B9E-B1A7-8DE15EAF8322}"/>
    <cellStyle name="20% - Accent3 2 2 2 2 2 2" xfId="2314" xr:uid="{2E5A7BC9-12A5-4DC2-86B7-0EBC982AFD3C}"/>
    <cellStyle name="20% - Accent3 2 2 2 2 2 2 2" xfId="5104" xr:uid="{E6CE479F-EEB2-45BF-AAD1-0540CBAD5BC0}"/>
    <cellStyle name="20% - Accent3 2 2 2 2 2 2 2 2" xfId="13434" xr:uid="{7A20EDD8-0F1A-4F30-A489-30949B61BC81}"/>
    <cellStyle name="20% - Accent3 2 2 2 2 2 2 2 2 2" xfId="30091" xr:uid="{FB499A75-D56E-4ED3-A11D-B447717E1CD1}"/>
    <cellStyle name="20% - Accent3 2 2 2 2 2 2 2 3" xfId="21763" xr:uid="{D1668037-0535-4AFE-B42E-824B606D9B14}"/>
    <cellStyle name="20% - Accent3 2 2 2 2 2 2 3" xfId="7880" xr:uid="{546A1CF8-FAE9-4FD5-B5F9-3D7B236292DB}"/>
    <cellStyle name="20% - Accent3 2 2 2 2 2 2 3 2" xfId="16210" xr:uid="{BE564398-477F-40AC-8D0E-C3769502D945}"/>
    <cellStyle name="20% - Accent3 2 2 2 2 2 2 3 2 2" xfId="32867" xr:uid="{3C987FB6-873D-4161-BFF8-9A101088BDBF}"/>
    <cellStyle name="20% - Accent3 2 2 2 2 2 2 3 3" xfId="24539" xr:uid="{FE303497-7B21-4273-AD5F-2DB0FA938FE5}"/>
    <cellStyle name="20% - Accent3 2 2 2 2 2 2 4" xfId="10658" xr:uid="{297B64E0-0E2B-48AD-B0B7-F49F1AD13AF5}"/>
    <cellStyle name="20% - Accent3 2 2 2 2 2 2 4 2" xfId="27315" xr:uid="{0BC32BF9-96D2-4112-BBD9-BFFAD4573A85}"/>
    <cellStyle name="20% - Accent3 2 2 2 2 2 2 5" xfId="18987" xr:uid="{C13BA2C3-0DCA-49A1-BBD2-EF87AD5E89D5}"/>
    <cellStyle name="20% - Accent3 2 2 2 2 2 3" xfId="3777" xr:uid="{AB448862-46B6-4841-A436-44D1B4EB5FC2}"/>
    <cellStyle name="20% - Accent3 2 2 2 2 2 3 2" xfId="12107" xr:uid="{824415AF-E7CF-400E-89CF-4432AF8565DF}"/>
    <cellStyle name="20% - Accent3 2 2 2 2 2 3 2 2" xfId="28764" xr:uid="{96996157-251E-498A-9A4C-C33FB2379B13}"/>
    <cellStyle name="20% - Accent3 2 2 2 2 2 3 3" xfId="20436" xr:uid="{8245591B-36D5-4143-8B79-C130CDFE2E5C}"/>
    <cellStyle name="20% - Accent3 2 2 2 2 2 4" xfId="6553" xr:uid="{4D186B07-C5DC-4D13-A2A9-01A55383FDF6}"/>
    <cellStyle name="20% - Accent3 2 2 2 2 2 4 2" xfId="14883" xr:uid="{54204644-26F9-4281-B929-0EA20611D7C0}"/>
    <cellStyle name="20% - Accent3 2 2 2 2 2 4 2 2" xfId="31540" xr:uid="{70C83D11-2679-4093-B58B-F7D97C1D9D9D}"/>
    <cellStyle name="20% - Accent3 2 2 2 2 2 4 3" xfId="23212" xr:uid="{A80EBDF3-F924-4800-BF07-097760C63A79}"/>
    <cellStyle name="20% - Accent3 2 2 2 2 2 5" xfId="9331" xr:uid="{01FEA008-02DC-480D-A29C-C670A9E14D5F}"/>
    <cellStyle name="20% - Accent3 2 2 2 2 2 5 2" xfId="25988" xr:uid="{BB584CCA-1E44-4642-9A9D-0B4506022F76}"/>
    <cellStyle name="20% - Accent3 2 2 2 2 2 6" xfId="17660" xr:uid="{49D17496-EFD9-43AF-A2F0-1FB69B9F1B86}"/>
    <cellStyle name="20% - Accent3 2 2 2 2 3" xfId="1840" xr:uid="{5EAA7AA9-66C9-48D2-9D9C-AB73B23692DB}"/>
    <cellStyle name="20% - Accent3 2 2 2 2 3 2" xfId="4630" xr:uid="{7E0BECC1-C8BB-489A-8EFA-E91C1F8AE677}"/>
    <cellStyle name="20% - Accent3 2 2 2 2 3 2 2" xfId="12960" xr:uid="{C54D0A50-981B-4FA9-AF3A-3A05B31C0702}"/>
    <cellStyle name="20% - Accent3 2 2 2 2 3 2 2 2" xfId="29617" xr:uid="{5C206447-EC9B-4F75-B02A-C8BAF6254770}"/>
    <cellStyle name="20% - Accent3 2 2 2 2 3 2 3" xfId="21289" xr:uid="{DCB08551-33E2-42F1-B91E-544CE9D4D38F}"/>
    <cellStyle name="20% - Accent3 2 2 2 2 3 3" xfId="7406" xr:uid="{36399247-B23C-4947-A05F-4DD9FA7D3EAC}"/>
    <cellStyle name="20% - Accent3 2 2 2 2 3 3 2" xfId="15736" xr:uid="{D8C9821E-F2CA-4F17-B903-04B6D170C9A4}"/>
    <cellStyle name="20% - Accent3 2 2 2 2 3 3 2 2" xfId="32393" xr:uid="{5857CD93-5025-404A-850E-C56C84881ACC}"/>
    <cellStyle name="20% - Accent3 2 2 2 2 3 3 3" xfId="24065" xr:uid="{80557543-EE6B-4ABD-AEBB-89E3D59436DA}"/>
    <cellStyle name="20% - Accent3 2 2 2 2 3 4" xfId="10184" xr:uid="{2676C011-9E74-471C-BBEB-2EAAE559DEBC}"/>
    <cellStyle name="20% - Accent3 2 2 2 2 3 4 2" xfId="26841" xr:uid="{8A44A389-7617-4B52-80EC-639D56E29C60}"/>
    <cellStyle name="20% - Accent3 2 2 2 2 3 5" xfId="18513" xr:uid="{F1E689A8-CD83-49FE-8D58-9DE0256BF850}"/>
    <cellStyle name="20% - Accent3 2 2 2 2 4" xfId="3303" xr:uid="{DB03F538-FD53-4403-8940-B91553E58B14}"/>
    <cellStyle name="20% - Accent3 2 2 2 2 4 2" xfId="11633" xr:uid="{83100648-6EE8-45E2-86DF-490FEBC7B10D}"/>
    <cellStyle name="20% - Accent3 2 2 2 2 4 2 2" xfId="28290" xr:uid="{9CE2EDD5-0399-4CC8-8F7F-5F6C44B20641}"/>
    <cellStyle name="20% - Accent3 2 2 2 2 4 3" xfId="19962" xr:uid="{96E54BCC-9FF1-4CF6-A610-BC6994E74C61}"/>
    <cellStyle name="20% - Accent3 2 2 2 2 5" xfId="6079" xr:uid="{07083736-DBBE-4FC7-9C78-546D02C16E30}"/>
    <cellStyle name="20% - Accent3 2 2 2 2 5 2" xfId="14409" xr:uid="{77323767-5C45-4F43-9E76-C8141F405B95}"/>
    <cellStyle name="20% - Accent3 2 2 2 2 5 2 2" xfId="31066" xr:uid="{A6C3E57B-6134-4859-A641-3B67DD74A067}"/>
    <cellStyle name="20% - Accent3 2 2 2 2 5 3" xfId="22738" xr:uid="{830D2DBF-8D8A-4AED-B6D3-CC58669FFA53}"/>
    <cellStyle name="20% - Accent3 2 2 2 2 6" xfId="8857" xr:uid="{05CDC171-4AA6-4E9C-8C64-11D275FE648E}"/>
    <cellStyle name="20% - Accent3 2 2 2 2 6 2" xfId="25514" xr:uid="{94270C41-E209-4A52-A6EF-D50EA6B0FB0D}"/>
    <cellStyle name="20% - Accent3 2 2 2 2 7" xfId="17186" xr:uid="{F99523E7-2D7B-4E3B-B3ED-069D385CAB61}"/>
    <cellStyle name="20% - Accent3 2 2 2 3" xfId="746" xr:uid="{C88FED6B-BDD4-4633-9B10-B236371C822A}"/>
    <cellStyle name="20% - Accent3 2 2 2 3 2" xfId="2076" xr:uid="{1B523DA4-99DD-45CD-ADFE-732FE2FDED92}"/>
    <cellStyle name="20% - Accent3 2 2 2 3 2 2" xfId="4866" xr:uid="{DF12F643-6ABD-4EFA-A152-2A946C39FFAA}"/>
    <cellStyle name="20% - Accent3 2 2 2 3 2 2 2" xfId="13196" xr:uid="{A6431A14-68BF-4FEE-AE3D-4B4260F36E9A}"/>
    <cellStyle name="20% - Accent3 2 2 2 3 2 2 2 2" xfId="29853" xr:uid="{04D0D9B9-C790-4312-9F90-5AD6064E6F07}"/>
    <cellStyle name="20% - Accent3 2 2 2 3 2 2 3" xfId="21525" xr:uid="{97A7D86C-5718-44F7-A2B6-600EFE76E7D1}"/>
    <cellStyle name="20% - Accent3 2 2 2 3 2 3" xfId="7642" xr:uid="{44394084-51D0-43D4-80D8-CA06C13D766A}"/>
    <cellStyle name="20% - Accent3 2 2 2 3 2 3 2" xfId="15972" xr:uid="{8C910D0D-35C5-4D35-87B6-73D91ED223BA}"/>
    <cellStyle name="20% - Accent3 2 2 2 3 2 3 2 2" xfId="32629" xr:uid="{A401E141-B47D-4581-9925-6DB027325151}"/>
    <cellStyle name="20% - Accent3 2 2 2 3 2 3 3" xfId="24301" xr:uid="{80296A4E-6481-4836-A556-0C0776C40D4C}"/>
    <cellStyle name="20% - Accent3 2 2 2 3 2 4" xfId="10420" xr:uid="{C17081B1-C515-4E6E-901C-C9D068A25C25}"/>
    <cellStyle name="20% - Accent3 2 2 2 3 2 4 2" xfId="27077" xr:uid="{358D6B04-4A3C-4D69-A70E-653CC95D1B35}"/>
    <cellStyle name="20% - Accent3 2 2 2 3 2 5" xfId="18749" xr:uid="{0A49CA28-7560-43D9-8DDE-A9AA3ED05245}"/>
    <cellStyle name="20% - Accent3 2 2 2 3 3" xfId="3539" xr:uid="{8D59C741-C795-4D89-8D57-66233258F0DE}"/>
    <cellStyle name="20% - Accent3 2 2 2 3 3 2" xfId="11869" xr:uid="{0F8649E0-3179-4D49-897D-7A4A849D9D95}"/>
    <cellStyle name="20% - Accent3 2 2 2 3 3 2 2" xfId="28526" xr:uid="{B77985FF-F3A7-4D5E-9803-83FF9EAADE0C}"/>
    <cellStyle name="20% - Accent3 2 2 2 3 3 3" xfId="20198" xr:uid="{3A608458-1F3E-437B-88AE-35082D32A3E4}"/>
    <cellStyle name="20% - Accent3 2 2 2 3 4" xfId="6315" xr:uid="{00F760FA-47B3-468D-87E0-6866E3A22217}"/>
    <cellStyle name="20% - Accent3 2 2 2 3 4 2" xfId="14645" xr:uid="{07E736AD-E44D-4FC8-840F-241CDEA74A53}"/>
    <cellStyle name="20% - Accent3 2 2 2 3 4 2 2" xfId="31302" xr:uid="{8C761387-DEDA-41B9-B268-B10EE6E14686}"/>
    <cellStyle name="20% - Accent3 2 2 2 3 4 3" xfId="22974" xr:uid="{A3A93492-B485-43B7-9400-88B8AFE078F9}"/>
    <cellStyle name="20% - Accent3 2 2 2 3 5" xfId="9093" xr:uid="{CB9C7C93-54EF-4A3E-ABF4-858385FF2A26}"/>
    <cellStyle name="20% - Accent3 2 2 2 3 5 2" xfId="25750" xr:uid="{185E0CAC-D27F-42F3-B724-E7DCF690B3D1}"/>
    <cellStyle name="20% - Accent3 2 2 2 3 6" xfId="17422" xr:uid="{E3CE46A8-4E56-4CBF-B5A3-8D60FABEC371}"/>
    <cellStyle name="20% - Accent3 2 2 2 4" xfId="1223" xr:uid="{85341F26-C40E-42BC-99FC-87B2F7733F24}"/>
    <cellStyle name="20% - Accent3 2 2 2 4 2" xfId="2551" xr:uid="{CDD01E05-00E6-46C6-A2BC-2418FFDEC58C}"/>
    <cellStyle name="20% - Accent3 2 2 2 4 2 2" xfId="5341" xr:uid="{FD52918D-9D05-4F5D-94AE-515B511D5758}"/>
    <cellStyle name="20% - Accent3 2 2 2 4 2 2 2" xfId="13671" xr:uid="{764B16E0-C513-41AC-A19E-87F4DB539263}"/>
    <cellStyle name="20% - Accent3 2 2 2 4 2 2 2 2" xfId="30328" xr:uid="{0B4A090A-365E-4D27-8660-5C84E87509E4}"/>
    <cellStyle name="20% - Accent3 2 2 2 4 2 2 3" xfId="22000" xr:uid="{9458280C-3DD9-420C-9813-616088BFF632}"/>
    <cellStyle name="20% - Accent3 2 2 2 4 2 3" xfId="8117" xr:uid="{3B873786-2120-45F1-9F8F-5247E0DAF57C}"/>
    <cellStyle name="20% - Accent3 2 2 2 4 2 3 2" xfId="16447" xr:uid="{3C81ADAE-7C62-4080-8451-37C7D9C76501}"/>
    <cellStyle name="20% - Accent3 2 2 2 4 2 3 2 2" xfId="33104" xr:uid="{F8288C95-CFB7-433F-996D-565551968D46}"/>
    <cellStyle name="20% - Accent3 2 2 2 4 2 3 3" xfId="24776" xr:uid="{5BC3B438-73AE-4CBB-BF64-E995DD47A94E}"/>
    <cellStyle name="20% - Accent3 2 2 2 4 2 4" xfId="10895" xr:uid="{5D92FD3F-B529-4677-AF40-76A9A611DCA0}"/>
    <cellStyle name="20% - Accent3 2 2 2 4 2 4 2" xfId="27552" xr:uid="{6E86D406-FC60-4608-8353-285EBA8D7293}"/>
    <cellStyle name="20% - Accent3 2 2 2 4 2 5" xfId="19224" xr:uid="{4D865019-80C0-4EAE-9510-B7F7B7544B43}"/>
    <cellStyle name="20% - Accent3 2 2 2 4 3" xfId="4014" xr:uid="{BB1397B6-A80F-44DE-A475-04CB3329B8B4}"/>
    <cellStyle name="20% - Accent3 2 2 2 4 3 2" xfId="12344" xr:uid="{5A355659-6607-4159-87FF-BCA542F5CC54}"/>
    <cellStyle name="20% - Accent3 2 2 2 4 3 2 2" xfId="29001" xr:uid="{CE99EA3B-5D9B-416C-B062-85294BF291B9}"/>
    <cellStyle name="20% - Accent3 2 2 2 4 3 3" xfId="20673" xr:uid="{297AD0C4-62CA-4769-9C94-DC184943DDBA}"/>
    <cellStyle name="20% - Accent3 2 2 2 4 4" xfId="6790" xr:uid="{A4806291-A216-4069-A9E7-50A44C60FD6C}"/>
    <cellStyle name="20% - Accent3 2 2 2 4 4 2" xfId="15120" xr:uid="{F714B774-D555-46EA-8A17-C97AA46AA9C7}"/>
    <cellStyle name="20% - Accent3 2 2 2 4 4 2 2" xfId="31777" xr:uid="{9AFD9F7F-2896-412A-A226-538A2FBDF739}"/>
    <cellStyle name="20% - Accent3 2 2 2 4 4 3" xfId="23449" xr:uid="{F04949FE-B3FB-4271-B186-01019B712E5D}"/>
    <cellStyle name="20% - Accent3 2 2 2 4 5" xfId="9568" xr:uid="{30F3619D-1178-47AB-B7B0-EA549BEEA4EA}"/>
    <cellStyle name="20% - Accent3 2 2 2 4 5 2" xfId="26225" xr:uid="{250D5C2B-BBA2-4EF8-82DD-8569481893F5}"/>
    <cellStyle name="20% - Accent3 2 2 2 4 6" xfId="17897" xr:uid="{B66AD279-F225-4AB4-9457-EF6A3F3DCE74}"/>
    <cellStyle name="20% - Accent3 2 2 2 5" xfId="1603" xr:uid="{FC60A0CA-8B6D-4C59-8053-F620F609F9CF}"/>
    <cellStyle name="20% - Accent3 2 2 2 5 2" xfId="4393" xr:uid="{81119CDF-FE13-490E-A38F-EBA77EAB8F37}"/>
    <cellStyle name="20% - Accent3 2 2 2 5 2 2" xfId="12723" xr:uid="{6A3BC337-1942-4B48-A030-297E7027AB12}"/>
    <cellStyle name="20% - Accent3 2 2 2 5 2 2 2" xfId="29380" xr:uid="{7703FDF0-CC96-486E-98BE-A40C2291139D}"/>
    <cellStyle name="20% - Accent3 2 2 2 5 2 3" xfId="21052" xr:uid="{8AAF8B26-6400-4D1A-AC4F-901D8F804694}"/>
    <cellStyle name="20% - Accent3 2 2 2 5 3" xfId="7169" xr:uid="{E466588F-6BD8-4AE4-A7B1-E44EF2E25722}"/>
    <cellStyle name="20% - Accent3 2 2 2 5 3 2" xfId="15499" xr:uid="{927DB5FB-FAF9-45E1-8985-27177E009908}"/>
    <cellStyle name="20% - Accent3 2 2 2 5 3 2 2" xfId="32156" xr:uid="{DE5B8CCF-70C5-4D57-BAC7-83CB001A7F44}"/>
    <cellStyle name="20% - Accent3 2 2 2 5 3 3" xfId="23828" xr:uid="{7F1FFA39-070E-4258-A88F-979BECF3ADD2}"/>
    <cellStyle name="20% - Accent3 2 2 2 5 4" xfId="9947" xr:uid="{311F823E-92B7-4B7A-AC87-F76F1A381A18}"/>
    <cellStyle name="20% - Accent3 2 2 2 5 4 2" xfId="26604" xr:uid="{9ED03504-9D6E-4ADF-8EB9-4341BBB60D8B}"/>
    <cellStyle name="20% - Accent3 2 2 2 5 5" xfId="18276" xr:uid="{4AE208E5-116C-4507-A945-9117F4BDB63A}"/>
    <cellStyle name="20% - Accent3 2 2 2 6" xfId="3066" xr:uid="{D1245733-70C8-4F78-A569-76C769EC4359}"/>
    <cellStyle name="20% - Accent3 2 2 2 6 2" xfId="11396" xr:uid="{D3439235-F607-45A3-A2D9-6A7C03DB6473}"/>
    <cellStyle name="20% - Accent3 2 2 2 6 2 2" xfId="28053" xr:uid="{E8811E56-B7E4-4429-97FF-50B82C498D5B}"/>
    <cellStyle name="20% - Accent3 2 2 2 6 3" xfId="19725" xr:uid="{1793ED0A-C81D-431E-B43A-AAD735486FAA}"/>
    <cellStyle name="20% - Accent3 2 2 2 7" xfId="5842" xr:uid="{901A2164-204B-4AD3-BF78-88E5ABA6DA3D}"/>
    <cellStyle name="20% - Accent3 2 2 2 7 2" xfId="14172" xr:uid="{3AED3B1A-7BA9-4CBD-AEC6-17CE180D8A99}"/>
    <cellStyle name="20% - Accent3 2 2 2 7 2 2" xfId="30829" xr:uid="{D1A5DCBB-B5F4-48CF-AFE6-75A19668745D}"/>
    <cellStyle name="20% - Accent3 2 2 2 7 3" xfId="22501" xr:uid="{28CC74C1-37F9-4883-9B42-58D1E0006B39}"/>
    <cellStyle name="20% - Accent3 2 2 2 8" xfId="8620" xr:uid="{65C21E95-35C0-4C3E-A121-3508C5BE8EDD}"/>
    <cellStyle name="20% - Accent3 2 2 2 8 2" xfId="25277" xr:uid="{54BDA13F-69CA-4B65-B93B-3C518DC283E6}"/>
    <cellStyle name="20% - Accent3 2 2 2 9" xfId="16949" xr:uid="{9F87D220-9EEE-4A39-A4C7-A7E7D6D33AC9}"/>
    <cellStyle name="20% - Accent3 2 2 3" xfId="390" xr:uid="{EEB7E415-D627-4B59-B3E4-E9539AAC6D21}"/>
    <cellStyle name="20% - Accent3 2 2 3 2" xfId="868" xr:uid="{FD13FCC0-0816-47D6-82D0-10F5FAB9B2EC}"/>
    <cellStyle name="20% - Accent3 2 2 3 2 2" xfId="2196" xr:uid="{A5F6BE20-DD71-4F67-A69C-C9E70A4FA406}"/>
    <cellStyle name="20% - Accent3 2 2 3 2 2 2" xfId="4986" xr:uid="{8D70BC2F-60B5-4F79-8E93-7BEF16302F20}"/>
    <cellStyle name="20% - Accent3 2 2 3 2 2 2 2" xfId="13316" xr:uid="{3946C016-331A-43E7-BCA7-49958E60163A}"/>
    <cellStyle name="20% - Accent3 2 2 3 2 2 2 2 2" xfId="29973" xr:uid="{ABAA0B20-0D33-4A07-954E-A98C6E9D662D}"/>
    <cellStyle name="20% - Accent3 2 2 3 2 2 2 3" xfId="21645" xr:uid="{742145A0-5DED-4494-AB30-DB034F04CCD2}"/>
    <cellStyle name="20% - Accent3 2 2 3 2 2 3" xfId="7762" xr:uid="{B6AA5B2F-A8A6-436F-8A7E-D7A0EECE48AC}"/>
    <cellStyle name="20% - Accent3 2 2 3 2 2 3 2" xfId="16092" xr:uid="{5EB39A0B-E82A-4231-95CA-3844E6F02539}"/>
    <cellStyle name="20% - Accent3 2 2 3 2 2 3 2 2" xfId="32749" xr:uid="{44B4EFD7-3F28-481F-A632-A06944E6ECD9}"/>
    <cellStyle name="20% - Accent3 2 2 3 2 2 3 3" xfId="24421" xr:uid="{091394A7-413D-4719-B6A6-214D0945DE60}"/>
    <cellStyle name="20% - Accent3 2 2 3 2 2 4" xfId="10540" xr:uid="{0F536391-FBAA-4A91-B033-A3241ED79587}"/>
    <cellStyle name="20% - Accent3 2 2 3 2 2 4 2" xfId="27197" xr:uid="{B786387A-031F-4FC6-8755-815E0D46EAAA}"/>
    <cellStyle name="20% - Accent3 2 2 3 2 2 5" xfId="18869" xr:uid="{1C085BB2-073D-4EA2-A466-BBEF8CAF1DE1}"/>
    <cellStyle name="20% - Accent3 2 2 3 2 3" xfId="3659" xr:uid="{96DF988B-7EDE-4868-B260-E8E9809CAE85}"/>
    <cellStyle name="20% - Accent3 2 2 3 2 3 2" xfId="11989" xr:uid="{E6B36ABA-CA77-4E3D-BB69-4E2AD5C45EBA}"/>
    <cellStyle name="20% - Accent3 2 2 3 2 3 2 2" xfId="28646" xr:uid="{F0689531-5519-47BE-BEE9-5FA38D8724F4}"/>
    <cellStyle name="20% - Accent3 2 2 3 2 3 3" xfId="20318" xr:uid="{CDABBA07-D3FA-47ED-93AD-83613E65845D}"/>
    <cellStyle name="20% - Accent3 2 2 3 2 4" xfId="6435" xr:uid="{994ADDAB-66AA-40DE-B07A-244172696018}"/>
    <cellStyle name="20% - Accent3 2 2 3 2 4 2" xfId="14765" xr:uid="{AAEDF9A8-0F46-4A2B-B894-0C95A8846686}"/>
    <cellStyle name="20% - Accent3 2 2 3 2 4 2 2" xfId="31422" xr:uid="{C4C03790-E16B-45C4-A611-CAC5B9CCB9A9}"/>
    <cellStyle name="20% - Accent3 2 2 3 2 4 3" xfId="23094" xr:uid="{FEDF4F16-51A8-4A4B-B6DD-5E9B7B20A318}"/>
    <cellStyle name="20% - Accent3 2 2 3 2 5" xfId="9213" xr:uid="{A770B855-033D-4400-8F3F-E4B053C6717E}"/>
    <cellStyle name="20% - Accent3 2 2 3 2 5 2" xfId="25870" xr:uid="{5F209694-11BF-4D83-8B90-D5B4265A6261}"/>
    <cellStyle name="20% - Accent3 2 2 3 2 6" xfId="17542" xr:uid="{D7D15E17-FEC2-42A2-BC4F-D9CC9CCAB2D7}"/>
    <cellStyle name="20% - Accent3 2 2 3 3" xfId="1720" xr:uid="{603C6846-2016-4797-B2FB-66136E250ADF}"/>
    <cellStyle name="20% - Accent3 2 2 3 3 2" xfId="4510" xr:uid="{6D8E5557-3278-4283-974E-03F1BD716006}"/>
    <cellStyle name="20% - Accent3 2 2 3 3 2 2" xfId="12840" xr:uid="{BDC4E71A-5D60-47DC-AA19-F029A9C9B966}"/>
    <cellStyle name="20% - Accent3 2 2 3 3 2 2 2" xfId="29497" xr:uid="{46F733EF-17F0-4586-935A-258E40A514F0}"/>
    <cellStyle name="20% - Accent3 2 2 3 3 2 3" xfId="21169" xr:uid="{C72F3C3C-8547-458C-8632-F40994D525C1}"/>
    <cellStyle name="20% - Accent3 2 2 3 3 3" xfId="7286" xr:uid="{F6E1C8D5-C68B-44A3-B693-BC3F30C0C94A}"/>
    <cellStyle name="20% - Accent3 2 2 3 3 3 2" xfId="15616" xr:uid="{C1160F58-3FEC-4A2B-B1C4-44DF1934ECB9}"/>
    <cellStyle name="20% - Accent3 2 2 3 3 3 2 2" xfId="32273" xr:uid="{3923460D-0EC7-4084-9A29-85662E4D1E50}"/>
    <cellStyle name="20% - Accent3 2 2 3 3 3 3" xfId="23945" xr:uid="{93E2E5E5-BF29-46D8-887F-CF1729D503D6}"/>
    <cellStyle name="20% - Accent3 2 2 3 3 4" xfId="10064" xr:uid="{38E20992-3AF1-4D0E-B9A3-C28989C540E1}"/>
    <cellStyle name="20% - Accent3 2 2 3 3 4 2" xfId="26721" xr:uid="{D99CEF81-3D5C-4C2B-8521-08703BD7578D}"/>
    <cellStyle name="20% - Accent3 2 2 3 3 5" xfId="18393" xr:uid="{BBA56EC9-8924-4D2F-9958-2FDEBEC49BF6}"/>
    <cellStyle name="20% - Accent3 2 2 3 4" xfId="3183" xr:uid="{024A83D4-772A-4741-801A-2280430613C3}"/>
    <cellStyle name="20% - Accent3 2 2 3 4 2" xfId="11513" xr:uid="{C937D467-125D-478A-AB61-16870D1FC885}"/>
    <cellStyle name="20% - Accent3 2 2 3 4 2 2" xfId="28170" xr:uid="{9717B36C-745C-4F9D-92C9-A89DD1B0DDBC}"/>
    <cellStyle name="20% - Accent3 2 2 3 4 3" xfId="19842" xr:uid="{0AF3B777-274C-4751-BE3D-B538832053DC}"/>
    <cellStyle name="20% - Accent3 2 2 3 5" xfId="5959" xr:uid="{B6786DE4-2CEC-4CD4-BAE2-06507C50DF41}"/>
    <cellStyle name="20% - Accent3 2 2 3 5 2" xfId="14289" xr:uid="{B2375F2D-E32F-4116-BB33-1B6640C4694B}"/>
    <cellStyle name="20% - Accent3 2 2 3 5 2 2" xfId="30946" xr:uid="{16AC979A-D326-4B4F-BB94-311ADFA85626}"/>
    <cellStyle name="20% - Accent3 2 2 3 5 3" xfId="22618" xr:uid="{BEA64947-52B2-41DB-AE76-B5313F607D55}"/>
    <cellStyle name="20% - Accent3 2 2 3 6" xfId="8737" xr:uid="{E25CBA6B-A432-4C4F-A992-20E27E56E79C}"/>
    <cellStyle name="20% - Accent3 2 2 3 6 2" xfId="25394" xr:uid="{30017AB9-8FE6-4E0A-B95F-44457F5A7A78}"/>
    <cellStyle name="20% - Accent3 2 2 3 7" xfId="17066" xr:uid="{5FE82E78-F21E-42A5-91C3-E5BC205529CE}"/>
    <cellStyle name="20% - Accent3 2 2 4" xfId="626" xr:uid="{09DE34F0-4C17-4744-8B25-ACE58DCEB354}"/>
    <cellStyle name="20% - Accent3 2 2 4 2" xfId="1956" xr:uid="{1ED69516-949C-4DB2-A648-460A99034DFF}"/>
    <cellStyle name="20% - Accent3 2 2 4 2 2" xfId="4746" xr:uid="{8A5E4529-AB56-48F9-92E1-4B25413F3B83}"/>
    <cellStyle name="20% - Accent3 2 2 4 2 2 2" xfId="13076" xr:uid="{A9F713BC-94AB-499A-8FCC-DD7B7F6FD5CC}"/>
    <cellStyle name="20% - Accent3 2 2 4 2 2 2 2" xfId="29733" xr:uid="{E359E892-AF38-40CA-9D1E-D4790C8316E1}"/>
    <cellStyle name="20% - Accent3 2 2 4 2 2 3" xfId="21405" xr:uid="{572BCFE7-3FF7-4F23-8558-23AC05C05F50}"/>
    <cellStyle name="20% - Accent3 2 2 4 2 3" xfId="7522" xr:uid="{77FB45EA-266C-4CB7-9488-7F6945A05CDF}"/>
    <cellStyle name="20% - Accent3 2 2 4 2 3 2" xfId="15852" xr:uid="{2D6DC201-0B96-4E43-A11E-FD80026A2B75}"/>
    <cellStyle name="20% - Accent3 2 2 4 2 3 2 2" xfId="32509" xr:uid="{E66BB2BF-9A88-4A6A-8F3B-FAC8A1A14FCC}"/>
    <cellStyle name="20% - Accent3 2 2 4 2 3 3" xfId="24181" xr:uid="{8EC1BD92-C14E-4B39-BEF4-1744B745C420}"/>
    <cellStyle name="20% - Accent3 2 2 4 2 4" xfId="10300" xr:uid="{2D005207-23EC-413D-819A-2AFA5E78ABCD}"/>
    <cellStyle name="20% - Accent3 2 2 4 2 4 2" xfId="26957" xr:uid="{6EF9DE48-731D-4AA5-97C0-E898BB366E6C}"/>
    <cellStyle name="20% - Accent3 2 2 4 2 5" xfId="18629" xr:uid="{7ED6E416-C930-48A5-B6DF-1F6C297ABD87}"/>
    <cellStyle name="20% - Accent3 2 2 4 3" xfId="3419" xr:uid="{8D969966-AFAE-42D5-B018-45681F812F6D}"/>
    <cellStyle name="20% - Accent3 2 2 4 3 2" xfId="11749" xr:uid="{8B505504-4600-4B4A-8186-3C22DD4AD99A}"/>
    <cellStyle name="20% - Accent3 2 2 4 3 2 2" xfId="28406" xr:uid="{08AB1582-D576-453E-88BC-666C6A15C59D}"/>
    <cellStyle name="20% - Accent3 2 2 4 3 3" xfId="20078" xr:uid="{E79AF827-6219-471D-BE92-5001D6AD2638}"/>
    <cellStyle name="20% - Accent3 2 2 4 4" xfId="6195" xr:uid="{D9DAE76C-7006-46AD-BAAC-0582E0812F31}"/>
    <cellStyle name="20% - Accent3 2 2 4 4 2" xfId="14525" xr:uid="{69E631B5-F6DF-42C8-9EEB-509B43D12F10}"/>
    <cellStyle name="20% - Accent3 2 2 4 4 2 2" xfId="31182" xr:uid="{6ABAAA62-1ED8-44B8-9039-76C2D1E91BC8}"/>
    <cellStyle name="20% - Accent3 2 2 4 4 3" xfId="22854" xr:uid="{C22A31F3-678D-423E-96DC-AFCBC0C7EF36}"/>
    <cellStyle name="20% - Accent3 2 2 4 5" xfId="8973" xr:uid="{D98AE255-CD61-419C-AA63-AF2D2838330B}"/>
    <cellStyle name="20% - Accent3 2 2 4 5 2" xfId="25630" xr:uid="{FA29CEA0-D2EB-43D1-B7F6-1F787FEC8FDE}"/>
    <cellStyle name="20% - Accent3 2 2 4 6" xfId="17302" xr:uid="{571553D8-7D98-4B87-9CE6-07C673F112A6}"/>
    <cellStyle name="20% - Accent3 2 2 5" xfId="1103" xr:uid="{7482E3E0-046C-4206-86B0-7A3460769D99}"/>
    <cellStyle name="20% - Accent3 2 2 5 2" xfId="2431" xr:uid="{DBE802F0-877D-49AD-BED5-F967239DFFB0}"/>
    <cellStyle name="20% - Accent3 2 2 5 2 2" xfId="5221" xr:uid="{2ED71D2A-EDC4-48E7-8985-927AAC7F5A79}"/>
    <cellStyle name="20% - Accent3 2 2 5 2 2 2" xfId="13551" xr:uid="{BA0A07C2-8634-4DC8-9370-42617E48F659}"/>
    <cellStyle name="20% - Accent3 2 2 5 2 2 2 2" xfId="30208" xr:uid="{65C7BC32-EFB4-47FE-A58E-40CC9A42691A}"/>
    <cellStyle name="20% - Accent3 2 2 5 2 2 3" xfId="21880" xr:uid="{E4B57755-62B4-4EE1-9698-07FFF2A80DEC}"/>
    <cellStyle name="20% - Accent3 2 2 5 2 3" xfId="7997" xr:uid="{46B06B1C-1D1A-458F-9528-5C5C625A996D}"/>
    <cellStyle name="20% - Accent3 2 2 5 2 3 2" xfId="16327" xr:uid="{2A870F44-3192-44B7-AF5D-B65D41E94C05}"/>
    <cellStyle name="20% - Accent3 2 2 5 2 3 2 2" xfId="32984" xr:uid="{D4838B3E-F50E-46E6-B6E5-5E963BF1FECB}"/>
    <cellStyle name="20% - Accent3 2 2 5 2 3 3" xfId="24656" xr:uid="{5A09490A-D46D-434B-BE85-750E49BB1F3A}"/>
    <cellStyle name="20% - Accent3 2 2 5 2 4" xfId="10775" xr:uid="{0AF00D2E-10CB-4513-9F31-8D0AE5BEE139}"/>
    <cellStyle name="20% - Accent3 2 2 5 2 4 2" xfId="27432" xr:uid="{F3123B33-300E-4216-AFE7-D26DB8D97868}"/>
    <cellStyle name="20% - Accent3 2 2 5 2 5" xfId="19104" xr:uid="{FA68511B-6069-446D-B289-0EC2AF9EA820}"/>
    <cellStyle name="20% - Accent3 2 2 5 3" xfId="3894" xr:uid="{CF0A7C98-F196-4E41-AF16-681D42E8E64D}"/>
    <cellStyle name="20% - Accent3 2 2 5 3 2" xfId="12224" xr:uid="{0200620C-53B2-4C94-AAEE-B64791D390DF}"/>
    <cellStyle name="20% - Accent3 2 2 5 3 2 2" xfId="28881" xr:uid="{EF4579CE-0A15-4D43-AA73-06AB94A635EC}"/>
    <cellStyle name="20% - Accent3 2 2 5 3 3" xfId="20553" xr:uid="{9302E6E6-988B-4472-A106-807681885591}"/>
    <cellStyle name="20% - Accent3 2 2 5 4" xfId="6670" xr:uid="{EA1921F0-636C-4D5A-9572-F55B897E2568}"/>
    <cellStyle name="20% - Accent3 2 2 5 4 2" xfId="15000" xr:uid="{AC664C90-55DD-42A2-BF70-F77B16B121D6}"/>
    <cellStyle name="20% - Accent3 2 2 5 4 2 2" xfId="31657" xr:uid="{3933ECB3-6CC0-48EB-8614-1988CE48145E}"/>
    <cellStyle name="20% - Accent3 2 2 5 4 3" xfId="23329" xr:uid="{205DBA97-350D-4AB2-9B2D-9C14FC0FAA06}"/>
    <cellStyle name="20% - Accent3 2 2 5 5" xfId="9448" xr:uid="{CDEE154B-18CE-4A0B-87B7-53DA5D28C8B1}"/>
    <cellStyle name="20% - Accent3 2 2 5 5 2" xfId="26105" xr:uid="{A582D115-3BB0-4688-ABF7-9D4E75842E28}"/>
    <cellStyle name="20% - Accent3 2 2 5 6" xfId="17777" xr:uid="{DF72DD33-1485-48FB-8175-1AEA6969F003}"/>
    <cellStyle name="20% - Accent3 2 2 6" xfId="1368" xr:uid="{CDD08E79-E366-4A64-A16E-41BDC93A6726}"/>
    <cellStyle name="20% - Accent3 2 2 6 2" xfId="2696" xr:uid="{80CA4820-E26B-4C6D-B9D5-9A7ADB147D16}"/>
    <cellStyle name="20% - Accent3 2 2 6 2 2" xfId="5486" xr:uid="{20A1B054-17F0-40E4-8297-0C092C219F62}"/>
    <cellStyle name="20% - Accent3 2 2 6 2 2 2" xfId="13816" xr:uid="{0D715650-56B4-490B-B550-067EAD9E4B20}"/>
    <cellStyle name="20% - Accent3 2 2 6 2 2 2 2" xfId="30473" xr:uid="{984797D2-C7EC-4C3B-85E8-7A995433A6D1}"/>
    <cellStyle name="20% - Accent3 2 2 6 2 2 3" xfId="22145" xr:uid="{69B1CC12-640F-44E0-93BB-AC52B11EE0E4}"/>
    <cellStyle name="20% - Accent3 2 2 6 2 3" xfId="8262" xr:uid="{6A4497CF-85D9-4465-BEDA-2E3557D81958}"/>
    <cellStyle name="20% - Accent3 2 2 6 2 3 2" xfId="16592" xr:uid="{3F8EE261-5B4F-4D7D-A6B8-888186D78113}"/>
    <cellStyle name="20% - Accent3 2 2 6 2 3 2 2" xfId="33249" xr:uid="{B0AF19F7-A0A3-4EF1-964D-7DBA97E0D6EE}"/>
    <cellStyle name="20% - Accent3 2 2 6 2 3 3" xfId="24921" xr:uid="{669AAE49-B424-4CC7-BCCF-D08643E4A419}"/>
    <cellStyle name="20% - Accent3 2 2 6 2 4" xfId="11040" xr:uid="{BB661FEC-25A7-46C8-8056-C6FF411AFAFE}"/>
    <cellStyle name="20% - Accent3 2 2 6 2 4 2" xfId="27697" xr:uid="{989AB322-5876-4B16-BEB2-225BAB856B76}"/>
    <cellStyle name="20% - Accent3 2 2 6 2 5" xfId="19369" xr:uid="{42266D3A-352F-4561-BA75-203CFFAA7FB7}"/>
    <cellStyle name="20% - Accent3 2 2 6 3" xfId="4159" xr:uid="{A25E4EBB-4A7D-41BF-ABD5-C02EBFA532D4}"/>
    <cellStyle name="20% - Accent3 2 2 6 3 2" xfId="12489" xr:uid="{47FE3D3A-DABC-4893-8CBA-34A93E5162F5}"/>
    <cellStyle name="20% - Accent3 2 2 6 3 2 2" xfId="29146" xr:uid="{6B0EC278-AD51-42DD-A0C4-1DF008C54489}"/>
    <cellStyle name="20% - Accent3 2 2 6 3 3" xfId="20818" xr:uid="{7CC3DA27-0789-4B55-815F-64432EF37850}"/>
    <cellStyle name="20% - Accent3 2 2 6 4" xfId="6935" xr:uid="{0606D4D1-05B6-4166-954B-76357E71D14B}"/>
    <cellStyle name="20% - Accent3 2 2 6 4 2" xfId="15265" xr:uid="{70F12E07-0227-4976-B32E-48A567A059E7}"/>
    <cellStyle name="20% - Accent3 2 2 6 4 2 2" xfId="31922" xr:uid="{E3D617EB-A4FC-4DE3-924D-EF08C7988458}"/>
    <cellStyle name="20% - Accent3 2 2 6 4 3" xfId="23594" xr:uid="{C51A5280-0488-4B34-8E29-5F72F72F8E92}"/>
    <cellStyle name="20% - Accent3 2 2 6 5" xfId="9713" xr:uid="{8A018F88-124E-4CB8-95A0-86736F767E42}"/>
    <cellStyle name="20% - Accent3 2 2 6 5 2" xfId="26370" xr:uid="{C74EB9DA-6012-4BC2-8C75-6DA658B129A8}"/>
    <cellStyle name="20% - Accent3 2 2 6 6" xfId="18042" xr:uid="{6E4D0566-0231-4C4E-9E40-92D7F9DE9BEC}"/>
    <cellStyle name="20% - Accent3 2 2 7" xfId="1483" xr:uid="{65CF2055-E2CD-43DC-B68E-0EEBA8E39E01}"/>
    <cellStyle name="20% - Accent3 2 2 7 2" xfId="4273" xr:uid="{B3FFEC78-4C0C-49C6-B8A6-F513D82A37CE}"/>
    <cellStyle name="20% - Accent3 2 2 7 2 2" xfId="12603" xr:uid="{CF068AA8-BD28-4441-A1E8-1DC12B4A3A6A}"/>
    <cellStyle name="20% - Accent3 2 2 7 2 2 2" xfId="29260" xr:uid="{55920F46-C1A4-461C-92F1-06213326947C}"/>
    <cellStyle name="20% - Accent3 2 2 7 2 3" xfId="20932" xr:uid="{DD566E55-26EE-4711-BA3B-B84D6F8B2112}"/>
    <cellStyle name="20% - Accent3 2 2 7 3" xfId="7049" xr:uid="{4496AF85-4AF9-4B5D-AB58-AA880134D374}"/>
    <cellStyle name="20% - Accent3 2 2 7 3 2" xfId="15379" xr:uid="{884E9059-0818-4FFA-A327-1C1C59679766}"/>
    <cellStyle name="20% - Accent3 2 2 7 3 2 2" xfId="32036" xr:uid="{2057DA71-EF87-483E-BD2B-D1ACF8BDC80F}"/>
    <cellStyle name="20% - Accent3 2 2 7 3 3" xfId="23708" xr:uid="{EEF68CC4-29A6-4D9A-BBDB-8E7B480CA04A}"/>
    <cellStyle name="20% - Accent3 2 2 7 4" xfId="9827" xr:uid="{B1BFD840-32AF-4D3F-A7B2-7355CD08D9BA}"/>
    <cellStyle name="20% - Accent3 2 2 7 4 2" xfId="26484" xr:uid="{82B9E036-70EA-499A-A973-381DD288ACD0}"/>
    <cellStyle name="20% - Accent3 2 2 7 5" xfId="18156" xr:uid="{567D4FF5-DAD5-482D-838C-0AF7E020F7FD}"/>
    <cellStyle name="20% - Accent3 2 2 8" xfId="2946" xr:uid="{89427348-F3E3-40EB-A90D-1823FFCF16A5}"/>
    <cellStyle name="20% - Accent3 2 2 8 2" xfId="11276" xr:uid="{6FBAC874-0528-4CF4-831E-6168FF32D3C4}"/>
    <cellStyle name="20% - Accent3 2 2 8 2 2" xfId="27933" xr:uid="{C27F3FAA-6805-4F0C-AEA4-95B7161D60DF}"/>
    <cellStyle name="20% - Accent3 2 2 8 3" xfId="19605" xr:uid="{5C8FAE74-7A0E-4789-872C-91F3CD27DCE1}"/>
    <cellStyle name="20% - Accent3 2 2 9" xfId="5722" xr:uid="{E82AECD5-357F-404E-89F0-E072612456DB}"/>
    <cellStyle name="20% - Accent3 2 2 9 2" xfId="14052" xr:uid="{D2FAF433-ECB5-47B4-889E-225037CD2D1B}"/>
    <cellStyle name="20% - Accent3 2 2 9 2 2" xfId="30709" xr:uid="{2AA379DF-7427-4CCC-B0C9-80DB932C0E0A}"/>
    <cellStyle name="20% - Accent3 2 2 9 3" xfId="22381" xr:uid="{676CD357-3341-4E06-A848-314C7D3ED374}"/>
    <cellStyle name="20% - Accent3 2 3" xfId="206" xr:uid="{AA09D49C-E73D-4FDF-B6BA-CC2AE372D512}"/>
    <cellStyle name="20% - Accent3 2 3 10" xfId="34781" xr:uid="{1F0BD9AB-19B5-470C-910E-6B1B730DF642}"/>
    <cellStyle name="20% - Accent3 2 3 2" xfId="448" xr:uid="{E3CD5564-284C-4F24-B8D9-47590B13DAA8}"/>
    <cellStyle name="20% - Accent3 2 3 2 2" xfId="925" xr:uid="{3F729B9A-2AA1-42B1-B54E-F55B6D5917C4}"/>
    <cellStyle name="20% - Accent3 2 3 2 2 2" xfId="2253" xr:uid="{45D26C73-0BB9-4D6A-A00A-56176A578DAE}"/>
    <cellStyle name="20% - Accent3 2 3 2 2 2 2" xfId="5043" xr:uid="{31EB77B7-DCC5-492C-9D57-FA8D67691412}"/>
    <cellStyle name="20% - Accent3 2 3 2 2 2 2 2" xfId="13373" xr:uid="{CA06110D-E823-4858-87EA-A33540783812}"/>
    <cellStyle name="20% - Accent3 2 3 2 2 2 2 2 2" xfId="30030" xr:uid="{2B39FB33-21A2-433E-AB09-04B344B3669E}"/>
    <cellStyle name="20% - Accent3 2 3 2 2 2 2 3" xfId="21702" xr:uid="{2052FAB0-52BA-437C-8201-D6377B5FBD14}"/>
    <cellStyle name="20% - Accent3 2 3 2 2 2 3" xfId="7819" xr:uid="{571D6FD8-746B-446C-9C6D-DC97DBDC29F3}"/>
    <cellStyle name="20% - Accent3 2 3 2 2 2 3 2" xfId="16149" xr:uid="{2B609EA7-6C10-4B44-B3BE-846C771A4B66}"/>
    <cellStyle name="20% - Accent3 2 3 2 2 2 3 2 2" xfId="32806" xr:uid="{BEF1E784-CE67-45D3-998B-5CACA8777456}"/>
    <cellStyle name="20% - Accent3 2 3 2 2 2 3 3" xfId="24478" xr:uid="{4A20FF6F-96BB-40E8-A8EC-D5ACBE99A1AE}"/>
    <cellStyle name="20% - Accent3 2 3 2 2 2 4" xfId="10597" xr:uid="{B8C6BF30-B8D2-4CD1-8867-C30367327FAD}"/>
    <cellStyle name="20% - Accent3 2 3 2 2 2 4 2" xfId="27254" xr:uid="{237C567B-07A6-446B-B88E-C04A02A3D043}"/>
    <cellStyle name="20% - Accent3 2 3 2 2 2 5" xfId="18926" xr:uid="{C8C192D1-F04D-4B62-BB52-9C3B9056A2A8}"/>
    <cellStyle name="20% - Accent3 2 3 2 2 3" xfId="3716" xr:uid="{D36678C8-0403-4D85-893E-36618713DE21}"/>
    <cellStyle name="20% - Accent3 2 3 2 2 3 2" xfId="12046" xr:uid="{646BBCBF-D729-418E-AC0A-6234E793EE78}"/>
    <cellStyle name="20% - Accent3 2 3 2 2 3 2 2" xfId="28703" xr:uid="{3447C24A-B828-47B9-B855-A1F2EFBC30FB}"/>
    <cellStyle name="20% - Accent3 2 3 2 2 3 3" xfId="20375" xr:uid="{C4DD4C3E-9A0F-4214-9FA9-F58BA5D0D7DC}"/>
    <cellStyle name="20% - Accent3 2 3 2 2 4" xfId="6492" xr:uid="{8BDFECE4-C5A9-4D3D-B79F-9644D66FC774}"/>
    <cellStyle name="20% - Accent3 2 3 2 2 4 2" xfId="14822" xr:uid="{665883D8-6947-496E-86A3-599079964560}"/>
    <cellStyle name="20% - Accent3 2 3 2 2 4 2 2" xfId="31479" xr:uid="{6A0FF353-4991-40E2-A451-9057CB5CE9F1}"/>
    <cellStyle name="20% - Accent3 2 3 2 2 4 3" xfId="23151" xr:uid="{5B094FD1-78C1-4C04-96CC-EC5597BDEAE4}"/>
    <cellStyle name="20% - Accent3 2 3 2 2 5" xfId="9270" xr:uid="{44DB55AA-D195-4443-A123-935EDE53CF1E}"/>
    <cellStyle name="20% - Accent3 2 3 2 2 5 2" xfId="25927" xr:uid="{260A85A9-A2FD-4D8B-8069-6E9E6D7A60B9}"/>
    <cellStyle name="20% - Accent3 2 3 2 2 6" xfId="17599" xr:uid="{05CC2EE9-FB31-4AD0-B179-AC75A3306A72}"/>
    <cellStyle name="20% - Accent3 2 3 2 3" xfId="1778" xr:uid="{20CE8CDB-EAED-4BA8-9F71-F2341CFEEBFC}"/>
    <cellStyle name="20% - Accent3 2 3 2 3 2" xfId="4568" xr:uid="{60E436F1-F2BD-4F78-A94A-AB6E9927B33B}"/>
    <cellStyle name="20% - Accent3 2 3 2 3 2 2" xfId="12898" xr:uid="{0ABD917A-49C9-4FCF-A6BD-E6CAC5E8AA1F}"/>
    <cellStyle name="20% - Accent3 2 3 2 3 2 2 2" xfId="29555" xr:uid="{C67C2071-E7DB-4A9E-82A6-295258E8B8C3}"/>
    <cellStyle name="20% - Accent3 2 3 2 3 2 3" xfId="21227" xr:uid="{1A5E31EB-EECC-49D3-BFA5-EEAC41BA5666}"/>
    <cellStyle name="20% - Accent3 2 3 2 3 3" xfId="7344" xr:uid="{33C7E150-DB27-4147-8C39-6F5F62981DC9}"/>
    <cellStyle name="20% - Accent3 2 3 2 3 3 2" xfId="15674" xr:uid="{5689E20A-9CE9-4510-9210-31C99C7A219B}"/>
    <cellStyle name="20% - Accent3 2 3 2 3 3 2 2" xfId="32331" xr:uid="{AB0754D8-7E72-4E52-8140-D5498AA08BA6}"/>
    <cellStyle name="20% - Accent3 2 3 2 3 3 3" xfId="24003" xr:uid="{852B7AF6-6BCE-4CAE-B2C6-3E32F2400665}"/>
    <cellStyle name="20% - Accent3 2 3 2 3 4" xfId="10122" xr:uid="{886E0923-37AA-49BD-BBAD-8BA8E1AA160E}"/>
    <cellStyle name="20% - Accent3 2 3 2 3 4 2" xfId="26779" xr:uid="{B415FD15-67F8-41CC-8990-0608462A6F99}"/>
    <cellStyle name="20% - Accent3 2 3 2 3 5" xfId="18451" xr:uid="{1D73D52F-B58C-4A71-A299-51E077BA53FD}"/>
    <cellStyle name="20% - Accent3 2 3 2 4" xfId="3241" xr:uid="{98046CB4-5CBD-4A6E-8C86-5A17BFC604E1}"/>
    <cellStyle name="20% - Accent3 2 3 2 4 2" xfId="11571" xr:uid="{0BCB66D2-92DC-4BE2-B4F2-2AD3BAC09AE9}"/>
    <cellStyle name="20% - Accent3 2 3 2 4 2 2" xfId="28228" xr:uid="{80A5D22E-9158-40A7-B46F-768240843C1C}"/>
    <cellStyle name="20% - Accent3 2 3 2 4 3" xfId="19900" xr:uid="{8B1B29E3-C3B8-4E47-93A7-5F2077A4EDA3}"/>
    <cellStyle name="20% - Accent3 2 3 2 5" xfId="6017" xr:uid="{1A84CD8A-FAD7-45BD-B24B-EBB69B5911E1}"/>
    <cellStyle name="20% - Accent3 2 3 2 5 2" xfId="14347" xr:uid="{4456EDE4-5256-4947-B551-D5DE44077A6D}"/>
    <cellStyle name="20% - Accent3 2 3 2 5 2 2" xfId="31004" xr:uid="{08A874BC-3B60-4AA3-9182-DD6E8A8A79FF}"/>
    <cellStyle name="20% - Accent3 2 3 2 5 3" xfId="22676" xr:uid="{BCAAEEAA-C5BA-4C53-AA3A-DA7A4F8F436D}"/>
    <cellStyle name="20% - Accent3 2 3 2 6" xfId="8795" xr:uid="{119424F6-F4B6-4984-A441-C72561412652}"/>
    <cellStyle name="20% - Accent3 2 3 2 6 2" xfId="25452" xr:uid="{28A613CB-DE51-4CC9-929E-F99C7A00223A}"/>
    <cellStyle name="20% - Accent3 2 3 2 7" xfId="17124" xr:uid="{979B449C-62B2-4A31-BB90-B8AD20923FC7}"/>
    <cellStyle name="20% - Accent3 2 3 3" xfId="684" xr:uid="{C35E10DC-E43E-41CF-9EFB-E790735071B4}"/>
    <cellStyle name="20% - Accent3 2 3 3 2" xfId="2014" xr:uid="{281CEA35-2EDE-43BD-B6FD-F0E257156C14}"/>
    <cellStyle name="20% - Accent3 2 3 3 2 2" xfId="4804" xr:uid="{52C945E5-6C3F-443B-BCFA-AC5BB887D14E}"/>
    <cellStyle name="20% - Accent3 2 3 3 2 2 2" xfId="13134" xr:uid="{46D5F66E-4701-4AC5-9D04-1D05BFBA3E8E}"/>
    <cellStyle name="20% - Accent3 2 3 3 2 2 2 2" xfId="29791" xr:uid="{D1F167ED-32F0-4B64-886C-E341257237C6}"/>
    <cellStyle name="20% - Accent3 2 3 3 2 2 3" xfId="21463" xr:uid="{C859B7B4-3C1F-4667-A415-46CEA53CD3AB}"/>
    <cellStyle name="20% - Accent3 2 3 3 2 3" xfId="7580" xr:uid="{B6958B76-3499-4C69-A811-EDDAD0C74EA0}"/>
    <cellStyle name="20% - Accent3 2 3 3 2 3 2" xfId="15910" xr:uid="{6E6C3BFA-752E-40A1-8C40-122E844DB93C}"/>
    <cellStyle name="20% - Accent3 2 3 3 2 3 2 2" xfId="32567" xr:uid="{D15A12DB-3BD0-472D-BBAA-3EF5DBC31117}"/>
    <cellStyle name="20% - Accent3 2 3 3 2 3 3" xfId="24239" xr:uid="{0A661EC5-3742-4726-8C1A-41351E6B8449}"/>
    <cellStyle name="20% - Accent3 2 3 3 2 4" xfId="10358" xr:uid="{1F536DAD-CB85-47E1-8A3B-B2052137587F}"/>
    <cellStyle name="20% - Accent3 2 3 3 2 4 2" xfId="27015" xr:uid="{EC86375A-CDA1-4EA7-BFC7-40EC49FA42EA}"/>
    <cellStyle name="20% - Accent3 2 3 3 2 5" xfId="18687" xr:uid="{34CA116B-19CA-4A21-9418-4BB0DFD59061}"/>
    <cellStyle name="20% - Accent3 2 3 3 3" xfId="3477" xr:uid="{A5B20BBC-2C8A-45C6-8BB6-54F5299DE9A9}"/>
    <cellStyle name="20% - Accent3 2 3 3 3 2" xfId="11807" xr:uid="{033BFF16-591D-4B5C-877F-353D4F1B3D22}"/>
    <cellStyle name="20% - Accent3 2 3 3 3 2 2" xfId="28464" xr:uid="{9B441739-7F7A-4184-BEAB-20A941D990AB}"/>
    <cellStyle name="20% - Accent3 2 3 3 3 3" xfId="20136" xr:uid="{349C8243-57A4-485B-8A8F-BDADE5D11268}"/>
    <cellStyle name="20% - Accent3 2 3 3 4" xfId="6253" xr:uid="{6CD5E347-A4EA-4971-87D0-0614FA3C9FCC}"/>
    <cellStyle name="20% - Accent3 2 3 3 4 2" xfId="14583" xr:uid="{CED47D47-0B79-484F-A653-1572213F35F0}"/>
    <cellStyle name="20% - Accent3 2 3 3 4 2 2" xfId="31240" xr:uid="{CF26AEA7-5C48-4073-8D82-FE77C4259EF9}"/>
    <cellStyle name="20% - Accent3 2 3 3 4 3" xfId="22912" xr:uid="{5E69E405-E937-4347-B6B9-AEAD1AD54943}"/>
    <cellStyle name="20% - Accent3 2 3 3 5" xfId="9031" xr:uid="{98576BD6-95A1-4D0F-9F29-13656405B772}"/>
    <cellStyle name="20% - Accent3 2 3 3 5 2" xfId="25688" xr:uid="{F8ADD8C5-8E88-48DB-84D2-09C88FBED8F2}"/>
    <cellStyle name="20% - Accent3 2 3 3 6" xfId="17360" xr:uid="{33E8C9EA-5F9D-4307-8708-CC362D4BBC60}"/>
    <cellStyle name="20% - Accent3 2 3 4" xfId="1161" xr:uid="{FFF0D457-8B3A-4C1A-AF7A-1EFF62807A67}"/>
    <cellStyle name="20% - Accent3 2 3 4 2" xfId="2489" xr:uid="{E9F37EC8-F9C9-4C02-A320-CBA89C5C418F}"/>
    <cellStyle name="20% - Accent3 2 3 4 2 2" xfId="5279" xr:uid="{32B7C235-FA7E-47FA-93FB-140C0BDF9180}"/>
    <cellStyle name="20% - Accent3 2 3 4 2 2 2" xfId="13609" xr:uid="{C75F2FC2-3AFB-4868-B0F1-62632FC100D5}"/>
    <cellStyle name="20% - Accent3 2 3 4 2 2 2 2" xfId="30266" xr:uid="{09EBD7EF-EC3C-4BB0-A4B3-54E261E82E74}"/>
    <cellStyle name="20% - Accent3 2 3 4 2 2 3" xfId="21938" xr:uid="{204A91B0-25B6-4C1F-82EF-D5B29B9A82BC}"/>
    <cellStyle name="20% - Accent3 2 3 4 2 3" xfId="8055" xr:uid="{BE721F39-3175-41DF-ACFC-18F19870AD12}"/>
    <cellStyle name="20% - Accent3 2 3 4 2 3 2" xfId="16385" xr:uid="{9B926B14-8878-43DF-B8C9-094E788AA086}"/>
    <cellStyle name="20% - Accent3 2 3 4 2 3 2 2" xfId="33042" xr:uid="{4208DF5F-A703-4F42-B32E-6CF852E7A63F}"/>
    <cellStyle name="20% - Accent3 2 3 4 2 3 3" xfId="24714" xr:uid="{BA8F7E6A-90F9-4CAE-9D4B-491F327F631F}"/>
    <cellStyle name="20% - Accent3 2 3 4 2 4" xfId="10833" xr:uid="{5D104917-0AE5-4E9C-A66C-E3F3604D2B3E}"/>
    <cellStyle name="20% - Accent3 2 3 4 2 4 2" xfId="27490" xr:uid="{52498FCE-5F26-4B15-A438-8153917514FD}"/>
    <cellStyle name="20% - Accent3 2 3 4 2 5" xfId="19162" xr:uid="{38AEC2F5-23A4-4820-A0DF-7F5F70463E96}"/>
    <cellStyle name="20% - Accent3 2 3 4 3" xfId="3952" xr:uid="{C66431BD-AE29-4B01-8FE1-5BA31C6D3A72}"/>
    <cellStyle name="20% - Accent3 2 3 4 3 2" xfId="12282" xr:uid="{19D750B6-6B0F-44B7-87DC-8E46DB0DA890}"/>
    <cellStyle name="20% - Accent3 2 3 4 3 2 2" xfId="28939" xr:uid="{DA9FBF8D-8E4F-46BE-A94D-5DB39312BE58}"/>
    <cellStyle name="20% - Accent3 2 3 4 3 3" xfId="20611" xr:uid="{F810440F-91F0-4BB4-951F-2BA161D65B13}"/>
    <cellStyle name="20% - Accent3 2 3 4 4" xfId="6728" xr:uid="{4318A274-6D81-4569-9BBE-6458F530E01E}"/>
    <cellStyle name="20% - Accent3 2 3 4 4 2" xfId="15058" xr:uid="{7A1EBA54-2709-4F96-92AE-92C2A925DD5A}"/>
    <cellStyle name="20% - Accent3 2 3 4 4 2 2" xfId="31715" xr:uid="{0DE298C1-8B5C-4363-9C40-2E21C0A36A5D}"/>
    <cellStyle name="20% - Accent3 2 3 4 4 3" xfId="23387" xr:uid="{27829696-229D-438F-AB84-AA6596BB99A2}"/>
    <cellStyle name="20% - Accent3 2 3 4 5" xfId="9506" xr:uid="{39699231-AEC6-492B-B0E2-61A394231A8D}"/>
    <cellStyle name="20% - Accent3 2 3 4 5 2" xfId="26163" xr:uid="{6642657E-7CBD-409F-8B04-F35A769BAC09}"/>
    <cellStyle name="20% - Accent3 2 3 4 6" xfId="17835" xr:uid="{405731E0-9044-41DB-8EBB-3DA078C3F244}"/>
    <cellStyle name="20% - Accent3 2 3 5" xfId="1541" xr:uid="{1E8C040A-9D44-4994-B658-794050AA780E}"/>
    <cellStyle name="20% - Accent3 2 3 5 2" xfId="4331" xr:uid="{C4F7A8ED-6E92-4C3D-8BBA-FDC41AAFEED2}"/>
    <cellStyle name="20% - Accent3 2 3 5 2 2" xfId="12661" xr:uid="{FEC03E9C-198F-44A7-A9DC-751DAAB788DE}"/>
    <cellStyle name="20% - Accent3 2 3 5 2 2 2" xfId="29318" xr:uid="{94AE1D9D-F79F-4E58-8E8A-E5BF377627ED}"/>
    <cellStyle name="20% - Accent3 2 3 5 2 3" xfId="20990" xr:uid="{2373C092-DAB2-4EFC-80E6-1A5BF61EFE08}"/>
    <cellStyle name="20% - Accent3 2 3 5 3" xfId="7107" xr:uid="{0579AD03-3DA3-4F7E-9512-A37B7A1352BC}"/>
    <cellStyle name="20% - Accent3 2 3 5 3 2" xfId="15437" xr:uid="{C84C2956-8C85-4575-994D-43734BF11C17}"/>
    <cellStyle name="20% - Accent3 2 3 5 3 2 2" xfId="32094" xr:uid="{04F7ADB5-B47F-4E16-9B94-79A25C2BF5CB}"/>
    <cellStyle name="20% - Accent3 2 3 5 3 3" xfId="23766" xr:uid="{B277F614-34E4-4FCF-9D0B-607391141C0B}"/>
    <cellStyle name="20% - Accent3 2 3 5 4" xfId="9885" xr:uid="{F34B1DCA-C40F-4622-A55A-B9DB7B8BD6BF}"/>
    <cellStyle name="20% - Accent3 2 3 5 4 2" xfId="26542" xr:uid="{958A8051-7F56-4B7D-B5BC-141704CC440B}"/>
    <cellStyle name="20% - Accent3 2 3 5 5" xfId="18214" xr:uid="{94561AD1-232A-483B-893D-6E486B3BB77F}"/>
    <cellStyle name="20% - Accent3 2 3 6" xfId="3004" xr:uid="{B650BF2E-501B-47BF-9C13-EB656EC2720B}"/>
    <cellStyle name="20% - Accent3 2 3 6 2" xfId="11334" xr:uid="{DD24737C-8421-48F6-9B93-0C31D6ECB560}"/>
    <cellStyle name="20% - Accent3 2 3 6 2 2" xfId="27991" xr:uid="{512C5CBB-FF82-40F3-AE79-5B73283B0857}"/>
    <cellStyle name="20% - Accent3 2 3 6 3" xfId="19663" xr:uid="{1C46992F-1E5E-47D7-972D-125FB4057ADB}"/>
    <cellStyle name="20% - Accent3 2 3 7" xfId="5780" xr:uid="{98CCC0BB-2780-4EAB-9716-99F07BD0CC2D}"/>
    <cellStyle name="20% - Accent3 2 3 7 2" xfId="14110" xr:uid="{9AE9D67F-5C88-4BAB-8888-CA27A668DFCB}"/>
    <cellStyle name="20% - Accent3 2 3 7 2 2" xfId="30767" xr:uid="{5E2DDA6C-E208-423E-8B3B-82E827E28AE4}"/>
    <cellStyle name="20% - Accent3 2 3 7 3" xfId="22439" xr:uid="{4D8F2F68-BE3E-472F-9455-3BB55644FB4A}"/>
    <cellStyle name="20% - Accent3 2 3 8" xfId="8558" xr:uid="{EDA784C7-7581-4DF3-AD6D-8AF9F438758F}"/>
    <cellStyle name="20% - Accent3 2 3 8 2" xfId="25215" xr:uid="{86347CBA-FDC3-4D60-A34B-9CC434D043F9}"/>
    <cellStyle name="20% - Accent3 2 3 9" xfId="16887" xr:uid="{7DB5B89C-5154-4F35-B1D1-ED18F7A106DE}"/>
    <cellStyle name="20% - Accent3 2 4" xfId="332" xr:uid="{6994BADD-E7D8-4F27-B2FE-4425F3BAAA4D}"/>
    <cellStyle name="20% - Accent3 2 4 2" xfId="812" xr:uid="{142AC40F-5DAE-4DEC-AB1B-B0F3460115A7}"/>
    <cellStyle name="20% - Accent3 2 4 2 2" xfId="2140" xr:uid="{38E6D714-C59D-45D7-A378-4AEAD48FAB1B}"/>
    <cellStyle name="20% - Accent3 2 4 2 2 2" xfId="4930" xr:uid="{9E54B4CF-2D3D-4898-9A0D-B20365459B17}"/>
    <cellStyle name="20% - Accent3 2 4 2 2 2 2" xfId="13260" xr:uid="{14EE814F-B70C-4485-8EFD-F6A334E25193}"/>
    <cellStyle name="20% - Accent3 2 4 2 2 2 2 2" xfId="29917" xr:uid="{04591B64-C349-4432-A91E-616FA6938952}"/>
    <cellStyle name="20% - Accent3 2 4 2 2 2 3" xfId="21589" xr:uid="{259A7D95-16D1-401B-A6D2-B8E62F620669}"/>
    <cellStyle name="20% - Accent3 2 4 2 2 3" xfId="7706" xr:uid="{F40193C1-A14E-46E7-AD72-00A6066D9948}"/>
    <cellStyle name="20% - Accent3 2 4 2 2 3 2" xfId="16036" xr:uid="{A8F7AAC6-6A77-466D-AF1A-4F61466D3E4E}"/>
    <cellStyle name="20% - Accent3 2 4 2 2 3 2 2" xfId="32693" xr:uid="{4744491E-B59B-4220-8299-5A904390E061}"/>
    <cellStyle name="20% - Accent3 2 4 2 2 3 3" xfId="24365" xr:uid="{A320DA0C-9815-4DA7-878C-2CD2A2395E3C}"/>
    <cellStyle name="20% - Accent3 2 4 2 2 4" xfId="10484" xr:uid="{88703D7F-6712-4D74-8DB6-9E444F043ECD}"/>
    <cellStyle name="20% - Accent3 2 4 2 2 4 2" xfId="27141" xr:uid="{79E72F74-5CFA-47ED-B00C-074CA22C03DE}"/>
    <cellStyle name="20% - Accent3 2 4 2 2 5" xfId="18813" xr:uid="{CDD70827-3145-4564-8183-518DD3E8CFA2}"/>
    <cellStyle name="20% - Accent3 2 4 2 3" xfId="3603" xr:uid="{C36493CA-04A7-4DFA-A48A-F90AAECEAC0A}"/>
    <cellStyle name="20% - Accent3 2 4 2 3 2" xfId="11933" xr:uid="{BB4B63A7-4B99-4A4B-9718-BEA01D7C9436}"/>
    <cellStyle name="20% - Accent3 2 4 2 3 2 2" xfId="28590" xr:uid="{37AC6EC0-AB8C-4CA9-B87E-6718F95D887B}"/>
    <cellStyle name="20% - Accent3 2 4 2 3 3" xfId="20262" xr:uid="{A4779D85-8DFF-4619-A3B9-B6796EC91A29}"/>
    <cellStyle name="20% - Accent3 2 4 2 4" xfId="6379" xr:uid="{136756E7-851C-4C80-9D38-676E4229EFE8}"/>
    <cellStyle name="20% - Accent3 2 4 2 4 2" xfId="14709" xr:uid="{C217A331-C405-480C-927C-C7F377A934F3}"/>
    <cellStyle name="20% - Accent3 2 4 2 4 2 2" xfId="31366" xr:uid="{2C0F67CF-D482-49BC-8DA9-EEA1C499C0ED}"/>
    <cellStyle name="20% - Accent3 2 4 2 4 3" xfId="23038" xr:uid="{0D9F2B8F-56D6-40AF-9BC3-A832899307B0}"/>
    <cellStyle name="20% - Accent3 2 4 2 5" xfId="9157" xr:uid="{82DEF106-8559-448B-A400-E591403767B6}"/>
    <cellStyle name="20% - Accent3 2 4 2 5 2" xfId="25814" xr:uid="{913A9AD0-510D-428C-8202-C61C990E882C}"/>
    <cellStyle name="20% - Accent3 2 4 2 6" xfId="17486" xr:uid="{2BC62D38-784C-496B-A884-9970986E8F84}"/>
    <cellStyle name="20% - Accent3 2 4 3" xfId="1662" xr:uid="{E90C15E6-89AB-47E9-A360-8D024DD314B7}"/>
    <cellStyle name="20% - Accent3 2 4 3 2" xfId="4452" xr:uid="{DA754FBF-85AF-48D5-B40B-E548609AE9D2}"/>
    <cellStyle name="20% - Accent3 2 4 3 2 2" xfId="12782" xr:uid="{1D4A4C37-4EAF-44CF-9396-DDBD8D539100}"/>
    <cellStyle name="20% - Accent3 2 4 3 2 2 2" xfId="29439" xr:uid="{7D8288ED-0349-46AE-B2F5-1550F8466B5F}"/>
    <cellStyle name="20% - Accent3 2 4 3 2 3" xfId="21111" xr:uid="{CE813576-1AEA-4CAD-A2D4-746F3EF571B4}"/>
    <cellStyle name="20% - Accent3 2 4 3 3" xfId="7228" xr:uid="{3D2F3C0E-7814-435A-9341-A0C1C3580E5F}"/>
    <cellStyle name="20% - Accent3 2 4 3 3 2" xfId="15558" xr:uid="{5D1C0A57-0B4C-4FC7-9C0E-BC1C73E51653}"/>
    <cellStyle name="20% - Accent3 2 4 3 3 2 2" xfId="32215" xr:uid="{128D85FA-D958-4FD4-9F58-3A87079B6E3F}"/>
    <cellStyle name="20% - Accent3 2 4 3 3 3" xfId="23887" xr:uid="{B77476DD-1937-4204-A943-A45BA64FE5FE}"/>
    <cellStyle name="20% - Accent3 2 4 3 4" xfId="10006" xr:uid="{1B4DC4B7-E6C1-4A87-9BE3-A3DB3291885F}"/>
    <cellStyle name="20% - Accent3 2 4 3 4 2" xfId="26663" xr:uid="{67729133-7C4B-48C3-ABF1-4C0585DF1D7D}"/>
    <cellStyle name="20% - Accent3 2 4 3 5" xfId="18335" xr:uid="{187E8876-EFEB-492C-8A39-6B59ECB22660}"/>
    <cellStyle name="20% - Accent3 2 4 4" xfId="3125" xr:uid="{8119FE5C-BCB2-462C-BC8F-9EBCB7A0DFDF}"/>
    <cellStyle name="20% - Accent3 2 4 4 2" xfId="11455" xr:uid="{04B801B0-B167-4E47-A625-33B0DF1595CB}"/>
    <cellStyle name="20% - Accent3 2 4 4 2 2" xfId="28112" xr:uid="{BC03B9A9-3E62-4CCF-9CA8-E500A2864274}"/>
    <cellStyle name="20% - Accent3 2 4 4 3" xfId="19784" xr:uid="{DF3D3C69-E699-4494-8700-5DAEB1016846}"/>
    <cellStyle name="20% - Accent3 2 4 5" xfId="5901" xr:uid="{7AAA366E-29E9-4B79-A678-C986D56A546F}"/>
    <cellStyle name="20% - Accent3 2 4 5 2" xfId="14231" xr:uid="{3AAAF92A-0E5C-40AE-A04B-11F2AF74F648}"/>
    <cellStyle name="20% - Accent3 2 4 5 2 2" xfId="30888" xr:uid="{54758D35-A931-4854-9858-A02E42D155C1}"/>
    <cellStyle name="20% - Accent3 2 4 5 3" xfId="22560" xr:uid="{593C4AE8-72FC-4364-9E15-BF0A4B47B518}"/>
    <cellStyle name="20% - Accent3 2 4 6" xfId="8679" xr:uid="{D7AAC104-AEC0-4E98-9E31-9FEF1071BEF2}"/>
    <cellStyle name="20% - Accent3 2 4 6 2" xfId="25336" xr:uid="{7CCF9B5B-4FC0-4EA3-A90A-EFB04339239C}"/>
    <cellStyle name="20% - Accent3 2 4 7" xfId="17008" xr:uid="{30B6D0F9-2DD1-4727-A88B-F91C680CB839}"/>
    <cellStyle name="20% - Accent3 2 4 8" xfId="34782" xr:uid="{72DBFF41-5ED5-4B7F-B55E-36EAA122130B}"/>
    <cellStyle name="20% - Accent3 2 5" xfId="568" xr:uid="{393163DA-B224-4CB5-9F4D-F2312B186225}"/>
    <cellStyle name="20% - Accent3 2 5 2" xfId="1898" xr:uid="{FEC4F26D-46CE-4DBB-92E2-06D2CEAE5021}"/>
    <cellStyle name="20% - Accent3 2 5 2 2" xfId="4688" xr:uid="{DA2CE369-A13F-4584-8555-995631180231}"/>
    <cellStyle name="20% - Accent3 2 5 2 2 2" xfId="13018" xr:uid="{F42F1670-30B7-4206-89F8-B391FCD19C55}"/>
    <cellStyle name="20% - Accent3 2 5 2 2 2 2" xfId="29675" xr:uid="{3656B570-ABB5-4499-87A2-4EAF4AA5937D}"/>
    <cellStyle name="20% - Accent3 2 5 2 2 3" xfId="21347" xr:uid="{877FA859-C092-40AA-A23C-44374A22CEAA}"/>
    <cellStyle name="20% - Accent3 2 5 2 3" xfId="7464" xr:uid="{DCCC80A9-3024-47FF-930D-BA7149F96DF3}"/>
    <cellStyle name="20% - Accent3 2 5 2 3 2" xfId="15794" xr:uid="{215277A6-FCBD-4DED-98E7-7A92C5ED3048}"/>
    <cellStyle name="20% - Accent3 2 5 2 3 2 2" xfId="32451" xr:uid="{58FFB1B5-AA52-4C8A-B0DE-AF83629D2BA7}"/>
    <cellStyle name="20% - Accent3 2 5 2 3 3" xfId="24123" xr:uid="{DFE60638-323B-4FBE-AB82-2B18F0AEF6F1}"/>
    <cellStyle name="20% - Accent3 2 5 2 4" xfId="10242" xr:uid="{4624B2E4-D50F-43BA-AC55-51EBEFED1BE3}"/>
    <cellStyle name="20% - Accent3 2 5 2 4 2" xfId="26899" xr:uid="{8C1EE4B5-3568-43D8-AB3A-31C516678E57}"/>
    <cellStyle name="20% - Accent3 2 5 2 5" xfId="18571" xr:uid="{565172A7-E037-4021-9EB4-053CE87EAE48}"/>
    <cellStyle name="20% - Accent3 2 5 3" xfId="3361" xr:uid="{FC71EBF0-29BF-42C1-8D84-E67207F0D874}"/>
    <cellStyle name="20% - Accent3 2 5 3 2" xfId="11691" xr:uid="{201A6035-5319-4BFE-8616-178B28853FF7}"/>
    <cellStyle name="20% - Accent3 2 5 3 2 2" xfId="28348" xr:uid="{A0DF10FA-57B5-4EDE-AF47-5F3332F3EC40}"/>
    <cellStyle name="20% - Accent3 2 5 3 3" xfId="20020" xr:uid="{DCA5220E-C0FC-4388-9105-CEDC85BF8D72}"/>
    <cellStyle name="20% - Accent3 2 5 4" xfId="6137" xr:uid="{E5CF8369-2057-4219-A319-1FE208CAC309}"/>
    <cellStyle name="20% - Accent3 2 5 4 2" xfId="14467" xr:uid="{4E8C899E-31E3-43E1-8A5C-3F6CFFD43F45}"/>
    <cellStyle name="20% - Accent3 2 5 4 2 2" xfId="31124" xr:uid="{74A36ADB-9482-4BEA-8FC0-6F9847873543}"/>
    <cellStyle name="20% - Accent3 2 5 4 3" xfId="22796" xr:uid="{A8976109-C781-41A9-9C85-670417971335}"/>
    <cellStyle name="20% - Accent3 2 5 5" xfId="8915" xr:uid="{CB68A8A2-C9FD-4B69-9FBA-BDBF78ECB1D6}"/>
    <cellStyle name="20% - Accent3 2 5 5 2" xfId="25572" xr:uid="{CE55FE03-818D-451A-AC19-31FE2F374048}"/>
    <cellStyle name="20% - Accent3 2 5 6" xfId="17244" xr:uid="{839D2DDF-B34D-47BE-802E-609CCF80F516}"/>
    <cellStyle name="20% - Accent3 2 5 7" xfId="34783" xr:uid="{047C47CB-325B-4B06-ABAB-905A3E56923D}"/>
    <cellStyle name="20% - Accent3 2 6" xfId="1045" xr:uid="{A5946606-D0EC-401F-83CE-907E5116E56B}"/>
    <cellStyle name="20% - Accent3 2 6 2" xfId="2373" xr:uid="{C8284DB5-0A61-4941-8C42-37B87766EA70}"/>
    <cellStyle name="20% - Accent3 2 6 2 2" xfId="5163" xr:uid="{5903DBA0-1D54-4175-9567-F05AE018C435}"/>
    <cellStyle name="20% - Accent3 2 6 2 2 2" xfId="13493" xr:uid="{940ACBB6-875C-45DE-83D6-3394EC7DC634}"/>
    <cellStyle name="20% - Accent3 2 6 2 2 2 2" xfId="30150" xr:uid="{0F9C31CE-3000-40B0-90E5-2ABA7CC0F901}"/>
    <cellStyle name="20% - Accent3 2 6 2 2 3" xfId="21822" xr:uid="{7055053B-B65A-42A2-9ACE-1C06C4BFACBA}"/>
    <cellStyle name="20% - Accent3 2 6 2 3" xfId="7939" xr:uid="{2111081B-26E2-4682-80E7-8FC51187A2AC}"/>
    <cellStyle name="20% - Accent3 2 6 2 3 2" xfId="16269" xr:uid="{4F9F3D7E-3D7F-49DE-B26A-91C1BD09F196}"/>
    <cellStyle name="20% - Accent3 2 6 2 3 2 2" xfId="32926" xr:uid="{C11042BC-777B-4003-94AC-DF4411CFEEBB}"/>
    <cellStyle name="20% - Accent3 2 6 2 3 3" xfId="24598" xr:uid="{E2D2516B-CDB6-406F-9DD5-F79F10A0CB1E}"/>
    <cellStyle name="20% - Accent3 2 6 2 4" xfId="10717" xr:uid="{26FAE85C-966A-4A2B-B91E-ED1AC754AE9D}"/>
    <cellStyle name="20% - Accent3 2 6 2 4 2" xfId="27374" xr:uid="{60428D99-A228-4BDB-A4DC-2B6C53F47764}"/>
    <cellStyle name="20% - Accent3 2 6 2 5" xfId="19046" xr:uid="{8190F60F-D69D-4996-A475-162BDB40D748}"/>
    <cellStyle name="20% - Accent3 2 6 3" xfId="3836" xr:uid="{326362DF-7C8A-4050-8373-B28F22C9BC39}"/>
    <cellStyle name="20% - Accent3 2 6 3 2" xfId="12166" xr:uid="{CB32D4D4-95B9-44F9-B6F1-66001A70538A}"/>
    <cellStyle name="20% - Accent3 2 6 3 2 2" xfId="28823" xr:uid="{8BBA50F9-F93A-4AAB-A724-A3B9D6393946}"/>
    <cellStyle name="20% - Accent3 2 6 3 3" xfId="20495" xr:uid="{1B3964AC-3EA4-4A90-BC32-0A4B20CB13A4}"/>
    <cellStyle name="20% - Accent3 2 6 4" xfId="6612" xr:uid="{511CA8DC-CC94-403C-9B82-5ABD6CEBD620}"/>
    <cellStyle name="20% - Accent3 2 6 4 2" xfId="14942" xr:uid="{746B7AC1-F26E-4D39-9CDD-C35F505D1715}"/>
    <cellStyle name="20% - Accent3 2 6 4 2 2" xfId="31599" xr:uid="{8982FFE3-0006-48AD-8B0C-1DA0DAE24AA4}"/>
    <cellStyle name="20% - Accent3 2 6 4 3" xfId="23271" xr:uid="{36E32E24-88D7-46D7-A355-C88CD9896DBF}"/>
    <cellStyle name="20% - Accent3 2 6 5" xfId="9390" xr:uid="{17BEE0BA-3980-467E-BAD6-AD2B4B51FFBD}"/>
    <cellStyle name="20% - Accent3 2 6 5 2" xfId="26047" xr:uid="{9CFDCE24-B43E-4622-92B2-75E2538E8474}"/>
    <cellStyle name="20% - Accent3 2 6 6" xfId="17719" xr:uid="{442F449F-02DB-4F22-B10E-F0B8B5E2B6D3}"/>
    <cellStyle name="20% - Accent3 2 6 7" xfId="34784" xr:uid="{1075C430-AD51-4C1E-AF60-D2F45F3C2A51}"/>
    <cellStyle name="20% - Accent3 2 7" xfId="1306" xr:uid="{29ED3366-1A94-499A-BAC4-A7323787F3E0}"/>
    <cellStyle name="20% - Accent3 2 7 2" xfId="2634" xr:uid="{AE3B9F6B-9102-4B58-BB7E-55483D3A6204}"/>
    <cellStyle name="20% - Accent3 2 7 2 2" xfId="5424" xr:uid="{4956EA51-35DE-4993-9548-B6B8F8D06494}"/>
    <cellStyle name="20% - Accent3 2 7 2 2 2" xfId="13754" xr:uid="{BB40C689-49E1-4965-B329-E7A230095CD0}"/>
    <cellStyle name="20% - Accent3 2 7 2 2 2 2" xfId="30411" xr:uid="{3D559826-D31C-49AA-8B3E-A07099ABBBB4}"/>
    <cellStyle name="20% - Accent3 2 7 2 2 3" xfId="22083" xr:uid="{3E382725-7ECC-4ED5-924A-35C5BD89B378}"/>
    <cellStyle name="20% - Accent3 2 7 2 3" xfId="8200" xr:uid="{EA7234A7-677C-4D41-B263-3C5C585C1C6A}"/>
    <cellStyle name="20% - Accent3 2 7 2 3 2" xfId="16530" xr:uid="{4C1F940D-3358-4059-A60F-25E77C2D71FE}"/>
    <cellStyle name="20% - Accent3 2 7 2 3 2 2" xfId="33187" xr:uid="{FDCDA604-EE1A-4404-894C-9BA9D1E4B888}"/>
    <cellStyle name="20% - Accent3 2 7 2 3 3" xfId="24859" xr:uid="{486F738C-8E6E-4F9F-97BF-1A2A890FBEF0}"/>
    <cellStyle name="20% - Accent3 2 7 2 4" xfId="10978" xr:uid="{D4EA9A7D-080E-4540-B10A-E74D4EF3079D}"/>
    <cellStyle name="20% - Accent3 2 7 2 4 2" xfId="27635" xr:uid="{F1E4E942-8EB3-42EE-9120-B4B44578C72E}"/>
    <cellStyle name="20% - Accent3 2 7 2 5" xfId="19307" xr:uid="{9CF0CFD9-3243-4CA3-ACC4-0601377D4B08}"/>
    <cellStyle name="20% - Accent3 2 7 3" xfId="4097" xr:uid="{354C51EB-D69D-4434-94F0-B321FC2DD3FC}"/>
    <cellStyle name="20% - Accent3 2 7 3 2" xfId="12427" xr:uid="{1BA6C614-9CE7-43FE-B75D-BC9268310308}"/>
    <cellStyle name="20% - Accent3 2 7 3 2 2" xfId="29084" xr:uid="{42F59A6B-04E1-4D5B-9163-8730D48DBB16}"/>
    <cellStyle name="20% - Accent3 2 7 3 3" xfId="20756" xr:uid="{45B6E772-D5BE-45AA-985B-DC88ADC5E39E}"/>
    <cellStyle name="20% - Accent3 2 7 4" xfId="6873" xr:uid="{58174E3E-EB3A-4A1F-8758-99C1657E58B7}"/>
    <cellStyle name="20% - Accent3 2 7 4 2" xfId="15203" xr:uid="{5D220791-FB85-4FB9-845E-FAEA3DE17630}"/>
    <cellStyle name="20% - Accent3 2 7 4 2 2" xfId="31860" xr:uid="{A28E92C5-AD39-4318-B3D7-69C4AB6F7B73}"/>
    <cellStyle name="20% - Accent3 2 7 4 3" xfId="23532" xr:uid="{C7A7072F-7B3C-47B8-B239-1D5165C52E71}"/>
    <cellStyle name="20% - Accent3 2 7 5" xfId="9651" xr:uid="{EEEADAF8-22FA-4F64-871F-281447D7C535}"/>
    <cellStyle name="20% - Accent3 2 7 5 2" xfId="26308" xr:uid="{2C524258-79F3-4C20-AF75-7038DA2A6265}"/>
    <cellStyle name="20% - Accent3 2 7 6" xfId="17980" xr:uid="{AC69F582-B2E2-4879-9801-F23D6C5F0450}"/>
    <cellStyle name="20% - Accent3 2 7 7" xfId="34785" xr:uid="{5AE67D40-04A5-4688-A2E4-4CD55957D3A9}"/>
    <cellStyle name="20% - Accent3 2 8" xfId="1424" xr:uid="{F92DE6AF-CA70-4A72-8760-551BD1FA8108}"/>
    <cellStyle name="20% - Accent3 2 8 2" xfId="4215" xr:uid="{79C83F78-AEF7-4FAF-BE09-E90809D9FB11}"/>
    <cellStyle name="20% - Accent3 2 8 2 2" xfId="12545" xr:uid="{C87C7C0C-3041-4787-9A2B-614D4C7B058D}"/>
    <cellStyle name="20% - Accent3 2 8 2 2 2" xfId="29202" xr:uid="{15D29722-029E-44C3-B3AB-D685A63F3680}"/>
    <cellStyle name="20% - Accent3 2 8 2 3" xfId="20874" xr:uid="{71C839BA-CC10-41C0-9478-0D01DC92B1B0}"/>
    <cellStyle name="20% - Accent3 2 8 3" xfId="6991" xr:uid="{7B59B3B3-6EA0-4E7E-A6A8-9355F4966368}"/>
    <cellStyle name="20% - Accent3 2 8 3 2" xfId="15321" xr:uid="{1FCD7132-6715-45A7-A3CA-F9D090013273}"/>
    <cellStyle name="20% - Accent3 2 8 3 2 2" xfId="31978" xr:uid="{5977B8A6-D410-4946-8B68-49A4D19FA187}"/>
    <cellStyle name="20% - Accent3 2 8 3 3" xfId="23650" xr:uid="{61A0205D-37B2-41B9-8FF7-43E5D2E9D3D8}"/>
    <cellStyle name="20% - Accent3 2 8 4" xfId="9769" xr:uid="{EFF98672-9C2D-4F8D-B419-2A177F041722}"/>
    <cellStyle name="20% - Accent3 2 8 4 2" xfId="26426" xr:uid="{B1367E6B-29F2-49B7-ADF4-8D56CA4E87FE}"/>
    <cellStyle name="20% - Accent3 2 8 5" xfId="18098" xr:uid="{8B15B3BA-E3CF-4BCF-8B3F-FA88D4F7984C}"/>
    <cellStyle name="20% - Accent3 2 8 6" xfId="34786" xr:uid="{20EF8E24-E140-4044-B7E5-E700E9D69049}"/>
    <cellStyle name="20% - Accent3 2 9" xfId="2887" xr:uid="{D84884AB-1F21-40D8-8F26-52B293E6D02A}"/>
    <cellStyle name="20% - Accent3 2 9 2" xfId="11218" xr:uid="{A8609252-A02F-4E42-B31D-ACDCB747D031}"/>
    <cellStyle name="20% - Accent3 2 9 2 2" xfId="27875" xr:uid="{E8EFEC18-47B6-4C9D-8A6F-C2AABA215C86}"/>
    <cellStyle name="20% - Accent3 2 9 3" xfId="19547" xr:uid="{B177609E-9301-4755-97F0-B98D947689B5}"/>
    <cellStyle name="20% - Accent3 2 9 4" xfId="34787" xr:uid="{BDE92C18-879A-46F0-BAE6-BC10C4AD235B}"/>
    <cellStyle name="20% - Accent3 3" xfId="110" xr:uid="{B28DE4E7-8B15-402E-AC3F-00BEB254C88C}"/>
    <cellStyle name="20% - Accent3 3 10" xfId="8465" xr:uid="{860F3258-0E83-4C76-90BD-FEA4D8A21E17}"/>
    <cellStyle name="20% - Accent3 3 10 2" xfId="25122" xr:uid="{69031A9A-3462-4096-B8BB-592DE8BB781F}"/>
    <cellStyle name="20% - Accent3 3 11" xfId="16794" xr:uid="{8B3C9800-1F97-4217-9451-7A9DBD7B6275}"/>
    <cellStyle name="20% - Accent3 3 12" xfId="33981" xr:uid="{76D48F5A-49A5-450E-8362-767194A9B74C}"/>
    <cellStyle name="20% - Accent3 3 13" xfId="34788" xr:uid="{731F34B2-785A-4AD6-B3C1-17AF6843D204}"/>
    <cellStyle name="20% - Accent3 3 2" xfId="233" xr:uid="{F53B2707-4110-48EC-ACED-B0B53FFDF080}"/>
    <cellStyle name="20% - Accent3 3 2 2" xfId="475" xr:uid="{D2E7554B-6F49-4A26-91C6-48B0D55747E9}"/>
    <cellStyle name="20% - Accent3 3 2 2 2" xfId="952" xr:uid="{B22B60E4-E37F-4F92-9CC2-31936D9D3995}"/>
    <cellStyle name="20% - Accent3 3 2 2 2 2" xfId="2280" xr:uid="{282D83DB-4FFA-4B98-A932-E68C3AAE88E4}"/>
    <cellStyle name="20% - Accent3 3 2 2 2 2 2" xfId="5070" xr:uid="{5DE80C80-7729-439A-A4AD-B4E91C98FEC6}"/>
    <cellStyle name="20% - Accent3 3 2 2 2 2 2 2" xfId="13400" xr:uid="{76E2C3A6-E35B-49C8-8A2F-6FC4F3FC36D2}"/>
    <cellStyle name="20% - Accent3 3 2 2 2 2 2 2 2" xfId="30057" xr:uid="{F0E3922F-FC79-4A56-8C2B-DEF44A88EB50}"/>
    <cellStyle name="20% - Accent3 3 2 2 2 2 2 3" xfId="21729" xr:uid="{E2841494-09CE-4CD3-B0CF-5D7532F066BD}"/>
    <cellStyle name="20% - Accent3 3 2 2 2 2 3" xfId="7846" xr:uid="{BECF79E5-C8FD-4065-AD78-2E89A1DF86D0}"/>
    <cellStyle name="20% - Accent3 3 2 2 2 2 3 2" xfId="16176" xr:uid="{7A099463-145E-44DE-BC00-1DD73039F85E}"/>
    <cellStyle name="20% - Accent3 3 2 2 2 2 3 2 2" xfId="32833" xr:uid="{AE0C3D3F-65E9-46B0-9748-F155AB66DB28}"/>
    <cellStyle name="20% - Accent3 3 2 2 2 2 3 3" xfId="24505" xr:uid="{E08373E9-4724-4DE7-A7A5-99FA2D62A46F}"/>
    <cellStyle name="20% - Accent3 3 2 2 2 2 4" xfId="10624" xr:uid="{06B6EE78-AE6C-4095-AC7D-65BCF8C670E4}"/>
    <cellStyle name="20% - Accent3 3 2 2 2 2 4 2" xfId="27281" xr:uid="{1D2BA6D1-2958-4A0B-94A3-8DA72755F4F9}"/>
    <cellStyle name="20% - Accent3 3 2 2 2 2 5" xfId="18953" xr:uid="{3CF0115F-843A-4749-B83A-F9AD8A7B6BE3}"/>
    <cellStyle name="20% - Accent3 3 2 2 2 3" xfId="3743" xr:uid="{89078CA0-63F3-4402-8D4C-2B0B6BFC4C97}"/>
    <cellStyle name="20% - Accent3 3 2 2 2 3 2" xfId="12073" xr:uid="{C5ABCC95-8FE9-4860-AF3D-5227024B237D}"/>
    <cellStyle name="20% - Accent3 3 2 2 2 3 2 2" xfId="28730" xr:uid="{A0F3B74A-D804-4196-8062-ADD9EEE015DF}"/>
    <cellStyle name="20% - Accent3 3 2 2 2 3 3" xfId="20402" xr:uid="{31182697-7CE9-40A7-A888-53F590CA74DF}"/>
    <cellStyle name="20% - Accent3 3 2 2 2 4" xfId="6519" xr:uid="{3213DFFA-C678-4BED-BCDB-94290178ADC9}"/>
    <cellStyle name="20% - Accent3 3 2 2 2 4 2" xfId="14849" xr:uid="{350F4BCA-ECDC-4AA7-8203-238B870066EE}"/>
    <cellStyle name="20% - Accent3 3 2 2 2 4 2 2" xfId="31506" xr:uid="{1A34A971-3717-4875-9D99-C26981131F08}"/>
    <cellStyle name="20% - Accent3 3 2 2 2 4 3" xfId="23178" xr:uid="{499A443F-B4AA-4191-8796-7A0F7B813D79}"/>
    <cellStyle name="20% - Accent3 3 2 2 2 5" xfId="9297" xr:uid="{5276064C-461E-44FF-9B02-F9473C2CD664}"/>
    <cellStyle name="20% - Accent3 3 2 2 2 5 2" xfId="25954" xr:uid="{4A282816-CE62-4AD4-82AC-E0E0357A41B1}"/>
    <cellStyle name="20% - Accent3 3 2 2 2 6" xfId="17626" xr:uid="{C37B50C8-1947-446E-8108-F189CD4BC4F0}"/>
    <cellStyle name="20% - Accent3 3 2 2 3" xfId="1805" xr:uid="{ADD6B07C-FB78-42F5-9405-F4FB683CEA93}"/>
    <cellStyle name="20% - Accent3 3 2 2 3 2" xfId="4595" xr:uid="{F0E0B3D8-5E25-4A3C-8AB0-BA12BDC80FF3}"/>
    <cellStyle name="20% - Accent3 3 2 2 3 2 2" xfId="12925" xr:uid="{1D02F6C2-0DF6-47EC-BAF1-13537AF84C35}"/>
    <cellStyle name="20% - Accent3 3 2 2 3 2 2 2" xfId="29582" xr:uid="{9373CC99-2907-4548-BDBF-09C9B9903B9E}"/>
    <cellStyle name="20% - Accent3 3 2 2 3 2 3" xfId="21254" xr:uid="{96D30E29-2B6F-40CF-B7F8-B010DD70356A}"/>
    <cellStyle name="20% - Accent3 3 2 2 3 3" xfId="7371" xr:uid="{4533272D-1752-44E0-93A2-8667ACD56E70}"/>
    <cellStyle name="20% - Accent3 3 2 2 3 3 2" xfId="15701" xr:uid="{C78F75FA-50E5-4707-A94F-BE34A0978B27}"/>
    <cellStyle name="20% - Accent3 3 2 2 3 3 2 2" xfId="32358" xr:uid="{428810EB-EFF4-492B-AC21-F73068826A74}"/>
    <cellStyle name="20% - Accent3 3 2 2 3 3 3" xfId="24030" xr:uid="{0F150B99-EA45-4320-966A-4223DCD9C679}"/>
    <cellStyle name="20% - Accent3 3 2 2 3 4" xfId="10149" xr:uid="{78AA45C8-439D-47CA-9C4C-760BA1CA630B}"/>
    <cellStyle name="20% - Accent3 3 2 2 3 4 2" xfId="26806" xr:uid="{F4C4D382-3D00-4CD4-B69C-00E16C4F5857}"/>
    <cellStyle name="20% - Accent3 3 2 2 3 5" xfId="18478" xr:uid="{4F7A9A14-207C-4199-93D7-546EBB12BBE5}"/>
    <cellStyle name="20% - Accent3 3 2 2 4" xfId="3268" xr:uid="{C5E91295-E009-4AAF-A1D8-6B92D039056D}"/>
    <cellStyle name="20% - Accent3 3 2 2 4 2" xfId="11598" xr:uid="{46373A20-E21A-4263-9A9E-BDA67D332A11}"/>
    <cellStyle name="20% - Accent3 3 2 2 4 2 2" xfId="28255" xr:uid="{FE5B70D3-F458-4C69-AD30-72C7CDFF7AB7}"/>
    <cellStyle name="20% - Accent3 3 2 2 4 3" xfId="19927" xr:uid="{EC39D3C1-94B3-4E64-B4E1-4C30CF206CF1}"/>
    <cellStyle name="20% - Accent3 3 2 2 5" xfId="6044" xr:uid="{5CA226A2-4901-4754-9ABC-07346185C75A}"/>
    <cellStyle name="20% - Accent3 3 2 2 5 2" xfId="14374" xr:uid="{5016E693-21EB-483B-AF87-D5172FC46A9D}"/>
    <cellStyle name="20% - Accent3 3 2 2 5 2 2" xfId="31031" xr:uid="{CD10CB4F-A083-4699-A845-4D314B9E4AD9}"/>
    <cellStyle name="20% - Accent3 3 2 2 5 3" xfId="22703" xr:uid="{7F455899-766B-4066-815F-ED6BD800D614}"/>
    <cellStyle name="20% - Accent3 3 2 2 6" xfId="8822" xr:uid="{3FA41F6B-DDED-4B05-9DD3-DF205F56E0DC}"/>
    <cellStyle name="20% - Accent3 3 2 2 6 2" xfId="25479" xr:uid="{5E066B88-73B9-4B2E-993E-CE3F1764F212}"/>
    <cellStyle name="20% - Accent3 3 2 2 7" xfId="17151" xr:uid="{DDDA4B8C-0A32-4147-81D2-29579A28F543}"/>
    <cellStyle name="20% - Accent3 3 2 3" xfId="711" xr:uid="{BEF7BBC3-8770-4D45-87A6-3FB049AA95B7}"/>
    <cellStyle name="20% - Accent3 3 2 3 2" xfId="2041" xr:uid="{77AEC8FD-D7EE-4F9D-9B8D-CC9143AF80E6}"/>
    <cellStyle name="20% - Accent3 3 2 3 2 2" xfId="4831" xr:uid="{CF968C09-89A9-4FF8-B8DF-B04A0447A8CF}"/>
    <cellStyle name="20% - Accent3 3 2 3 2 2 2" xfId="13161" xr:uid="{7DDAD2AA-7159-4680-94C5-E9B330067024}"/>
    <cellStyle name="20% - Accent3 3 2 3 2 2 2 2" xfId="29818" xr:uid="{57FA70A2-4862-41A3-8462-2BE253AA5821}"/>
    <cellStyle name="20% - Accent3 3 2 3 2 2 3" xfId="21490" xr:uid="{9AF06DC4-F80D-46E9-8324-26B289E80F08}"/>
    <cellStyle name="20% - Accent3 3 2 3 2 3" xfId="7607" xr:uid="{1FFD9405-DD9B-41BF-820C-7A593FCF952E}"/>
    <cellStyle name="20% - Accent3 3 2 3 2 3 2" xfId="15937" xr:uid="{A202D497-8548-4791-AA58-8469ABB01C2A}"/>
    <cellStyle name="20% - Accent3 3 2 3 2 3 2 2" xfId="32594" xr:uid="{FF00AD6B-23F6-4641-A62D-FC11694DA47B}"/>
    <cellStyle name="20% - Accent3 3 2 3 2 3 3" xfId="24266" xr:uid="{3ABEE18C-1BF0-43FE-9983-7F6E4F2F169E}"/>
    <cellStyle name="20% - Accent3 3 2 3 2 4" xfId="10385" xr:uid="{889B8056-5A86-4104-82D6-4D9265FB1C25}"/>
    <cellStyle name="20% - Accent3 3 2 3 2 4 2" xfId="27042" xr:uid="{21597684-2620-46BB-9E8E-78C07426C3F5}"/>
    <cellStyle name="20% - Accent3 3 2 3 2 5" xfId="18714" xr:uid="{10E3D7F7-5438-42DE-8544-4D5A49DF4E94}"/>
    <cellStyle name="20% - Accent3 3 2 3 3" xfId="3504" xr:uid="{05C56430-EC6E-455B-8121-F4467AE9362A}"/>
    <cellStyle name="20% - Accent3 3 2 3 3 2" xfId="11834" xr:uid="{21166370-4773-484F-B037-85E11993E93B}"/>
    <cellStyle name="20% - Accent3 3 2 3 3 2 2" xfId="28491" xr:uid="{3F331E2A-FD50-41C1-B743-4A7A0D19A2C1}"/>
    <cellStyle name="20% - Accent3 3 2 3 3 3" xfId="20163" xr:uid="{353A4353-B10F-4E4E-B7ED-17460A3C50B7}"/>
    <cellStyle name="20% - Accent3 3 2 3 4" xfId="6280" xr:uid="{B418930A-A565-428A-814F-A7AA970A3467}"/>
    <cellStyle name="20% - Accent3 3 2 3 4 2" xfId="14610" xr:uid="{C8FA3F53-8E70-4490-909C-BD72EAEC1862}"/>
    <cellStyle name="20% - Accent3 3 2 3 4 2 2" xfId="31267" xr:uid="{5B2A1C9D-3E46-4CB0-81FC-8B4233ADC5BD}"/>
    <cellStyle name="20% - Accent3 3 2 3 4 3" xfId="22939" xr:uid="{0FC05AEA-BED4-4324-85F6-0CC2442D11CA}"/>
    <cellStyle name="20% - Accent3 3 2 3 5" xfId="9058" xr:uid="{E8F302B0-512D-451C-9420-6BF9FFB00125}"/>
    <cellStyle name="20% - Accent3 3 2 3 5 2" xfId="25715" xr:uid="{98F0D99A-1D58-4216-BEA1-9201EA23E9C3}"/>
    <cellStyle name="20% - Accent3 3 2 3 6" xfId="17387" xr:uid="{44F9AB36-CC2E-4557-A703-6A5428C78C73}"/>
    <cellStyle name="20% - Accent3 3 2 4" xfId="1188" xr:uid="{BA616974-958C-4AC3-B17F-E47332B73573}"/>
    <cellStyle name="20% - Accent3 3 2 4 2" xfId="2516" xr:uid="{704AE296-AA09-4DE9-B79D-4FECC7182E22}"/>
    <cellStyle name="20% - Accent3 3 2 4 2 2" xfId="5306" xr:uid="{7B971433-F64A-4437-8519-F65A8E3736CA}"/>
    <cellStyle name="20% - Accent3 3 2 4 2 2 2" xfId="13636" xr:uid="{133DDB74-8C75-4019-B00D-C7EA4E18B27B}"/>
    <cellStyle name="20% - Accent3 3 2 4 2 2 2 2" xfId="30293" xr:uid="{5BE76609-16E0-4B79-A828-EF92DD3247FF}"/>
    <cellStyle name="20% - Accent3 3 2 4 2 2 3" xfId="21965" xr:uid="{BBED2A8A-68D9-4D53-883A-65C661F94580}"/>
    <cellStyle name="20% - Accent3 3 2 4 2 3" xfId="8082" xr:uid="{218FFDB9-E085-415B-A45A-123C6E1F52F5}"/>
    <cellStyle name="20% - Accent3 3 2 4 2 3 2" xfId="16412" xr:uid="{8650E173-E16C-4D22-9986-23B136FCDCCD}"/>
    <cellStyle name="20% - Accent3 3 2 4 2 3 2 2" xfId="33069" xr:uid="{2E19CB8F-6D1D-4CF5-95A5-0D888AA6934E}"/>
    <cellStyle name="20% - Accent3 3 2 4 2 3 3" xfId="24741" xr:uid="{F5395AD4-7B19-43B1-BBF7-5777DC1927E6}"/>
    <cellStyle name="20% - Accent3 3 2 4 2 4" xfId="10860" xr:uid="{9D755665-EC25-4E62-BD1D-2DB6162D9E3C}"/>
    <cellStyle name="20% - Accent3 3 2 4 2 4 2" xfId="27517" xr:uid="{E4AF867C-211F-4EEB-8666-70BCE2659453}"/>
    <cellStyle name="20% - Accent3 3 2 4 2 5" xfId="19189" xr:uid="{5C789675-F654-4DB5-AE4F-F5426D13468C}"/>
    <cellStyle name="20% - Accent3 3 2 4 3" xfId="3979" xr:uid="{14C348BA-30D2-4E23-8498-83891641A48E}"/>
    <cellStyle name="20% - Accent3 3 2 4 3 2" xfId="12309" xr:uid="{5651E1CE-2D84-45F1-89CA-23DCCA8F2336}"/>
    <cellStyle name="20% - Accent3 3 2 4 3 2 2" xfId="28966" xr:uid="{A4F63B04-A508-4954-96A7-1ACC70F4B765}"/>
    <cellStyle name="20% - Accent3 3 2 4 3 3" xfId="20638" xr:uid="{1074B18F-E375-4FBF-8693-1EAADE4CD006}"/>
    <cellStyle name="20% - Accent3 3 2 4 4" xfId="6755" xr:uid="{18F0ED27-4126-4BD6-A8C5-DE087B8C8EB9}"/>
    <cellStyle name="20% - Accent3 3 2 4 4 2" xfId="15085" xr:uid="{88F2FE10-3991-49A4-B7C6-2558887EE8E8}"/>
    <cellStyle name="20% - Accent3 3 2 4 4 2 2" xfId="31742" xr:uid="{0F801B19-5234-448E-80C8-383B4194978E}"/>
    <cellStyle name="20% - Accent3 3 2 4 4 3" xfId="23414" xr:uid="{25E0F987-FEB7-4C0C-9BD1-28603B597297}"/>
    <cellStyle name="20% - Accent3 3 2 4 5" xfId="9533" xr:uid="{DB21BAD0-9713-4DE3-8B36-F2ACF7FF4410}"/>
    <cellStyle name="20% - Accent3 3 2 4 5 2" xfId="26190" xr:uid="{C09ED6E7-CE2E-450B-BE78-C73E510501AE}"/>
    <cellStyle name="20% - Accent3 3 2 4 6" xfId="17862" xr:uid="{E847C553-CB98-4D05-9443-3677868671AE}"/>
    <cellStyle name="20% - Accent3 3 2 5" xfId="1568" xr:uid="{646F41C9-2FB2-4662-A61D-013AEDC67BC4}"/>
    <cellStyle name="20% - Accent3 3 2 5 2" xfId="4358" xr:uid="{48F923C0-7BC3-4294-8A73-4F4676C77E77}"/>
    <cellStyle name="20% - Accent3 3 2 5 2 2" xfId="12688" xr:uid="{6D41FB1B-DA60-4AF4-A4FE-831B71BB3376}"/>
    <cellStyle name="20% - Accent3 3 2 5 2 2 2" xfId="29345" xr:uid="{5831BAC6-B478-461F-9E5C-FF24340A6E8A}"/>
    <cellStyle name="20% - Accent3 3 2 5 2 3" xfId="21017" xr:uid="{1BBBDA2B-CD61-4511-8189-69471D932AD3}"/>
    <cellStyle name="20% - Accent3 3 2 5 3" xfId="7134" xr:uid="{7ED99889-5DF9-4499-8D75-2DF5E4E18263}"/>
    <cellStyle name="20% - Accent3 3 2 5 3 2" xfId="15464" xr:uid="{9C93DD01-478B-4FEA-B0E7-1E2EFE6EBE6B}"/>
    <cellStyle name="20% - Accent3 3 2 5 3 2 2" xfId="32121" xr:uid="{3D7D82F3-D30F-4031-9EF7-93FF4CA9FEEC}"/>
    <cellStyle name="20% - Accent3 3 2 5 3 3" xfId="23793" xr:uid="{2164412E-8C5E-4EB6-A353-2AE13C43C347}"/>
    <cellStyle name="20% - Accent3 3 2 5 4" xfId="9912" xr:uid="{1F18347F-964C-45DC-8CDF-35402BA462D7}"/>
    <cellStyle name="20% - Accent3 3 2 5 4 2" xfId="26569" xr:uid="{D2EBB24A-BC84-4B0E-B5DE-D3BB7E6CAE9A}"/>
    <cellStyle name="20% - Accent3 3 2 5 5" xfId="18241" xr:uid="{6FDF02BE-EF03-4252-B225-D9513963670B}"/>
    <cellStyle name="20% - Accent3 3 2 6" xfId="3031" xr:uid="{A53C7568-A6EA-43EF-AF65-83B60C2B41A0}"/>
    <cellStyle name="20% - Accent3 3 2 6 2" xfId="11361" xr:uid="{ACD13398-91EA-4097-97A0-1CC635ABD3E5}"/>
    <cellStyle name="20% - Accent3 3 2 6 2 2" xfId="28018" xr:uid="{960D3D4F-87DF-437F-AD24-61CA4AEE3884}"/>
    <cellStyle name="20% - Accent3 3 2 6 3" xfId="19690" xr:uid="{2545BE4A-5915-403C-9D4F-714419C2BB3F}"/>
    <cellStyle name="20% - Accent3 3 2 7" xfId="5807" xr:uid="{2C592C82-461C-4B77-B977-CF644459D3BB}"/>
    <cellStyle name="20% - Accent3 3 2 7 2" xfId="14137" xr:uid="{A1949C00-4576-43CB-A7BF-E0592D071B9D}"/>
    <cellStyle name="20% - Accent3 3 2 7 2 2" xfId="30794" xr:uid="{872D8E4C-E23C-4D81-A7BD-DB2566ABB02B}"/>
    <cellStyle name="20% - Accent3 3 2 7 3" xfId="22466" xr:uid="{094D7F1C-F23F-4F71-958E-CC4408CBE30A}"/>
    <cellStyle name="20% - Accent3 3 2 8" xfId="8585" xr:uid="{873AF81B-066A-4B9F-B2BA-873165DCF6D7}"/>
    <cellStyle name="20% - Accent3 3 2 8 2" xfId="25242" xr:uid="{535733BA-D64E-42D3-B124-7164E9D2D8A1}"/>
    <cellStyle name="20% - Accent3 3 2 9" xfId="16914" xr:uid="{E0925E0A-9B52-4277-95B0-98C9C3B6F99D}"/>
    <cellStyle name="20% - Accent3 3 3" xfId="355" xr:uid="{E0A661F9-447F-4BCC-884D-15A7D0B86258}"/>
    <cellStyle name="20% - Accent3 3 3 2" xfId="834" xr:uid="{06AE7C2E-CC48-45DB-A2D2-C50F68446CC0}"/>
    <cellStyle name="20% - Accent3 3 3 2 2" xfId="2162" xr:uid="{6F4CAB41-B87C-4538-9661-E5D78AA67ACD}"/>
    <cellStyle name="20% - Accent3 3 3 2 2 2" xfId="4952" xr:uid="{CDD017FD-7193-47D7-BEA0-A6B2C972732C}"/>
    <cellStyle name="20% - Accent3 3 3 2 2 2 2" xfId="13282" xr:uid="{B28D1045-8B6A-420E-9839-5C7396C1DCFD}"/>
    <cellStyle name="20% - Accent3 3 3 2 2 2 2 2" xfId="29939" xr:uid="{7C465629-8CA4-4AF9-ADDF-8233C4EA7118}"/>
    <cellStyle name="20% - Accent3 3 3 2 2 2 3" xfId="21611" xr:uid="{76B6D922-AC51-4D22-8887-183933BACF65}"/>
    <cellStyle name="20% - Accent3 3 3 2 2 3" xfId="7728" xr:uid="{D869F155-7145-48AE-BFAE-8C44B86B6220}"/>
    <cellStyle name="20% - Accent3 3 3 2 2 3 2" xfId="16058" xr:uid="{CD111798-12B3-4A94-A145-29343C383D3C}"/>
    <cellStyle name="20% - Accent3 3 3 2 2 3 2 2" xfId="32715" xr:uid="{E486F340-79F9-42AA-AEBB-46C40D193037}"/>
    <cellStyle name="20% - Accent3 3 3 2 2 3 3" xfId="24387" xr:uid="{0012F8F7-F424-41F0-BE0C-1AB13F360F55}"/>
    <cellStyle name="20% - Accent3 3 3 2 2 4" xfId="10506" xr:uid="{B98A9B50-8930-41D0-A7D1-99B9028F28C6}"/>
    <cellStyle name="20% - Accent3 3 3 2 2 4 2" xfId="27163" xr:uid="{9E07EBAB-5323-44BC-A68B-3CE3C8D157B2}"/>
    <cellStyle name="20% - Accent3 3 3 2 2 5" xfId="18835" xr:uid="{56CE21F5-9AEA-49AE-84F6-66FF8D098BCB}"/>
    <cellStyle name="20% - Accent3 3 3 2 3" xfId="3625" xr:uid="{53B862E9-4C23-4104-9064-9C28D745D316}"/>
    <cellStyle name="20% - Accent3 3 3 2 3 2" xfId="11955" xr:uid="{031FB668-307A-4372-82AB-C4738C047172}"/>
    <cellStyle name="20% - Accent3 3 3 2 3 2 2" xfId="28612" xr:uid="{84D0D00E-FEB0-466B-AA51-38D15385ABFD}"/>
    <cellStyle name="20% - Accent3 3 3 2 3 3" xfId="20284" xr:uid="{D2AB87F0-11F2-473C-8565-37EC5CADECB7}"/>
    <cellStyle name="20% - Accent3 3 3 2 4" xfId="6401" xr:uid="{0D72FF2B-51C2-41C4-A96F-B240F5CF03FB}"/>
    <cellStyle name="20% - Accent3 3 3 2 4 2" xfId="14731" xr:uid="{8087F9E3-5FF3-4F01-8800-1F0225E50066}"/>
    <cellStyle name="20% - Accent3 3 3 2 4 2 2" xfId="31388" xr:uid="{DD951689-3CD9-4476-BF5F-11074C8B6379}"/>
    <cellStyle name="20% - Accent3 3 3 2 4 3" xfId="23060" xr:uid="{15079168-710E-424A-9E98-0092FB6C7F8A}"/>
    <cellStyle name="20% - Accent3 3 3 2 5" xfId="9179" xr:uid="{D9E35F62-0517-46A6-A3DD-4C1C64FC2264}"/>
    <cellStyle name="20% - Accent3 3 3 2 5 2" xfId="25836" xr:uid="{BF02D642-40A2-4097-A11B-EF8B115B2563}"/>
    <cellStyle name="20% - Accent3 3 3 2 6" xfId="17508" xr:uid="{0BD14059-EC6E-48C7-ACDD-E63CB43980DD}"/>
    <cellStyle name="20% - Accent3 3 3 3" xfId="1685" xr:uid="{3BFE10E3-3512-4929-ADBA-18058583E30A}"/>
    <cellStyle name="20% - Accent3 3 3 3 2" xfId="4475" xr:uid="{D8F2C8DE-195E-4976-BAED-06CF0E5DD5F7}"/>
    <cellStyle name="20% - Accent3 3 3 3 2 2" xfId="12805" xr:uid="{03008B44-3B6A-404E-9589-6A4403232323}"/>
    <cellStyle name="20% - Accent3 3 3 3 2 2 2" xfId="29462" xr:uid="{8AAD93FD-73DD-49A0-9F70-5882D856AA62}"/>
    <cellStyle name="20% - Accent3 3 3 3 2 3" xfId="21134" xr:uid="{A924338B-20EE-40E9-B3B8-1ED792A6A9D4}"/>
    <cellStyle name="20% - Accent3 3 3 3 3" xfId="7251" xr:uid="{47F04D52-44A2-41F7-901C-2C86E8A2302C}"/>
    <cellStyle name="20% - Accent3 3 3 3 3 2" xfId="15581" xr:uid="{1FD675E0-AC0C-4521-950D-A7E19C674106}"/>
    <cellStyle name="20% - Accent3 3 3 3 3 2 2" xfId="32238" xr:uid="{6CF3B19E-7DAE-45A4-82D6-DE2D83A80752}"/>
    <cellStyle name="20% - Accent3 3 3 3 3 3" xfId="23910" xr:uid="{21CC7723-8CF7-43BC-9703-06A58CFEF64C}"/>
    <cellStyle name="20% - Accent3 3 3 3 4" xfId="10029" xr:uid="{0C593630-34FF-4E61-B91E-AC4727346772}"/>
    <cellStyle name="20% - Accent3 3 3 3 4 2" xfId="26686" xr:uid="{FFAA82C4-5C1A-4976-9999-8A4DE10DA731}"/>
    <cellStyle name="20% - Accent3 3 3 3 5" xfId="18358" xr:uid="{99DDDB5A-15EA-4607-9F03-A46849FC566A}"/>
    <cellStyle name="20% - Accent3 3 3 4" xfId="3148" xr:uid="{4BAF0EDF-8FE4-492B-BCFE-6D72FE9DA8FE}"/>
    <cellStyle name="20% - Accent3 3 3 4 2" xfId="11478" xr:uid="{322FC95C-671C-4BD1-A3B4-7DE04D86C85C}"/>
    <cellStyle name="20% - Accent3 3 3 4 2 2" xfId="28135" xr:uid="{E2380D3E-8ABD-4A69-9710-4A8D73052116}"/>
    <cellStyle name="20% - Accent3 3 3 4 3" xfId="19807" xr:uid="{01F1AB75-DE3A-4B9A-BC58-5A7ECDC4A1E1}"/>
    <cellStyle name="20% - Accent3 3 3 5" xfId="5924" xr:uid="{CDFF36E7-96DE-44C3-9B7A-13F785D5B08F}"/>
    <cellStyle name="20% - Accent3 3 3 5 2" xfId="14254" xr:uid="{2AA54C61-81E9-4689-9371-668EC746BCD3}"/>
    <cellStyle name="20% - Accent3 3 3 5 2 2" xfId="30911" xr:uid="{03B735ED-54E8-44FB-B3CA-92D997D0318E}"/>
    <cellStyle name="20% - Accent3 3 3 5 3" xfId="22583" xr:uid="{953C4044-56AE-496A-A076-4F9DCDBB58C8}"/>
    <cellStyle name="20% - Accent3 3 3 6" xfId="8702" xr:uid="{CE8A112B-618E-435F-909F-ED7AFA1F2DB9}"/>
    <cellStyle name="20% - Accent3 3 3 6 2" xfId="25359" xr:uid="{6508B9A7-932F-4227-B47E-D17B1285843A}"/>
    <cellStyle name="20% - Accent3 3 3 7" xfId="17031" xr:uid="{10587066-6A0D-4211-8121-C076325C8F14}"/>
    <cellStyle name="20% - Accent3 3 4" xfId="591" xr:uid="{4577CE72-4A4A-4D5B-A699-6CFC99F3FB44}"/>
    <cellStyle name="20% - Accent3 3 4 2" xfId="1921" xr:uid="{A699F8E8-1233-425B-B4D8-407F5C4A28BD}"/>
    <cellStyle name="20% - Accent3 3 4 2 2" xfId="4711" xr:uid="{020A506B-3EB1-413E-855D-C8BCCD4CCBA1}"/>
    <cellStyle name="20% - Accent3 3 4 2 2 2" xfId="13041" xr:uid="{38B28E80-5684-41EB-BB45-B82B28C61213}"/>
    <cellStyle name="20% - Accent3 3 4 2 2 2 2" xfId="29698" xr:uid="{BE96B4D7-9F0B-447C-9FF6-72883BA7A648}"/>
    <cellStyle name="20% - Accent3 3 4 2 2 3" xfId="21370" xr:uid="{9427C87B-8065-4254-8FF5-D5D2F9A0A064}"/>
    <cellStyle name="20% - Accent3 3 4 2 3" xfId="7487" xr:uid="{91BD1244-BF65-49AC-A29A-75F35AFAFA75}"/>
    <cellStyle name="20% - Accent3 3 4 2 3 2" xfId="15817" xr:uid="{9F64003F-8798-45F6-BBFB-776EF7C0A8CC}"/>
    <cellStyle name="20% - Accent3 3 4 2 3 2 2" xfId="32474" xr:uid="{6913F32F-5A5D-403D-ABB3-CE287B4131BD}"/>
    <cellStyle name="20% - Accent3 3 4 2 3 3" xfId="24146" xr:uid="{C39B74A9-0BA6-45CA-82D9-D7D993483E86}"/>
    <cellStyle name="20% - Accent3 3 4 2 4" xfId="10265" xr:uid="{25AA66E6-2129-48C6-9E70-612E377FBB40}"/>
    <cellStyle name="20% - Accent3 3 4 2 4 2" xfId="26922" xr:uid="{48446087-BAD4-4FDC-9735-93B7E4D9B775}"/>
    <cellStyle name="20% - Accent3 3 4 2 5" xfId="18594" xr:uid="{1A57B32D-D4DA-456A-90C8-E5F71EDA2F21}"/>
    <cellStyle name="20% - Accent3 3 4 3" xfId="3384" xr:uid="{43CAFE66-B18E-4177-AF17-82B9F4176A01}"/>
    <cellStyle name="20% - Accent3 3 4 3 2" xfId="11714" xr:uid="{CB8990A9-28EB-4F52-AC17-FEB74B63EC77}"/>
    <cellStyle name="20% - Accent3 3 4 3 2 2" xfId="28371" xr:uid="{B36C330D-4F22-4BE6-B7A0-587E651E8BC8}"/>
    <cellStyle name="20% - Accent3 3 4 3 3" xfId="20043" xr:uid="{E8FB4510-100F-4E82-A05D-0F104EFC2BCE}"/>
    <cellStyle name="20% - Accent3 3 4 4" xfId="6160" xr:uid="{396E9E3C-AC38-49E9-84CB-CEF213D8DAA6}"/>
    <cellStyle name="20% - Accent3 3 4 4 2" xfId="14490" xr:uid="{D5A48AA3-6C7B-4410-A75E-9FEB7C593D91}"/>
    <cellStyle name="20% - Accent3 3 4 4 2 2" xfId="31147" xr:uid="{1E057E89-D87F-4B47-8E63-031B12A95186}"/>
    <cellStyle name="20% - Accent3 3 4 4 3" xfId="22819" xr:uid="{B6BFB237-76E1-40CF-8579-E2C108E2F2FA}"/>
    <cellStyle name="20% - Accent3 3 4 5" xfId="8938" xr:uid="{8D9F5635-426E-4214-845B-BCC4DEA294AF}"/>
    <cellStyle name="20% - Accent3 3 4 5 2" xfId="25595" xr:uid="{0379D59E-8AC3-4ACE-B886-268A649D8ADB}"/>
    <cellStyle name="20% - Accent3 3 4 6" xfId="17267" xr:uid="{CCBD5642-CEFD-49EB-BECD-D285EB77CDCA}"/>
    <cellStyle name="20% - Accent3 3 5" xfId="1068" xr:uid="{C34C9ADC-B701-4419-803A-D3367797C128}"/>
    <cellStyle name="20% - Accent3 3 5 2" xfId="2396" xr:uid="{7EFDBBF2-E77F-4B92-B406-0B9BF79646DA}"/>
    <cellStyle name="20% - Accent3 3 5 2 2" xfId="5186" xr:uid="{251DCD2B-EE1D-495C-BCB8-218B405975CC}"/>
    <cellStyle name="20% - Accent3 3 5 2 2 2" xfId="13516" xr:uid="{B1B15A32-F57C-472B-9240-8229D3BEECA3}"/>
    <cellStyle name="20% - Accent3 3 5 2 2 2 2" xfId="30173" xr:uid="{B85DDD15-09F8-4A66-8989-BBE423705537}"/>
    <cellStyle name="20% - Accent3 3 5 2 2 3" xfId="21845" xr:uid="{1C7A5ED1-5347-4D16-8A6D-6FEA0BC4E285}"/>
    <cellStyle name="20% - Accent3 3 5 2 3" xfId="7962" xr:uid="{4FF09ADD-B70D-42F2-926F-82D04461E155}"/>
    <cellStyle name="20% - Accent3 3 5 2 3 2" xfId="16292" xr:uid="{EFBD62D7-6687-431D-BB9B-968494847FFC}"/>
    <cellStyle name="20% - Accent3 3 5 2 3 2 2" xfId="32949" xr:uid="{2E79B9FC-78BF-4B15-9CEA-C32E73813457}"/>
    <cellStyle name="20% - Accent3 3 5 2 3 3" xfId="24621" xr:uid="{2050EDF7-FF21-45AD-AE3B-C8BE4AB61C1F}"/>
    <cellStyle name="20% - Accent3 3 5 2 4" xfId="10740" xr:uid="{9CEBB2BF-703E-4FFC-8717-08BA1547D497}"/>
    <cellStyle name="20% - Accent3 3 5 2 4 2" xfId="27397" xr:uid="{0A763434-1E04-454D-B974-C0236957074D}"/>
    <cellStyle name="20% - Accent3 3 5 2 5" xfId="19069" xr:uid="{1820EDFA-7ECF-471A-909A-683426982A2F}"/>
    <cellStyle name="20% - Accent3 3 5 3" xfId="3859" xr:uid="{FBB1B33F-1B30-4E90-82D2-9E33D823CF3F}"/>
    <cellStyle name="20% - Accent3 3 5 3 2" xfId="12189" xr:uid="{246CC485-9186-43FE-85FB-75ABC3C8CBDD}"/>
    <cellStyle name="20% - Accent3 3 5 3 2 2" xfId="28846" xr:uid="{12B0F8A7-642F-43F8-B363-6AA19C924A76}"/>
    <cellStyle name="20% - Accent3 3 5 3 3" xfId="20518" xr:uid="{72BAEA6C-2437-4C7E-B87C-3FCA4FDD7DED}"/>
    <cellStyle name="20% - Accent3 3 5 4" xfId="6635" xr:uid="{F2D3E673-E643-4C42-B326-CE0B6D4E0679}"/>
    <cellStyle name="20% - Accent3 3 5 4 2" xfId="14965" xr:uid="{A86416F7-306D-4E26-80EE-4BBC287ACCAB}"/>
    <cellStyle name="20% - Accent3 3 5 4 2 2" xfId="31622" xr:uid="{96E48023-3C76-4D8D-BD4E-1FBCC344547A}"/>
    <cellStyle name="20% - Accent3 3 5 4 3" xfId="23294" xr:uid="{83E2F373-9F3B-44B3-AF2D-2C8553CFE7F2}"/>
    <cellStyle name="20% - Accent3 3 5 5" xfId="9413" xr:uid="{B60A8318-DC9E-4C48-B257-7395D5519DD0}"/>
    <cellStyle name="20% - Accent3 3 5 5 2" xfId="26070" xr:uid="{7CC92F94-CE1D-482E-BC9E-A07015A056B2}"/>
    <cellStyle name="20% - Accent3 3 5 6" xfId="17742" xr:uid="{9DE28E50-1ACB-41E5-AC8D-36FE205861B4}"/>
    <cellStyle name="20% - Accent3 3 6" xfId="1333" xr:uid="{9352A8D5-4B2A-4499-BC6F-AA10AFA1E882}"/>
    <cellStyle name="20% - Accent3 3 6 2" xfId="2661" xr:uid="{97A6F4FE-010D-45A1-89E9-A862DFA2B545}"/>
    <cellStyle name="20% - Accent3 3 6 2 2" xfId="5451" xr:uid="{6506370C-3D0F-41C9-8B74-3951A0D7787E}"/>
    <cellStyle name="20% - Accent3 3 6 2 2 2" xfId="13781" xr:uid="{F4E98039-45E1-4B3A-99F5-63D18432823B}"/>
    <cellStyle name="20% - Accent3 3 6 2 2 2 2" xfId="30438" xr:uid="{BB8EE1D3-642E-4A4D-9F0B-7A047935369B}"/>
    <cellStyle name="20% - Accent3 3 6 2 2 3" xfId="22110" xr:uid="{85016E35-98FA-425E-B779-1EAA43457448}"/>
    <cellStyle name="20% - Accent3 3 6 2 3" xfId="8227" xr:uid="{8959F278-67C7-4EC9-8EEF-406506969163}"/>
    <cellStyle name="20% - Accent3 3 6 2 3 2" xfId="16557" xr:uid="{899EE749-3E6A-40FC-ADE5-B5954CFBF18E}"/>
    <cellStyle name="20% - Accent3 3 6 2 3 2 2" xfId="33214" xr:uid="{8A68553A-92EE-4C97-8588-D0A9041C701F}"/>
    <cellStyle name="20% - Accent3 3 6 2 3 3" xfId="24886" xr:uid="{46683A72-9CD3-4706-A158-9E9ABDCBCE79}"/>
    <cellStyle name="20% - Accent3 3 6 2 4" xfId="11005" xr:uid="{70913AD2-1569-47F7-9EAC-AB4561D5E3AE}"/>
    <cellStyle name="20% - Accent3 3 6 2 4 2" xfId="27662" xr:uid="{ADAE39F2-5A06-4B0A-A52A-1A3A000340C3}"/>
    <cellStyle name="20% - Accent3 3 6 2 5" xfId="19334" xr:uid="{62358905-D936-4A64-AB8C-C637F50449C3}"/>
    <cellStyle name="20% - Accent3 3 6 3" xfId="4124" xr:uid="{AFF1ADE6-36C7-4407-B9BF-72C65E7AB0F8}"/>
    <cellStyle name="20% - Accent3 3 6 3 2" xfId="12454" xr:uid="{E9380978-23CF-4FCF-A79B-11B4DBBABC56}"/>
    <cellStyle name="20% - Accent3 3 6 3 2 2" xfId="29111" xr:uid="{BC75635A-5888-4FF3-93CC-F013403F1A08}"/>
    <cellStyle name="20% - Accent3 3 6 3 3" xfId="20783" xr:uid="{55FAEAF8-8A9F-4C8B-BC17-B7564CD272B3}"/>
    <cellStyle name="20% - Accent3 3 6 4" xfId="6900" xr:uid="{91F7DC46-C966-4F14-843F-EB95C8277FDB}"/>
    <cellStyle name="20% - Accent3 3 6 4 2" xfId="15230" xr:uid="{354EBE77-8957-4C03-B0DA-3693DA0A5BFA}"/>
    <cellStyle name="20% - Accent3 3 6 4 2 2" xfId="31887" xr:uid="{DDB02DEB-0270-4591-A37B-AC0F3E6E91C4}"/>
    <cellStyle name="20% - Accent3 3 6 4 3" xfId="23559" xr:uid="{A3E35709-A4FF-4BE5-90D2-35C31F5F14AE}"/>
    <cellStyle name="20% - Accent3 3 6 5" xfId="9678" xr:uid="{1991B556-B3F2-45EB-9E77-B9F66CEBC0B5}"/>
    <cellStyle name="20% - Accent3 3 6 5 2" xfId="26335" xr:uid="{AB20DDA7-B5CD-4EBF-9F72-B92F45260092}"/>
    <cellStyle name="20% - Accent3 3 6 6" xfId="18007" xr:uid="{6C61EB38-2052-4763-B264-EC21630554FB}"/>
    <cellStyle name="20% - Accent3 3 7" xfId="1448" xr:uid="{7DE777C2-C3B1-432F-9B85-B6EF817165B3}"/>
    <cellStyle name="20% - Accent3 3 7 2" xfId="4238" xr:uid="{2FA431CE-6352-4488-BFDB-90D0209792B6}"/>
    <cellStyle name="20% - Accent3 3 7 2 2" xfId="12568" xr:uid="{AFC07DE5-250E-45A7-A303-3BB4F3A66A0D}"/>
    <cellStyle name="20% - Accent3 3 7 2 2 2" xfId="29225" xr:uid="{2E4506D9-0E91-4F20-878A-90AC9169E4F1}"/>
    <cellStyle name="20% - Accent3 3 7 2 3" xfId="20897" xr:uid="{853FFFD1-A6CF-424A-BCC3-F99B509985B7}"/>
    <cellStyle name="20% - Accent3 3 7 3" xfId="7014" xr:uid="{6822E27F-5D24-4529-9F00-1F07912F8647}"/>
    <cellStyle name="20% - Accent3 3 7 3 2" xfId="15344" xr:uid="{C49604E0-27CE-4850-BE1F-845043ED5ABD}"/>
    <cellStyle name="20% - Accent3 3 7 3 2 2" xfId="32001" xr:uid="{0B4ED216-0A63-4810-A771-EFB667D784E1}"/>
    <cellStyle name="20% - Accent3 3 7 3 3" xfId="23673" xr:uid="{0D708612-AC35-4F26-B283-3BCEE92B1713}"/>
    <cellStyle name="20% - Accent3 3 7 4" xfId="9792" xr:uid="{F9C1E300-AC40-4459-9E3E-4365A5C768DF}"/>
    <cellStyle name="20% - Accent3 3 7 4 2" xfId="26449" xr:uid="{0EAE981D-B067-4E0E-94C1-BFF57ADA8B0E}"/>
    <cellStyle name="20% - Accent3 3 7 5" xfId="18121" xr:uid="{C693686F-7948-4425-9A6D-DC2AFEFB3893}"/>
    <cellStyle name="20% - Accent3 3 8" xfId="2911" xr:uid="{A022E833-8DF8-429C-A8D3-E3051DE79C80}"/>
    <cellStyle name="20% - Accent3 3 8 2" xfId="11241" xr:uid="{63C3DEE4-418B-4115-98D2-647B5EF62157}"/>
    <cellStyle name="20% - Accent3 3 8 2 2" xfId="27898" xr:uid="{0DF82719-B9C0-4F39-B131-678A8CEC6C97}"/>
    <cellStyle name="20% - Accent3 3 8 3" xfId="19570" xr:uid="{A142DD48-EB31-462C-9982-1ED02D14FA61}"/>
    <cellStyle name="20% - Accent3 3 9" xfId="5687" xr:uid="{B9DAC3ED-CADC-4791-A3ED-54DF1D233B5F}"/>
    <cellStyle name="20% - Accent3 3 9 2" xfId="14017" xr:uid="{66144E97-F353-47A7-9650-053EEFFF6ED4}"/>
    <cellStyle name="20% - Accent3 3 9 2 2" xfId="30674" xr:uid="{8EF4553F-5B71-44F9-89F7-9A9E006830AE}"/>
    <cellStyle name="20% - Accent3 3 9 3" xfId="22346" xr:uid="{3A7F53C0-7605-413A-81CD-ACD9B682B9D3}"/>
    <cellStyle name="20% - Accent3 4" xfId="171" xr:uid="{C3F49181-CA76-4C8C-BB72-AC70AF0D4F24}"/>
    <cellStyle name="20% - Accent3 4 10" xfId="34789" xr:uid="{D9D90A08-6FD8-4C66-B84D-404CE9E2225C}"/>
    <cellStyle name="20% - Accent3 4 2" xfId="413" xr:uid="{00EFE50D-DC4B-4015-ACB6-61CD2FB75B4C}"/>
    <cellStyle name="20% - Accent3 4 2 2" xfId="890" xr:uid="{C722C646-E7C9-4602-8CEB-B5F0EBB690D2}"/>
    <cellStyle name="20% - Accent3 4 2 2 2" xfId="2218" xr:uid="{3A3F0F38-7300-4AA6-ACFC-93FA485B11BA}"/>
    <cellStyle name="20% - Accent3 4 2 2 2 2" xfId="5008" xr:uid="{91673D40-9DFB-4A5F-BDF3-1B064FCE2F1E}"/>
    <cellStyle name="20% - Accent3 4 2 2 2 2 2" xfId="13338" xr:uid="{AB6D0A37-7C27-4E31-B377-C1D0C6C61518}"/>
    <cellStyle name="20% - Accent3 4 2 2 2 2 2 2" xfId="29995" xr:uid="{FAB222F2-B483-4BE4-9918-38C058769D35}"/>
    <cellStyle name="20% - Accent3 4 2 2 2 2 3" xfId="21667" xr:uid="{E21734D5-426C-4834-B34C-2985691AEE0E}"/>
    <cellStyle name="20% - Accent3 4 2 2 2 3" xfId="7784" xr:uid="{FEF6CDAE-0C3A-4E44-AA93-C354D15D6D31}"/>
    <cellStyle name="20% - Accent3 4 2 2 2 3 2" xfId="16114" xr:uid="{1B0AA078-E839-4CC9-A1BF-3F9F5B4B29E7}"/>
    <cellStyle name="20% - Accent3 4 2 2 2 3 2 2" xfId="32771" xr:uid="{5C11399E-04C2-452E-8DA3-78D074E7DBCD}"/>
    <cellStyle name="20% - Accent3 4 2 2 2 3 3" xfId="24443" xr:uid="{2624043F-ADDB-4977-B1BD-86D3B4B55B8C}"/>
    <cellStyle name="20% - Accent3 4 2 2 2 4" xfId="10562" xr:uid="{39F4854B-E8FD-4B55-ACD4-37E018AFC1A5}"/>
    <cellStyle name="20% - Accent3 4 2 2 2 4 2" xfId="27219" xr:uid="{D759B533-7CEB-4D56-ACF4-D9B6045F6180}"/>
    <cellStyle name="20% - Accent3 4 2 2 2 5" xfId="18891" xr:uid="{1FE6A880-82A7-407E-91E8-593FBD988FC6}"/>
    <cellStyle name="20% - Accent3 4 2 2 3" xfId="3681" xr:uid="{7F0B0693-667E-494F-923D-508DD2524FC0}"/>
    <cellStyle name="20% - Accent3 4 2 2 3 2" xfId="12011" xr:uid="{6A5ECC79-4722-4621-A2A3-6B9683A040FB}"/>
    <cellStyle name="20% - Accent3 4 2 2 3 2 2" xfId="28668" xr:uid="{0D4AB411-20BB-470B-A24A-9323747CBA5A}"/>
    <cellStyle name="20% - Accent3 4 2 2 3 3" xfId="20340" xr:uid="{509BCFF1-48C2-477A-9063-37F693712B05}"/>
    <cellStyle name="20% - Accent3 4 2 2 4" xfId="6457" xr:uid="{4DD2B54C-8914-4674-B0A2-F6D4EAC80898}"/>
    <cellStyle name="20% - Accent3 4 2 2 4 2" xfId="14787" xr:uid="{ABBC46D1-F5FF-4C48-A2A7-7A8B4514E9E2}"/>
    <cellStyle name="20% - Accent3 4 2 2 4 2 2" xfId="31444" xr:uid="{EBCFB035-9B38-4B36-A07F-4F61346AC3CE}"/>
    <cellStyle name="20% - Accent3 4 2 2 4 3" xfId="23116" xr:uid="{EE4B85D7-479E-4B14-9D4B-0482D665893E}"/>
    <cellStyle name="20% - Accent3 4 2 2 5" xfId="9235" xr:uid="{E0F960BB-1A24-4AB1-ADAF-50B8A4261064}"/>
    <cellStyle name="20% - Accent3 4 2 2 5 2" xfId="25892" xr:uid="{F597F1E8-1751-4C0B-8B69-B8956F19DBFD}"/>
    <cellStyle name="20% - Accent3 4 2 2 6" xfId="17564" xr:uid="{818D612F-B2DB-4405-8728-34AC4D283432}"/>
    <cellStyle name="20% - Accent3 4 2 3" xfId="1743" xr:uid="{7670C734-9344-4D10-B9B5-2DDFD2A82F51}"/>
    <cellStyle name="20% - Accent3 4 2 3 2" xfId="4533" xr:uid="{C3C16027-2300-4644-9C71-2E7CD0B7EFA3}"/>
    <cellStyle name="20% - Accent3 4 2 3 2 2" xfId="12863" xr:uid="{60D065C5-C58F-484F-90B4-E0DA0DCAFB22}"/>
    <cellStyle name="20% - Accent3 4 2 3 2 2 2" xfId="29520" xr:uid="{21E18649-638B-4CFD-B5A7-54CF5D0C2FEA}"/>
    <cellStyle name="20% - Accent3 4 2 3 2 3" xfId="21192" xr:uid="{60C9D2FF-3A6F-4C5B-BDEE-506329647810}"/>
    <cellStyle name="20% - Accent3 4 2 3 3" xfId="7309" xr:uid="{78060198-957A-4DE5-8E88-67B4679A9CD4}"/>
    <cellStyle name="20% - Accent3 4 2 3 3 2" xfId="15639" xr:uid="{2678C7E1-0515-482D-8955-6DF0E72431F0}"/>
    <cellStyle name="20% - Accent3 4 2 3 3 2 2" xfId="32296" xr:uid="{41270D91-ECC7-429B-97B9-DEBB1A57012E}"/>
    <cellStyle name="20% - Accent3 4 2 3 3 3" xfId="23968" xr:uid="{92DE4644-05D3-4173-84A8-26F75E932FF8}"/>
    <cellStyle name="20% - Accent3 4 2 3 4" xfId="10087" xr:uid="{BF405C7D-39E6-4F6F-8F37-402F15B5FA06}"/>
    <cellStyle name="20% - Accent3 4 2 3 4 2" xfId="26744" xr:uid="{D2CEA17B-A57F-46F3-B508-061BF28D37A5}"/>
    <cellStyle name="20% - Accent3 4 2 3 5" xfId="18416" xr:uid="{C151D478-508C-419A-9DD9-A57C67D61085}"/>
    <cellStyle name="20% - Accent3 4 2 4" xfId="3206" xr:uid="{6342340E-7CF9-424B-BFB5-6A6BF96C089A}"/>
    <cellStyle name="20% - Accent3 4 2 4 2" xfId="11536" xr:uid="{77131326-961E-4AEE-828A-1CEE4C714200}"/>
    <cellStyle name="20% - Accent3 4 2 4 2 2" xfId="28193" xr:uid="{AB247F35-0320-45EE-8F45-18AD32E10F4E}"/>
    <cellStyle name="20% - Accent3 4 2 4 3" xfId="19865" xr:uid="{8897387B-87BE-4B98-A4F9-BBACA6F5DADC}"/>
    <cellStyle name="20% - Accent3 4 2 5" xfId="5982" xr:uid="{7C41E400-21BB-42EF-9A6F-08953EB690C7}"/>
    <cellStyle name="20% - Accent3 4 2 5 2" xfId="14312" xr:uid="{09D700A7-7943-40AB-AC21-C45F645559D5}"/>
    <cellStyle name="20% - Accent3 4 2 5 2 2" xfId="30969" xr:uid="{2BFC25F4-89DC-4403-AB8A-BAB76E02DBEE}"/>
    <cellStyle name="20% - Accent3 4 2 5 3" xfId="22641" xr:uid="{BACD909C-800A-4061-BBEB-99639233F81B}"/>
    <cellStyle name="20% - Accent3 4 2 6" xfId="8760" xr:uid="{D5F9F36A-6991-4490-B497-338151BD7B8D}"/>
    <cellStyle name="20% - Accent3 4 2 6 2" xfId="25417" xr:uid="{94BCD673-DBA7-4672-9E9F-11FF6888BA28}"/>
    <cellStyle name="20% - Accent3 4 2 7" xfId="17089" xr:uid="{D6F0B645-9B29-4AB3-8247-F0F844A90387}"/>
    <cellStyle name="20% - Accent3 4 3" xfId="649" xr:uid="{1763088E-4716-4B96-8C16-2BFFE610EFF8}"/>
    <cellStyle name="20% - Accent3 4 3 2" xfId="1979" xr:uid="{B932E89A-C543-4700-8802-985FB63E5948}"/>
    <cellStyle name="20% - Accent3 4 3 2 2" xfId="4769" xr:uid="{94CF2F78-F91E-4D90-8AEC-87813A7C1D20}"/>
    <cellStyle name="20% - Accent3 4 3 2 2 2" xfId="13099" xr:uid="{C1F2150F-CED8-474D-96BE-18E76A93C9AA}"/>
    <cellStyle name="20% - Accent3 4 3 2 2 2 2" xfId="29756" xr:uid="{BE46A1A5-A38C-451F-ADDD-4B20108AD5D4}"/>
    <cellStyle name="20% - Accent3 4 3 2 2 3" xfId="21428" xr:uid="{C97C0DAB-C174-4DCE-AD0A-D5CBE6E04AEB}"/>
    <cellStyle name="20% - Accent3 4 3 2 3" xfId="7545" xr:uid="{D3D8E77C-E0E4-4766-BF64-7A23DAAFEE13}"/>
    <cellStyle name="20% - Accent3 4 3 2 3 2" xfId="15875" xr:uid="{175CAE07-A92D-4E6A-9B7D-74F861A9A44C}"/>
    <cellStyle name="20% - Accent3 4 3 2 3 2 2" xfId="32532" xr:uid="{36B1D8F4-C831-44BB-BB66-E80B6AD3D29D}"/>
    <cellStyle name="20% - Accent3 4 3 2 3 3" xfId="24204" xr:uid="{489D1CAE-BFEA-40AC-A8B7-69C5FEA050AB}"/>
    <cellStyle name="20% - Accent3 4 3 2 4" xfId="10323" xr:uid="{1C72A8BB-4E56-468E-8C48-001161CCFA9A}"/>
    <cellStyle name="20% - Accent3 4 3 2 4 2" xfId="26980" xr:uid="{4AF5C004-2C70-4616-83E6-52ED200DA22D}"/>
    <cellStyle name="20% - Accent3 4 3 2 5" xfId="18652" xr:uid="{9380CFAF-D00E-41AC-BACD-F783A5A096C7}"/>
    <cellStyle name="20% - Accent3 4 3 3" xfId="3442" xr:uid="{D3FB6D38-5B4A-448F-ABC2-D898A6348EA6}"/>
    <cellStyle name="20% - Accent3 4 3 3 2" xfId="11772" xr:uid="{2D1A0A9A-8287-4694-82B1-4B1E2238638D}"/>
    <cellStyle name="20% - Accent3 4 3 3 2 2" xfId="28429" xr:uid="{C7559E85-1766-4DAC-8105-24DF81F34744}"/>
    <cellStyle name="20% - Accent3 4 3 3 3" xfId="20101" xr:uid="{DC0C5E5A-B92B-4349-9222-BAFBC7FB6A48}"/>
    <cellStyle name="20% - Accent3 4 3 4" xfId="6218" xr:uid="{5F32ECD6-53E3-458A-8B33-3FF6ACACA27E}"/>
    <cellStyle name="20% - Accent3 4 3 4 2" xfId="14548" xr:uid="{88E5696A-7C4C-4211-AFBB-BACEE435C9DB}"/>
    <cellStyle name="20% - Accent3 4 3 4 2 2" xfId="31205" xr:uid="{5C02DF11-4580-47C5-BF1C-2AC0CC4CE1BC}"/>
    <cellStyle name="20% - Accent3 4 3 4 3" xfId="22877" xr:uid="{0D5A63F6-190E-4A73-8F13-2A2974E9A6AE}"/>
    <cellStyle name="20% - Accent3 4 3 5" xfId="8996" xr:uid="{5FDBEDF6-19AD-4405-ABE3-73525F6A116A}"/>
    <cellStyle name="20% - Accent3 4 3 5 2" xfId="25653" xr:uid="{BDBAA78F-83CC-4FB6-AB71-965EE59FC7E9}"/>
    <cellStyle name="20% - Accent3 4 3 6" xfId="17325" xr:uid="{9E013967-B32D-4913-BE0C-ED6CDF7625DD}"/>
    <cellStyle name="20% - Accent3 4 4" xfId="1126" xr:uid="{4D816F65-F31D-4E89-89AA-0146A9436A39}"/>
    <cellStyle name="20% - Accent3 4 4 2" xfId="2454" xr:uid="{10086AD7-BAE7-4A2B-81A8-6E32C87F5D31}"/>
    <cellStyle name="20% - Accent3 4 4 2 2" xfId="5244" xr:uid="{79D58053-51AC-47DB-A900-324311CB905D}"/>
    <cellStyle name="20% - Accent3 4 4 2 2 2" xfId="13574" xr:uid="{43A25D3F-C754-4254-A40A-1A8D5B994BB3}"/>
    <cellStyle name="20% - Accent3 4 4 2 2 2 2" xfId="30231" xr:uid="{5C922C2D-E392-425C-A800-2E4FDBCA8B79}"/>
    <cellStyle name="20% - Accent3 4 4 2 2 3" xfId="21903" xr:uid="{BA68C0A5-93A2-456A-88D1-8D91D308F617}"/>
    <cellStyle name="20% - Accent3 4 4 2 3" xfId="8020" xr:uid="{2EE8E7F6-5D46-436E-B486-2804402C545D}"/>
    <cellStyle name="20% - Accent3 4 4 2 3 2" xfId="16350" xr:uid="{D5A091F7-8A4B-4EB8-875F-903A12BA0457}"/>
    <cellStyle name="20% - Accent3 4 4 2 3 2 2" xfId="33007" xr:uid="{D39DB2A3-E319-41FF-B2FC-C71CC74B5AF4}"/>
    <cellStyle name="20% - Accent3 4 4 2 3 3" xfId="24679" xr:uid="{FA58C093-9B22-42AE-B54D-D9C7B6E397D3}"/>
    <cellStyle name="20% - Accent3 4 4 2 4" xfId="10798" xr:uid="{2B980401-2CBA-4DD0-9D4A-E2BE01CF1A18}"/>
    <cellStyle name="20% - Accent3 4 4 2 4 2" xfId="27455" xr:uid="{2CF8CCBD-4066-439F-97C9-74275460DD5C}"/>
    <cellStyle name="20% - Accent3 4 4 2 5" xfId="19127" xr:uid="{A2F811E4-2B28-4532-A018-A1B767F6073C}"/>
    <cellStyle name="20% - Accent3 4 4 3" xfId="3917" xr:uid="{52B3684C-6B5C-4A33-AC0C-AC341C930D37}"/>
    <cellStyle name="20% - Accent3 4 4 3 2" xfId="12247" xr:uid="{8DB8D23C-24B4-454D-850D-5A5CAACB1D48}"/>
    <cellStyle name="20% - Accent3 4 4 3 2 2" xfId="28904" xr:uid="{61608EF0-24BB-48D0-8B01-8D7E741749FE}"/>
    <cellStyle name="20% - Accent3 4 4 3 3" xfId="20576" xr:uid="{C42AF497-C1DD-4F5B-B810-971DC3DC4668}"/>
    <cellStyle name="20% - Accent3 4 4 4" xfId="6693" xr:uid="{8C6776B8-C03D-4AD8-A223-33CBFFD210AF}"/>
    <cellStyle name="20% - Accent3 4 4 4 2" xfId="15023" xr:uid="{04AFD0A3-A201-4634-ADA4-8B10532346D1}"/>
    <cellStyle name="20% - Accent3 4 4 4 2 2" xfId="31680" xr:uid="{CE8D561D-5E8C-4D86-A327-9510CD57D274}"/>
    <cellStyle name="20% - Accent3 4 4 4 3" xfId="23352" xr:uid="{8F9D73F7-7901-474E-9120-6040B5FE2BC0}"/>
    <cellStyle name="20% - Accent3 4 4 5" xfId="9471" xr:uid="{F9014F9A-3F6F-46ED-9C48-12819C02E902}"/>
    <cellStyle name="20% - Accent3 4 4 5 2" xfId="26128" xr:uid="{7256874A-8068-48A9-BC52-114BCBA6EB4C}"/>
    <cellStyle name="20% - Accent3 4 4 6" xfId="17800" xr:uid="{CC395148-78A4-4A3B-AC68-742D9E22FF3A}"/>
    <cellStyle name="20% - Accent3 4 5" xfId="1506" xr:uid="{614C537F-47F1-47D1-8C9A-9261475ADA38}"/>
    <cellStyle name="20% - Accent3 4 5 2" xfId="4296" xr:uid="{B2F85EA6-2CF0-4EED-B4C6-F30F9EBCDABC}"/>
    <cellStyle name="20% - Accent3 4 5 2 2" xfId="12626" xr:uid="{F2531A22-6D32-4790-8394-DF01AA5294AB}"/>
    <cellStyle name="20% - Accent3 4 5 2 2 2" xfId="29283" xr:uid="{32243EAA-1861-4A61-B46E-64ED6E0D8D0B}"/>
    <cellStyle name="20% - Accent3 4 5 2 3" xfId="20955" xr:uid="{5939D8DE-0689-4C31-B6FC-0BA2E976D05A}"/>
    <cellStyle name="20% - Accent3 4 5 3" xfId="7072" xr:uid="{F11FE39F-B278-430A-AEBB-A8FEB572B7B7}"/>
    <cellStyle name="20% - Accent3 4 5 3 2" xfId="15402" xr:uid="{848E5C5C-4F62-4123-888A-E72B5CC4BBEC}"/>
    <cellStyle name="20% - Accent3 4 5 3 2 2" xfId="32059" xr:uid="{95D6E800-FAAC-444C-A000-04AFC0385B47}"/>
    <cellStyle name="20% - Accent3 4 5 3 3" xfId="23731" xr:uid="{AAC42A27-376E-4804-8EC5-EF225A8485E0}"/>
    <cellStyle name="20% - Accent3 4 5 4" xfId="9850" xr:uid="{9994C234-F37F-4D07-B2CA-389CBA42C279}"/>
    <cellStyle name="20% - Accent3 4 5 4 2" xfId="26507" xr:uid="{6C8AE4E2-7911-49E5-9C10-0DDBEC5CABA0}"/>
    <cellStyle name="20% - Accent3 4 5 5" xfId="18179" xr:uid="{14B11D8F-4EC0-460F-8047-E6849CC4A6D0}"/>
    <cellStyle name="20% - Accent3 4 6" xfId="2969" xr:uid="{DCDAECF6-E1E9-4074-A569-C5CC4A94AAEF}"/>
    <cellStyle name="20% - Accent3 4 6 2" xfId="11299" xr:uid="{8925F799-D613-4B51-9605-B06C674E8E8A}"/>
    <cellStyle name="20% - Accent3 4 6 2 2" xfId="27956" xr:uid="{7247BBE0-63C8-46CF-9FF3-FDDCFDB69034}"/>
    <cellStyle name="20% - Accent3 4 6 3" xfId="19628" xr:uid="{389498F8-9D41-4DCC-9A00-E9CC58940E9B}"/>
    <cellStyle name="20% - Accent3 4 7" xfId="5745" xr:uid="{D4080589-708A-449B-81A6-CC6768533142}"/>
    <cellStyle name="20% - Accent3 4 7 2" xfId="14075" xr:uid="{A7ECC663-8002-4CC4-AEAE-D05CDC435FF5}"/>
    <cellStyle name="20% - Accent3 4 7 2 2" xfId="30732" xr:uid="{35063416-EC4C-4935-A15D-9E70232AB31F}"/>
    <cellStyle name="20% - Accent3 4 7 3" xfId="22404" xr:uid="{8A0E7B6F-C7B1-40A5-AB51-51A3BF986081}"/>
    <cellStyle name="20% - Accent3 4 8" xfId="8523" xr:uid="{A8F511FC-F4E1-44D5-AF57-4C4C46B23FB8}"/>
    <cellStyle name="20% - Accent3 4 8 2" xfId="25180" xr:uid="{DF9BEADC-C9A8-42C3-B794-9B310BA4D038}"/>
    <cellStyle name="20% - Accent3 4 9" xfId="16852" xr:uid="{742419CC-9AA1-46F0-8AED-865B862C739A}"/>
    <cellStyle name="20% - Accent3 5" xfId="301" xr:uid="{18D18CD9-6947-43CE-992F-9610EDFA4092}"/>
    <cellStyle name="20% - Accent3 5 2" xfId="783" xr:uid="{2135AFD8-70C0-43C3-AE6D-92C826041392}"/>
    <cellStyle name="20% - Accent3 5 2 2" xfId="2111" xr:uid="{034FC6E5-BEBC-479C-A46A-FBC3AB87544C}"/>
    <cellStyle name="20% - Accent3 5 2 2 2" xfId="4901" xr:uid="{5D36DDCD-FBF7-4061-8E5D-BEE13621EAB1}"/>
    <cellStyle name="20% - Accent3 5 2 2 2 2" xfId="13231" xr:uid="{EF8F19A2-2A74-4814-A6EE-8341ED944591}"/>
    <cellStyle name="20% - Accent3 5 2 2 2 2 2" xfId="29888" xr:uid="{4B4ED267-E1D8-4EDF-A6E2-60A369808E30}"/>
    <cellStyle name="20% - Accent3 5 2 2 2 3" xfId="21560" xr:uid="{02D97F25-8C38-46D6-ADBD-B32EE4641410}"/>
    <cellStyle name="20% - Accent3 5 2 2 3" xfId="7677" xr:uid="{51954B78-C462-4799-BD3F-37E494DA762D}"/>
    <cellStyle name="20% - Accent3 5 2 2 3 2" xfId="16007" xr:uid="{CF67A147-D964-47AD-8715-27E1B63ECBA3}"/>
    <cellStyle name="20% - Accent3 5 2 2 3 2 2" xfId="32664" xr:uid="{08E460FD-BF27-460D-B6A6-C82C9E761947}"/>
    <cellStyle name="20% - Accent3 5 2 2 3 3" xfId="24336" xr:uid="{264D508F-B101-40B3-A7D8-52B50C940394}"/>
    <cellStyle name="20% - Accent3 5 2 2 4" xfId="10455" xr:uid="{81A9937D-A0CC-435C-B3C6-8087D6CD010A}"/>
    <cellStyle name="20% - Accent3 5 2 2 4 2" xfId="27112" xr:uid="{E2555CAD-EC20-4D22-A859-C08B87542EC9}"/>
    <cellStyle name="20% - Accent3 5 2 2 5" xfId="18784" xr:uid="{47153FCF-2701-4129-8D00-A1119B1A05B7}"/>
    <cellStyle name="20% - Accent3 5 2 3" xfId="3574" xr:uid="{CF757477-B214-447A-903C-D5D4A4E2010B}"/>
    <cellStyle name="20% - Accent3 5 2 3 2" xfId="11904" xr:uid="{AB618A19-5B9E-46E0-A750-990FBD672923}"/>
    <cellStyle name="20% - Accent3 5 2 3 2 2" xfId="28561" xr:uid="{AECCCC62-0170-4858-971E-8788835AF05C}"/>
    <cellStyle name="20% - Accent3 5 2 3 3" xfId="20233" xr:uid="{61A9D972-0CA5-4074-824F-7E193132A4BA}"/>
    <cellStyle name="20% - Accent3 5 2 4" xfId="6350" xr:uid="{9020C373-53CC-4D22-AB51-3182AD3FC5BA}"/>
    <cellStyle name="20% - Accent3 5 2 4 2" xfId="14680" xr:uid="{8FD1B845-4EE4-4B71-AE36-7A579B58E347}"/>
    <cellStyle name="20% - Accent3 5 2 4 2 2" xfId="31337" xr:uid="{D8390EF8-ADD2-4B03-A26D-B60E0C62B900}"/>
    <cellStyle name="20% - Accent3 5 2 4 3" xfId="23009" xr:uid="{203AA9D8-B12F-41C3-90CE-3A0548449208}"/>
    <cellStyle name="20% - Accent3 5 2 5" xfId="9128" xr:uid="{20F64DA7-BA35-4907-A22D-30DE355E57BA}"/>
    <cellStyle name="20% - Accent3 5 2 5 2" xfId="25785" xr:uid="{CC53F802-FC38-4865-B82D-AED86FE66590}"/>
    <cellStyle name="20% - Accent3 5 2 6" xfId="17457" xr:uid="{46662A5F-5180-44A2-9B49-A5C356B6E232}"/>
    <cellStyle name="20% - Accent3 5 3" xfId="1631" xr:uid="{19DEF2CB-AA89-4797-A0DF-05C43AE11358}"/>
    <cellStyle name="20% - Accent3 5 3 2" xfId="4421" xr:uid="{54751A97-9383-42E2-B0DB-805F77CE2D35}"/>
    <cellStyle name="20% - Accent3 5 3 2 2" xfId="12751" xr:uid="{FD634AA4-302A-43F2-BB14-7CADEF7EB5E4}"/>
    <cellStyle name="20% - Accent3 5 3 2 2 2" xfId="29408" xr:uid="{32D44633-6D6A-40CB-809D-D5C454FB9C64}"/>
    <cellStyle name="20% - Accent3 5 3 2 3" xfId="21080" xr:uid="{B62DF7A4-6EAC-4D7C-AFFD-A44552AC89EB}"/>
    <cellStyle name="20% - Accent3 5 3 3" xfId="7197" xr:uid="{50DB442A-3D9F-45BD-86D6-8CA9A6408AEF}"/>
    <cellStyle name="20% - Accent3 5 3 3 2" xfId="15527" xr:uid="{6162FF69-96B9-44B0-ACF1-02C86CF8D1E2}"/>
    <cellStyle name="20% - Accent3 5 3 3 2 2" xfId="32184" xr:uid="{B4888A49-691A-42C4-8459-5D4FE83B3068}"/>
    <cellStyle name="20% - Accent3 5 3 3 3" xfId="23856" xr:uid="{BD6F5A22-6486-4A11-9213-106C512E58ED}"/>
    <cellStyle name="20% - Accent3 5 3 4" xfId="9975" xr:uid="{CA418857-4A3A-48AA-ACB9-AF9985452B33}"/>
    <cellStyle name="20% - Accent3 5 3 4 2" xfId="26632" xr:uid="{34E69544-04C7-48E2-8C89-A68591E4BB6E}"/>
    <cellStyle name="20% - Accent3 5 3 5" xfId="18304" xr:uid="{6792CA66-E8CF-485D-A07C-F1E67FD27F0F}"/>
    <cellStyle name="20% - Accent3 5 4" xfId="3094" xr:uid="{BBED01E2-FFD1-404F-82D1-EFFC63F888CA}"/>
    <cellStyle name="20% - Accent3 5 4 2" xfId="11424" xr:uid="{A2765FA7-AF35-4DE6-AA0A-A498B6CC97F0}"/>
    <cellStyle name="20% - Accent3 5 4 2 2" xfId="28081" xr:uid="{CB31E5BB-4628-45CF-B716-C29473242C0B}"/>
    <cellStyle name="20% - Accent3 5 4 3" xfId="19753" xr:uid="{5703C5C1-336E-443B-B5F3-17BCD57E2179}"/>
    <cellStyle name="20% - Accent3 5 5" xfId="5870" xr:uid="{07CDFE09-763C-4A81-9899-3F80DB9DC1F3}"/>
    <cellStyle name="20% - Accent3 5 5 2" xfId="14200" xr:uid="{6198C152-2534-4D97-93B9-BCDB295BE03E}"/>
    <cellStyle name="20% - Accent3 5 5 2 2" xfId="30857" xr:uid="{93954517-EFEF-4BBF-999E-C9A11F399AC8}"/>
    <cellStyle name="20% - Accent3 5 5 3" xfId="22529" xr:uid="{1BB21F98-A6B2-42B4-8E51-018E3093142C}"/>
    <cellStyle name="20% - Accent3 5 6" xfId="8648" xr:uid="{8F6E5BC3-947C-434E-A295-BD33ACBFB9F5}"/>
    <cellStyle name="20% - Accent3 5 6 2" xfId="25305" xr:uid="{C7B4A801-9573-4210-9A49-53454378505D}"/>
    <cellStyle name="20% - Accent3 5 7" xfId="16977" xr:uid="{3A181C67-332A-43CB-940E-E47CCFC02C19}"/>
    <cellStyle name="20% - Accent3 5 8" xfId="34790" xr:uid="{B067F6B2-AB67-48D2-A56E-4CF24C9BA94D}"/>
    <cellStyle name="20% - Accent3 6" xfId="537" xr:uid="{25790D06-AF6C-4FA8-8E27-DA78FED314CA}"/>
    <cellStyle name="20% - Accent3 6 2" xfId="1867" xr:uid="{128BB05A-05FD-4FE7-A06B-50CBB6089DDF}"/>
    <cellStyle name="20% - Accent3 6 2 2" xfId="4657" xr:uid="{D30592E8-0239-43B0-BD73-D459FBE4C7D8}"/>
    <cellStyle name="20% - Accent3 6 2 2 2" xfId="12987" xr:uid="{D5B7BC8D-1F01-4EAD-83E9-153FD34B354F}"/>
    <cellStyle name="20% - Accent3 6 2 2 2 2" xfId="29644" xr:uid="{B1E8E982-C566-4662-B6AD-9C0C2AB48500}"/>
    <cellStyle name="20% - Accent3 6 2 2 3" xfId="21316" xr:uid="{E0142F3D-47BE-4201-A048-F3B43B005CD2}"/>
    <cellStyle name="20% - Accent3 6 2 3" xfId="7433" xr:uid="{377B978B-2DC7-4414-A509-47138B7B9D2F}"/>
    <cellStyle name="20% - Accent3 6 2 3 2" xfId="15763" xr:uid="{29478D4F-0DBF-4A4D-8230-E7993D0B4AB7}"/>
    <cellStyle name="20% - Accent3 6 2 3 2 2" xfId="32420" xr:uid="{0F4C660D-863C-477B-8D37-9A462AEEE0DA}"/>
    <cellStyle name="20% - Accent3 6 2 3 3" xfId="24092" xr:uid="{2E91A4F8-8A6F-4815-A139-319614D1B143}"/>
    <cellStyle name="20% - Accent3 6 2 4" xfId="10211" xr:uid="{849C96DD-78A6-40A9-BA44-5BBAA7D723C1}"/>
    <cellStyle name="20% - Accent3 6 2 4 2" xfId="26868" xr:uid="{1192934A-3BD2-43CB-98A1-71135A458CF0}"/>
    <cellStyle name="20% - Accent3 6 2 5" xfId="18540" xr:uid="{FA47AC35-F833-4716-9397-83D105A1B833}"/>
    <cellStyle name="20% - Accent3 6 3" xfId="3330" xr:uid="{D3FB89C6-B971-453E-BEAE-BA9FD13CA16E}"/>
    <cellStyle name="20% - Accent3 6 3 2" xfId="11660" xr:uid="{92FDA72B-2E9F-4AEA-960A-A27EC995732F}"/>
    <cellStyle name="20% - Accent3 6 3 2 2" xfId="28317" xr:uid="{50338B50-829C-411D-AF1E-0FFC5E488159}"/>
    <cellStyle name="20% - Accent3 6 3 3" xfId="19989" xr:uid="{33DB6D8B-020B-4B31-A412-4F6BE1C0FB53}"/>
    <cellStyle name="20% - Accent3 6 4" xfId="6106" xr:uid="{E5CF0774-694D-486E-AFAE-A4908E2B6C17}"/>
    <cellStyle name="20% - Accent3 6 4 2" xfId="14436" xr:uid="{915B442C-DE3F-4E0A-8714-287A5BD4E9D9}"/>
    <cellStyle name="20% - Accent3 6 4 2 2" xfId="31093" xr:uid="{3E9B5F77-5460-4F3C-AC9B-128A8685EF7C}"/>
    <cellStyle name="20% - Accent3 6 4 3" xfId="22765" xr:uid="{7D07C444-F25D-4712-875C-F21B3AE4FDAA}"/>
    <cellStyle name="20% - Accent3 6 5" xfId="8884" xr:uid="{6A5D614B-AC2F-4814-A4D2-3E65ACEBAD15}"/>
    <cellStyle name="20% - Accent3 6 5 2" xfId="25541" xr:uid="{6B48D42B-B268-410F-8B85-9F02EB0162DB}"/>
    <cellStyle name="20% - Accent3 6 6" xfId="17213" xr:uid="{FB3A7ABD-8223-4B24-8963-9B2F0EDED14F}"/>
    <cellStyle name="20% - Accent3 6 7" xfId="34791" xr:uid="{14C6A7C7-5520-419D-8FBB-0E0B304FBBF5}"/>
    <cellStyle name="20% - Accent3 7" xfId="1014" xr:uid="{5E57CF82-6D70-427D-8E44-2F429C935B39}"/>
    <cellStyle name="20% - Accent3 7 2" xfId="2342" xr:uid="{3D6C6326-84D4-4D20-A711-15DA54335032}"/>
    <cellStyle name="20% - Accent3 7 2 2" xfId="5132" xr:uid="{28829785-72AA-4033-A01F-C2285E75741B}"/>
    <cellStyle name="20% - Accent3 7 2 2 2" xfId="13462" xr:uid="{50944422-E86C-4292-99B1-A9AF0C8FC08A}"/>
    <cellStyle name="20% - Accent3 7 2 2 2 2" xfId="30119" xr:uid="{26AEBE13-1DA1-4868-80D3-0775A4BC612F}"/>
    <cellStyle name="20% - Accent3 7 2 2 3" xfId="21791" xr:uid="{9854EC2B-4D04-4B3B-86DC-C0823513A14B}"/>
    <cellStyle name="20% - Accent3 7 2 3" xfId="7908" xr:uid="{29C03476-8BFF-482C-AAAB-98B50AE56239}"/>
    <cellStyle name="20% - Accent3 7 2 3 2" xfId="16238" xr:uid="{48DB6EBE-8D97-474D-BD30-14EE21E5E5CD}"/>
    <cellStyle name="20% - Accent3 7 2 3 2 2" xfId="32895" xr:uid="{3A014FBA-9C9B-4D8A-9212-F2FCE936A7AF}"/>
    <cellStyle name="20% - Accent3 7 2 3 3" xfId="24567" xr:uid="{135999D6-14C7-4E33-8C32-63485E4A0EC4}"/>
    <cellStyle name="20% - Accent3 7 2 4" xfId="10686" xr:uid="{9D0547B7-B15D-449C-A6E7-70C258B46C74}"/>
    <cellStyle name="20% - Accent3 7 2 4 2" xfId="27343" xr:uid="{99F571B0-7F78-4549-8A51-04A501B4E4BA}"/>
    <cellStyle name="20% - Accent3 7 2 5" xfId="19015" xr:uid="{D96E4A16-0403-4F4F-808F-63DE01FBD760}"/>
    <cellStyle name="20% - Accent3 7 3" xfId="3805" xr:uid="{8F8EFD92-0608-44B7-9904-31CE6D717E6D}"/>
    <cellStyle name="20% - Accent3 7 3 2" xfId="12135" xr:uid="{8C2DCE0C-DCE7-4A03-A64F-71AEFF0A4B9A}"/>
    <cellStyle name="20% - Accent3 7 3 2 2" xfId="28792" xr:uid="{EA08668E-26E9-4F21-8EDD-AFE658F59469}"/>
    <cellStyle name="20% - Accent3 7 3 3" xfId="20464" xr:uid="{46D8208A-23A0-484F-8267-630F4D1F6866}"/>
    <cellStyle name="20% - Accent3 7 4" xfId="6581" xr:uid="{FB356C95-AE7A-44FF-BCC8-AD6BF71EAD3F}"/>
    <cellStyle name="20% - Accent3 7 4 2" xfId="14911" xr:uid="{11950115-D75D-474F-9EA0-31F2CA0265EA}"/>
    <cellStyle name="20% - Accent3 7 4 2 2" xfId="31568" xr:uid="{497961DF-90F6-4E60-A415-94CA8B37D241}"/>
    <cellStyle name="20% - Accent3 7 4 3" xfId="23240" xr:uid="{E2444948-B3B4-4F41-9B31-2BD41BDD3CC9}"/>
    <cellStyle name="20% - Accent3 7 5" xfId="9359" xr:uid="{4E7BB75F-A6F1-44A8-9B65-2E9A0A1B721F}"/>
    <cellStyle name="20% - Accent3 7 5 2" xfId="26016" xr:uid="{35D5F385-685B-4BC0-819D-B3DEF06C4248}"/>
    <cellStyle name="20% - Accent3 7 6" xfId="17688" xr:uid="{01AAFD47-A7C6-491E-8D5C-2DDEC11781AC}"/>
    <cellStyle name="20% - Accent3 7 7" xfId="34792" xr:uid="{A2D2C29A-C4D7-4D15-AFB7-211F34E9CDCE}"/>
    <cellStyle name="20% - Accent3 8" xfId="1249" xr:uid="{E6DAEDA5-BDF5-4678-AAEB-BCE4FC9A54E6}"/>
    <cellStyle name="20% - Accent3 8 2" xfId="2577" xr:uid="{67E92F8C-A4DA-48A4-AD66-30974F39FAE6}"/>
    <cellStyle name="20% - Accent3 8 2 2" xfId="5367" xr:uid="{C8FDE7F9-B030-4EBD-ACC9-EF2F39080C31}"/>
    <cellStyle name="20% - Accent3 8 2 2 2" xfId="13697" xr:uid="{E06146A5-BFEF-4191-B1A0-284DAB5204A6}"/>
    <cellStyle name="20% - Accent3 8 2 2 2 2" xfId="30354" xr:uid="{0061EA4D-5EA5-4094-ADC6-AF77430A28A7}"/>
    <cellStyle name="20% - Accent3 8 2 2 3" xfId="22026" xr:uid="{C4C6EEBB-A0D6-4038-B349-33471A2338BD}"/>
    <cellStyle name="20% - Accent3 8 2 3" xfId="8143" xr:uid="{A849E8CA-4441-4388-902B-6389D18DC073}"/>
    <cellStyle name="20% - Accent3 8 2 3 2" xfId="16473" xr:uid="{BF717208-755F-4EE0-86D8-74CDB388EB8C}"/>
    <cellStyle name="20% - Accent3 8 2 3 2 2" xfId="33130" xr:uid="{8179EE28-2A8B-40E9-9483-0B993425648D}"/>
    <cellStyle name="20% - Accent3 8 2 3 3" xfId="24802" xr:uid="{F6BB2CB1-47E8-461B-BE7E-95B63C09CF2E}"/>
    <cellStyle name="20% - Accent3 8 2 4" xfId="10921" xr:uid="{60EB598D-4821-4F76-99A9-EFC81A761649}"/>
    <cellStyle name="20% - Accent3 8 2 4 2" xfId="27578" xr:uid="{40F87B55-05B8-4822-8B5D-DB962FF42BC3}"/>
    <cellStyle name="20% - Accent3 8 2 5" xfId="19250" xr:uid="{3115DF9B-DDE6-44A5-94C2-DB192C2F20B7}"/>
    <cellStyle name="20% - Accent3 8 3" xfId="4040" xr:uid="{6078C329-9E4E-430D-98A2-28265F3125E5}"/>
    <cellStyle name="20% - Accent3 8 3 2" xfId="12370" xr:uid="{F37B1733-740B-4657-9A77-BC5920B36569}"/>
    <cellStyle name="20% - Accent3 8 3 2 2" xfId="29027" xr:uid="{2F8046C4-A099-41B8-BC3A-C773117A612E}"/>
    <cellStyle name="20% - Accent3 8 3 3" xfId="20699" xr:uid="{F3CEA0FA-9955-48B6-8F7D-D11E761829CE}"/>
    <cellStyle name="20% - Accent3 8 4" xfId="6816" xr:uid="{F0C585F6-E5E0-469B-A82A-37E0C6928C26}"/>
    <cellStyle name="20% - Accent3 8 4 2" xfId="15146" xr:uid="{76985217-F151-4329-8FE6-01F1BDEC8195}"/>
    <cellStyle name="20% - Accent3 8 4 2 2" xfId="31803" xr:uid="{C77D8A44-6D14-4485-92DD-A937E28D392B}"/>
    <cellStyle name="20% - Accent3 8 4 3" xfId="23475" xr:uid="{49507B59-5A3C-4244-AD02-B3AE51221BA9}"/>
    <cellStyle name="20% - Accent3 8 5" xfId="9594" xr:uid="{33C38AC3-7576-4584-AF71-AA3FBA9BD992}"/>
    <cellStyle name="20% - Accent3 8 5 2" xfId="26251" xr:uid="{7B6619DB-C0FE-467E-9188-08F1BE898CDF}"/>
    <cellStyle name="20% - Accent3 8 6" xfId="17923" xr:uid="{EADC8198-A06B-4B0F-BA28-976E2D99107D}"/>
    <cellStyle name="20% - Accent3 8 7" xfId="34793" xr:uid="{F34239DA-3878-473A-A047-7AECEB6897F8}"/>
    <cellStyle name="20% - Accent3 9" xfId="1271" xr:uid="{CD7E009D-903D-4BB3-9536-24989DBBA40E}"/>
    <cellStyle name="20% - Accent3 9 2" xfId="2599" xr:uid="{F671E558-425B-44E5-BA83-DD1396774B9A}"/>
    <cellStyle name="20% - Accent3 9 2 2" xfId="5389" xr:uid="{09546439-6666-4706-B088-705C3B88C13B}"/>
    <cellStyle name="20% - Accent3 9 2 2 2" xfId="13719" xr:uid="{9FE416A8-B48A-4F0C-B908-3902D00C35CA}"/>
    <cellStyle name="20% - Accent3 9 2 2 2 2" xfId="30376" xr:uid="{42B17E0A-66AC-41F5-A52C-8F40DA1E4F49}"/>
    <cellStyle name="20% - Accent3 9 2 2 3" xfId="22048" xr:uid="{6AD8B5A8-A94E-4E6A-900A-4F5F21EFD27E}"/>
    <cellStyle name="20% - Accent3 9 2 3" xfId="8165" xr:uid="{81951BE6-78C0-41B3-A7F8-D540E5110BEC}"/>
    <cellStyle name="20% - Accent3 9 2 3 2" xfId="16495" xr:uid="{114413E8-8969-400C-BFAD-06FF1F9F79E6}"/>
    <cellStyle name="20% - Accent3 9 2 3 2 2" xfId="33152" xr:uid="{7E7AEB08-BAFA-41CF-904D-473C1D8C0C60}"/>
    <cellStyle name="20% - Accent3 9 2 3 3" xfId="24824" xr:uid="{658F5303-3D85-4ED4-AD65-97233280E1F3}"/>
    <cellStyle name="20% - Accent3 9 2 4" xfId="10943" xr:uid="{08A84C38-E036-4206-BD2B-305EA76FB912}"/>
    <cellStyle name="20% - Accent3 9 2 4 2" xfId="27600" xr:uid="{F78583CB-8AEE-4F64-9286-1B76ACEE0D2C}"/>
    <cellStyle name="20% - Accent3 9 2 5" xfId="19272" xr:uid="{6950B010-B61D-4187-B1C5-7D047C55AF5E}"/>
    <cellStyle name="20% - Accent3 9 3" xfId="4062" xr:uid="{5BE23BD1-5286-4A76-9C2A-C61D896B93C4}"/>
    <cellStyle name="20% - Accent3 9 3 2" xfId="12392" xr:uid="{B2B65E9D-BB0A-4428-9437-9FE48E6991AF}"/>
    <cellStyle name="20% - Accent3 9 3 2 2" xfId="29049" xr:uid="{F7323648-7B65-4DA2-9232-29CA2EE6C347}"/>
    <cellStyle name="20% - Accent3 9 3 3" xfId="20721" xr:uid="{39CD9642-68EA-47B9-B6EF-2EF86BCCF4CA}"/>
    <cellStyle name="20% - Accent3 9 4" xfId="6838" xr:uid="{32EE1100-05E3-4DB0-AD03-A0F1B46D8036}"/>
    <cellStyle name="20% - Accent3 9 4 2" xfId="15168" xr:uid="{4BB6C03D-25E6-4668-B439-D4B5A290E465}"/>
    <cellStyle name="20% - Accent3 9 4 2 2" xfId="31825" xr:uid="{D9211024-C2B0-46C1-9F07-FE95A8B2F307}"/>
    <cellStyle name="20% - Accent3 9 4 3" xfId="23497" xr:uid="{88B5FF5C-F3CA-412B-8E23-3CBBF0F56D85}"/>
    <cellStyle name="20% - Accent3 9 5" xfId="9616" xr:uid="{4EDC66C9-6CB5-4E8C-82CF-9E270B48C683}"/>
    <cellStyle name="20% - Accent3 9 5 2" xfId="26273" xr:uid="{0599DF5C-2A3A-451A-AC8E-7677547F9CAB}"/>
    <cellStyle name="20% - Accent3 9 6" xfId="17945" xr:uid="{76750921-8A31-4524-BD4F-6FCBC2C14F2E}"/>
    <cellStyle name="20% - Accent4" xfId="44" builtinId="42" customBuiltin="1"/>
    <cellStyle name="20% - Accent4 10" xfId="1392" xr:uid="{415C1AC2-36F9-4B0C-B8EE-D1A133218B43}"/>
    <cellStyle name="20% - Accent4 10 2" xfId="4183" xr:uid="{8F73B938-7409-4CBF-A18D-907C33BAF282}"/>
    <cellStyle name="20% - Accent4 10 2 2" xfId="12513" xr:uid="{6CAC8772-AF3F-4DA2-B66F-20C61A538B22}"/>
    <cellStyle name="20% - Accent4 10 2 2 2" xfId="29170" xr:uid="{5303F450-A6FF-4E6D-9C1F-00F389B3E56D}"/>
    <cellStyle name="20% - Accent4 10 2 3" xfId="20842" xr:uid="{12268837-445C-42B0-90B5-B31D6C088BD5}"/>
    <cellStyle name="20% - Accent4 10 3" xfId="6959" xr:uid="{0343CC05-19F9-4C6E-B055-5B5476CF70B8}"/>
    <cellStyle name="20% - Accent4 10 3 2" xfId="15289" xr:uid="{CE33335C-66E5-428B-A0B3-82A0FA70FF09}"/>
    <cellStyle name="20% - Accent4 10 3 2 2" xfId="31946" xr:uid="{B1214383-E538-42DE-AC60-7739A695DF2C}"/>
    <cellStyle name="20% - Accent4 10 3 3" xfId="23618" xr:uid="{887B71C2-BD54-4CB9-A967-A8FC77D7838A}"/>
    <cellStyle name="20% - Accent4 10 4" xfId="9737" xr:uid="{F66D4189-EEE6-4086-B265-948BAFB703C8}"/>
    <cellStyle name="20% - Accent4 10 4 2" xfId="26394" xr:uid="{E54AEADC-2AB8-4947-8E48-3E25CD7F1EA0}"/>
    <cellStyle name="20% - Accent4 10 5" xfId="18066" xr:uid="{BC8D82E1-62D5-4FCC-8170-FAC75BA1B1C6}"/>
    <cellStyle name="20% - Accent4 11" xfId="2854" xr:uid="{8B4CE2D9-18B7-4CA4-931B-E033E9788FDC}"/>
    <cellStyle name="20% - Accent4 11 2" xfId="11186" xr:uid="{DD640CF9-84C9-46BA-B4E6-351F13DAF9BB}"/>
    <cellStyle name="20% - Accent4 11 2 2" xfId="27843" xr:uid="{525BF5CC-33EE-4C05-ACD8-01536DFA50EE}"/>
    <cellStyle name="20% - Accent4 11 3" xfId="19515" xr:uid="{32892298-F736-4C57-8910-94BF1F3B9583}"/>
    <cellStyle name="20% - Accent4 12" xfId="5632" xr:uid="{1C1AD2A8-8400-4A66-A59C-DA1622F9666A}"/>
    <cellStyle name="20% - Accent4 12 2" xfId="13962" xr:uid="{C76D4320-8507-4B04-9A2A-9DA3A0ACE70C}"/>
    <cellStyle name="20% - Accent4 12 2 2" xfId="30619" xr:uid="{B7BCCC8F-4A52-433A-8C6D-AADCB3C3A11E}"/>
    <cellStyle name="20% - Accent4 12 3" xfId="22291" xr:uid="{B8AF8DFA-A12A-4455-86A9-DF9202F5F7B0}"/>
    <cellStyle name="20% - Accent4 13" xfId="8408" xr:uid="{37B63D10-A832-4B29-AD3B-86ACF452FC1F}"/>
    <cellStyle name="20% - Accent4 13 2" xfId="25067" xr:uid="{C9FE5672-8009-4E87-A8E5-D8086EBC7954}"/>
    <cellStyle name="20% - Accent4 14" xfId="16737" xr:uid="{FD72E8F4-7CA8-49E2-8AA4-5EECA2138F26}"/>
    <cellStyle name="20% - Accent4 2" xfId="89" xr:uid="{B13D0B59-518A-4EF8-B809-7B223F1E82E7}"/>
    <cellStyle name="20% - Accent4 2 10" xfId="5667" xr:uid="{76C7DECA-C709-4A57-B753-0E99B41A38D7}"/>
    <cellStyle name="20% - Accent4 2 10 2" xfId="13997" xr:uid="{52953EAA-2EF1-463A-9387-3EE73105E052}"/>
    <cellStyle name="20% - Accent4 2 10 2 2" xfId="30654" xr:uid="{C4B4269B-08C7-42F5-8E3D-107AB042FEE2}"/>
    <cellStyle name="20% - Accent4 2 10 3" xfId="22326" xr:uid="{67B37B5F-3171-4846-A956-FE1B72BB0EE2}"/>
    <cellStyle name="20% - Accent4 2 10 4" xfId="34794" xr:uid="{507A6B52-FC22-4669-BE41-C94991071BB0}"/>
    <cellStyle name="20% - Accent4 2 11" xfId="8444" xr:uid="{392A66E1-E0E8-4BB3-B537-F9E480437C12}"/>
    <cellStyle name="20% - Accent4 2 11 2" xfId="25102" xr:uid="{9540E047-0075-40D8-ADF1-5D679CCCFA1F}"/>
    <cellStyle name="20% - Accent4 2 11 3" xfId="34795" xr:uid="{7919DD40-0FC2-4A81-85C8-862BA725BE91}"/>
    <cellStyle name="20% - Accent4 2 12" xfId="16774" xr:uid="{6C18B4F4-AB5B-48AC-AC75-E455CF51304F}"/>
    <cellStyle name="20% - Accent4 2 12 2" xfId="34796" xr:uid="{3B023287-D2B0-4BFD-9E08-8ED7E6CC86B7}"/>
    <cellStyle name="20% - Accent4 2 13" xfId="33867" xr:uid="{C98DAD4A-9EC2-41E9-90A0-8CA9FE170E06}"/>
    <cellStyle name="20% - Accent4 2 13 2" xfId="34797" xr:uid="{FE09A465-9965-431F-85CA-19A786063BE3}"/>
    <cellStyle name="20% - Accent4 2 14" xfId="34798" xr:uid="{202428EB-9D4B-4167-A827-AB0E1E11F7DE}"/>
    <cellStyle name="20% - Accent4 2 15" xfId="34799" xr:uid="{7FFFDEA8-43A8-4C42-91EC-67C56A94BCF0}"/>
    <cellStyle name="20% - Accent4 2 16" xfId="34715" xr:uid="{3513C270-8C11-410E-BC45-CA7DCD5C7385}"/>
    <cellStyle name="20% - Accent4 2 2" xfId="150" xr:uid="{92FCD70C-A60D-4FB0-8718-CC7555DA10DE}"/>
    <cellStyle name="20% - Accent4 2 2 10" xfId="8503" xr:uid="{23C55961-69A7-4483-AFBD-1B15D50FDB02}"/>
    <cellStyle name="20% - Accent4 2 2 10 2" xfId="25160" xr:uid="{CC2C1192-A434-4C49-B6F1-A98685ADF306}"/>
    <cellStyle name="20% - Accent4 2 2 11" xfId="16832" xr:uid="{C0CC0D13-7D18-4D58-AD3F-81996B23C887}"/>
    <cellStyle name="20% - Accent4 2 2 12" xfId="34800" xr:uid="{CC2D3CE9-F5C0-45F2-8907-30D1A8605C4A}"/>
    <cellStyle name="20% - Accent4 2 2 2" xfId="271" xr:uid="{770CB0F2-9FCC-4FC4-B66A-A10E01932319}"/>
    <cellStyle name="20% - Accent4 2 2 2 2" xfId="513" xr:uid="{B44744D2-08C9-4DFB-8C22-62F784312809}"/>
    <cellStyle name="20% - Accent4 2 2 2 2 2" xfId="989" xr:uid="{093A3868-1206-45EA-BD53-65559C2F8543}"/>
    <cellStyle name="20% - Accent4 2 2 2 2 2 2" xfId="2317" xr:uid="{5DC6EFB9-B4AB-46EA-800B-AC5F72CA486F}"/>
    <cellStyle name="20% - Accent4 2 2 2 2 2 2 2" xfId="5107" xr:uid="{D6322F11-45D9-4176-A083-EB40AA0A5B49}"/>
    <cellStyle name="20% - Accent4 2 2 2 2 2 2 2 2" xfId="13437" xr:uid="{71CFB108-FAA2-4A53-B626-8EF2FF6AAC54}"/>
    <cellStyle name="20% - Accent4 2 2 2 2 2 2 2 2 2" xfId="30094" xr:uid="{C5E15DCC-7A03-45A6-9462-C9CE43D25DD9}"/>
    <cellStyle name="20% - Accent4 2 2 2 2 2 2 2 3" xfId="21766" xr:uid="{668F8294-23A3-4561-86EE-258A8692040E}"/>
    <cellStyle name="20% - Accent4 2 2 2 2 2 2 3" xfId="7883" xr:uid="{9A6B84CA-C5FD-4A72-958C-DADC7B0CC077}"/>
    <cellStyle name="20% - Accent4 2 2 2 2 2 2 3 2" xfId="16213" xr:uid="{7DA7A06F-AC06-413E-B348-13490FBD0EEE}"/>
    <cellStyle name="20% - Accent4 2 2 2 2 2 2 3 2 2" xfId="32870" xr:uid="{BB135091-7B63-4E5C-9343-7BF8364E52BD}"/>
    <cellStyle name="20% - Accent4 2 2 2 2 2 2 3 3" xfId="24542" xr:uid="{7C5A70E9-AD92-44FB-9C29-1A7296736995}"/>
    <cellStyle name="20% - Accent4 2 2 2 2 2 2 4" xfId="10661" xr:uid="{19557C0C-1885-4FF5-99F9-413C5CCB6C60}"/>
    <cellStyle name="20% - Accent4 2 2 2 2 2 2 4 2" xfId="27318" xr:uid="{09DEEC0A-82AC-43A9-877B-A0440F963082}"/>
    <cellStyle name="20% - Accent4 2 2 2 2 2 2 5" xfId="18990" xr:uid="{BFD81FF7-CACC-4746-BCF7-5BD938DBD9BC}"/>
    <cellStyle name="20% - Accent4 2 2 2 2 2 3" xfId="3780" xr:uid="{D9BE44E4-A33D-4288-A51E-D3FEF235CF99}"/>
    <cellStyle name="20% - Accent4 2 2 2 2 2 3 2" xfId="12110" xr:uid="{09ADEE8E-BCAC-44A5-87F4-4BF13FEEED21}"/>
    <cellStyle name="20% - Accent4 2 2 2 2 2 3 2 2" xfId="28767" xr:uid="{D48B8A86-8620-4A13-9425-B638D8764AA7}"/>
    <cellStyle name="20% - Accent4 2 2 2 2 2 3 3" xfId="20439" xr:uid="{54804B4C-A0DD-4EB8-ACFC-ECC6E8C92979}"/>
    <cellStyle name="20% - Accent4 2 2 2 2 2 4" xfId="6556" xr:uid="{0708994D-527B-4DC8-99F1-929136816CEA}"/>
    <cellStyle name="20% - Accent4 2 2 2 2 2 4 2" xfId="14886" xr:uid="{F63EB9B9-7E17-4235-AD80-4073FB7F3149}"/>
    <cellStyle name="20% - Accent4 2 2 2 2 2 4 2 2" xfId="31543" xr:uid="{0FBB06DA-CD81-4CB5-96D9-619C48B3207D}"/>
    <cellStyle name="20% - Accent4 2 2 2 2 2 4 3" xfId="23215" xr:uid="{EBE556E4-3494-4FDF-8239-53252FC0BF4F}"/>
    <cellStyle name="20% - Accent4 2 2 2 2 2 5" xfId="9334" xr:uid="{BD21B8C1-5C95-4E9E-8E3D-5130D9D01F73}"/>
    <cellStyle name="20% - Accent4 2 2 2 2 2 5 2" xfId="25991" xr:uid="{F20E7463-41CA-4493-82C0-E3B468F2C900}"/>
    <cellStyle name="20% - Accent4 2 2 2 2 2 6" xfId="17663" xr:uid="{98423A7C-CA04-45B5-8EFD-4B79A366AFF1}"/>
    <cellStyle name="20% - Accent4 2 2 2 2 3" xfId="1843" xr:uid="{0D3BB715-1A12-4AF8-A737-5B38113E04EC}"/>
    <cellStyle name="20% - Accent4 2 2 2 2 3 2" xfId="4633" xr:uid="{E4A69BB7-F103-4D38-8674-4D553B43B555}"/>
    <cellStyle name="20% - Accent4 2 2 2 2 3 2 2" xfId="12963" xr:uid="{EBEC02C5-F243-4397-9EB9-2768A7CE76E1}"/>
    <cellStyle name="20% - Accent4 2 2 2 2 3 2 2 2" xfId="29620" xr:uid="{7C8974D9-3477-4E50-8EB5-D2F7EECCE07E}"/>
    <cellStyle name="20% - Accent4 2 2 2 2 3 2 3" xfId="21292" xr:uid="{1B33EF4C-01BF-419B-A100-5F31DCB53243}"/>
    <cellStyle name="20% - Accent4 2 2 2 2 3 3" xfId="7409" xr:uid="{469B438E-F710-464E-AAB8-612B6DA820CF}"/>
    <cellStyle name="20% - Accent4 2 2 2 2 3 3 2" xfId="15739" xr:uid="{2A210390-8E49-4D5F-9804-FBC0AA0B9062}"/>
    <cellStyle name="20% - Accent4 2 2 2 2 3 3 2 2" xfId="32396" xr:uid="{E12CA27B-C5FC-489B-A669-920D611220EB}"/>
    <cellStyle name="20% - Accent4 2 2 2 2 3 3 3" xfId="24068" xr:uid="{158B2DC4-5888-47BD-80AA-E3199FB09A05}"/>
    <cellStyle name="20% - Accent4 2 2 2 2 3 4" xfId="10187" xr:uid="{DA99D46C-DAC8-4594-9CC6-20384A2B69FE}"/>
    <cellStyle name="20% - Accent4 2 2 2 2 3 4 2" xfId="26844" xr:uid="{0828984A-8D19-4F6B-B5B4-5A76241F0E90}"/>
    <cellStyle name="20% - Accent4 2 2 2 2 3 5" xfId="18516" xr:uid="{FF7CE81C-25DD-4A7C-BE95-729AE072C7C7}"/>
    <cellStyle name="20% - Accent4 2 2 2 2 4" xfId="3306" xr:uid="{B60BCA9B-E49C-4165-A269-13B497B7D3B7}"/>
    <cellStyle name="20% - Accent4 2 2 2 2 4 2" xfId="11636" xr:uid="{7F4C55B9-5FA4-4B18-996D-C1ACE63EA0F2}"/>
    <cellStyle name="20% - Accent4 2 2 2 2 4 2 2" xfId="28293" xr:uid="{984D5D56-91FE-475F-A2FF-6357C3CD249C}"/>
    <cellStyle name="20% - Accent4 2 2 2 2 4 3" xfId="19965" xr:uid="{D7A1FBFD-D948-45B8-97D1-CF02F3087B5D}"/>
    <cellStyle name="20% - Accent4 2 2 2 2 5" xfId="6082" xr:uid="{4189F7F2-674B-4BD4-B96C-8BA8415EB9D4}"/>
    <cellStyle name="20% - Accent4 2 2 2 2 5 2" xfId="14412" xr:uid="{AD3CCA3C-152A-4930-84C9-FF7E957BF62C}"/>
    <cellStyle name="20% - Accent4 2 2 2 2 5 2 2" xfId="31069" xr:uid="{06FB494B-C723-4D9F-BC9D-B7F661626B57}"/>
    <cellStyle name="20% - Accent4 2 2 2 2 5 3" xfId="22741" xr:uid="{1264127F-9CD6-4B81-9487-02803CC5D473}"/>
    <cellStyle name="20% - Accent4 2 2 2 2 6" xfId="8860" xr:uid="{F1C143E6-BA2F-4D1C-AD1A-268CC1CC0984}"/>
    <cellStyle name="20% - Accent4 2 2 2 2 6 2" xfId="25517" xr:uid="{56A34AE3-D956-45CF-816F-B766FA6168C7}"/>
    <cellStyle name="20% - Accent4 2 2 2 2 7" xfId="17189" xr:uid="{6DF2C7F2-E16D-43A4-96A6-F82FC55EDDA2}"/>
    <cellStyle name="20% - Accent4 2 2 2 3" xfId="749" xr:uid="{A7D96662-A9F3-4E4F-8284-9D616C3566AA}"/>
    <cellStyle name="20% - Accent4 2 2 2 3 2" xfId="2079" xr:uid="{934620B9-1D83-4A81-AE23-0D0004B0A809}"/>
    <cellStyle name="20% - Accent4 2 2 2 3 2 2" xfId="4869" xr:uid="{656E490A-0379-4E9D-903A-89C9C3C134C2}"/>
    <cellStyle name="20% - Accent4 2 2 2 3 2 2 2" xfId="13199" xr:uid="{B4D7B593-5E0D-49E7-B04F-96132377478C}"/>
    <cellStyle name="20% - Accent4 2 2 2 3 2 2 2 2" xfId="29856" xr:uid="{1A50DECE-E012-459E-A45E-384D4FA6BA9B}"/>
    <cellStyle name="20% - Accent4 2 2 2 3 2 2 3" xfId="21528" xr:uid="{FE43B007-74D1-456B-A72C-08A58346D26B}"/>
    <cellStyle name="20% - Accent4 2 2 2 3 2 3" xfId="7645" xr:uid="{B3A60DF2-195B-4325-BD85-FA7F1CFE4926}"/>
    <cellStyle name="20% - Accent4 2 2 2 3 2 3 2" xfId="15975" xr:uid="{97F51E3F-A18F-410F-9B3F-D9EE1E8EA2FC}"/>
    <cellStyle name="20% - Accent4 2 2 2 3 2 3 2 2" xfId="32632" xr:uid="{62663B19-2719-4AA9-936C-936730FE89F1}"/>
    <cellStyle name="20% - Accent4 2 2 2 3 2 3 3" xfId="24304" xr:uid="{2EF538C6-9442-4FC1-A06D-85B9F3AD69A8}"/>
    <cellStyle name="20% - Accent4 2 2 2 3 2 4" xfId="10423" xr:uid="{DBB5FC08-D580-498E-8002-69FBD28987D5}"/>
    <cellStyle name="20% - Accent4 2 2 2 3 2 4 2" xfId="27080" xr:uid="{521D9F54-D301-4B5E-923B-8EFAE4EF19CB}"/>
    <cellStyle name="20% - Accent4 2 2 2 3 2 5" xfId="18752" xr:uid="{A2B61DCE-38D8-41EE-B976-63C32D3DFE77}"/>
    <cellStyle name="20% - Accent4 2 2 2 3 3" xfId="3542" xr:uid="{314FE76A-CE59-4566-B895-4DBA6723D210}"/>
    <cellStyle name="20% - Accent4 2 2 2 3 3 2" xfId="11872" xr:uid="{49593F5D-AED2-4C83-B8AE-4383AC5A9132}"/>
    <cellStyle name="20% - Accent4 2 2 2 3 3 2 2" xfId="28529" xr:uid="{FD0B7518-3EEA-406A-9E71-4034DD170505}"/>
    <cellStyle name="20% - Accent4 2 2 2 3 3 3" xfId="20201" xr:uid="{1BEB91B1-A9B0-4CBC-A428-3EBE585C4EB2}"/>
    <cellStyle name="20% - Accent4 2 2 2 3 4" xfId="6318" xr:uid="{76657A0E-567A-413E-83EA-21E4F1AB9B55}"/>
    <cellStyle name="20% - Accent4 2 2 2 3 4 2" xfId="14648" xr:uid="{6A8D291E-6276-4C03-8D5B-8F0C58B1B9A8}"/>
    <cellStyle name="20% - Accent4 2 2 2 3 4 2 2" xfId="31305" xr:uid="{56CA54F7-98E7-4A99-A58C-CDE5FBE57A13}"/>
    <cellStyle name="20% - Accent4 2 2 2 3 4 3" xfId="22977" xr:uid="{5D5E2EFB-2F75-4250-B58E-533797A2ABA1}"/>
    <cellStyle name="20% - Accent4 2 2 2 3 5" xfId="9096" xr:uid="{56249417-8E46-4A34-A58C-B0039014B7A4}"/>
    <cellStyle name="20% - Accent4 2 2 2 3 5 2" xfId="25753" xr:uid="{F027A619-709B-4A34-BC64-C2DBCFA9490D}"/>
    <cellStyle name="20% - Accent4 2 2 2 3 6" xfId="17425" xr:uid="{E8EF7A5A-9EA2-4836-8CD2-CBA7984BB5E7}"/>
    <cellStyle name="20% - Accent4 2 2 2 4" xfId="1226" xr:uid="{12D1137A-938B-4AE2-92D0-9E5D58D3AADE}"/>
    <cellStyle name="20% - Accent4 2 2 2 4 2" xfId="2554" xr:uid="{7E4ED8DC-1121-4796-BA17-9D094CDD8127}"/>
    <cellStyle name="20% - Accent4 2 2 2 4 2 2" xfId="5344" xr:uid="{89A5EF69-D57C-4C70-B260-F0A054EED517}"/>
    <cellStyle name="20% - Accent4 2 2 2 4 2 2 2" xfId="13674" xr:uid="{C33CD8E9-1806-4918-B12B-0C7416CA90EE}"/>
    <cellStyle name="20% - Accent4 2 2 2 4 2 2 2 2" xfId="30331" xr:uid="{303FC749-8013-4DC8-95A2-9DA9196EE343}"/>
    <cellStyle name="20% - Accent4 2 2 2 4 2 2 3" xfId="22003" xr:uid="{4E0AC8BA-F3A8-4C78-B727-74109E589FE9}"/>
    <cellStyle name="20% - Accent4 2 2 2 4 2 3" xfId="8120" xr:uid="{8CD2D099-47CB-4897-9754-C238A82179DD}"/>
    <cellStyle name="20% - Accent4 2 2 2 4 2 3 2" xfId="16450" xr:uid="{C5E080C7-F55A-420F-B187-1E0AEEAC01A7}"/>
    <cellStyle name="20% - Accent4 2 2 2 4 2 3 2 2" xfId="33107" xr:uid="{7770990C-755C-41E1-97B7-7818A5303D35}"/>
    <cellStyle name="20% - Accent4 2 2 2 4 2 3 3" xfId="24779" xr:uid="{EFB4C5C0-25EC-4AC0-9CD1-7450841C7A5D}"/>
    <cellStyle name="20% - Accent4 2 2 2 4 2 4" xfId="10898" xr:uid="{32596E44-B647-42BE-B69D-A940C83D0E7F}"/>
    <cellStyle name="20% - Accent4 2 2 2 4 2 4 2" xfId="27555" xr:uid="{A4D238BD-9661-4ABF-9ECD-2D780F5E26CB}"/>
    <cellStyle name="20% - Accent4 2 2 2 4 2 5" xfId="19227" xr:uid="{E81E40D8-6053-4BB0-817D-105AF9BF6C95}"/>
    <cellStyle name="20% - Accent4 2 2 2 4 3" xfId="4017" xr:uid="{E4F8B009-D1C6-45EE-8B65-68AF89AF1FC0}"/>
    <cellStyle name="20% - Accent4 2 2 2 4 3 2" xfId="12347" xr:uid="{F0320962-9ADF-411B-A264-BF6655BCBDB6}"/>
    <cellStyle name="20% - Accent4 2 2 2 4 3 2 2" xfId="29004" xr:uid="{59F85963-790D-4715-8C07-8C1FF1ECFB11}"/>
    <cellStyle name="20% - Accent4 2 2 2 4 3 3" xfId="20676" xr:uid="{3D82843F-D3D8-4B2E-B3A8-4DF097ACE1A2}"/>
    <cellStyle name="20% - Accent4 2 2 2 4 4" xfId="6793" xr:uid="{75C9D420-2A7D-453C-ACA0-35F15C135676}"/>
    <cellStyle name="20% - Accent4 2 2 2 4 4 2" xfId="15123" xr:uid="{3ADFA954-4610-4EC4-8D29-6A7919056598}"/>
    <cellStyle name="20% - Accent4 2 2 2 4 4 2 2" xfId="31780" xr:uid="{088878B2-86D0-4FD6-8761-B3C5B8161879}"/>
    <cellStyle name="20% - Accent4 2 2 2 4 4 3" xfId="23452" xr:uid="{A5748BB6-254A-425B-912C-2830EB9B5BB4}"/>
    <cellStyle name="20% - Accent4 2 2 2 4 5" xfId="9571" xr:uid="{0E115FE4-15A5-45E6-8BD5-71F904044D3A}"/>
    <cellStyle name="20% - Accent4 2 2 2 4 5 2" xfId="26228" xr:uid="{E5D014CA-62FE-4ACB-B950-FDC05A02F7D7}"/>
    <cellStyle name="20% - Accent4 2 2 2 4 6" xfId="17900" xr:uid="{0674A547-DAF3-410D-80D8-0B0709F3B5ED}"/>
    <cellStyle name="20% - Accent4 2 2 2 5" xfId="1606" xr:uid="{2A7FCE94-EEA8-418B-B13A-511F15F25DC5}"/>
    <cellStyle name="20% - Accent4 2 2 2 5 2" xfId="4396" xr:uid="{1971ED33-40AA-4A2D-A1F6-BAA6D33CC7EA}"/>
    <cellStyle name="20% - Accent4 2 2 2 5 2 2" xfId="12726" xr:uid="{EA6A4568-C9E5-4001-A8AF-3375A6AC6E71}"/>
    <cellStyle name="20% - Accent4 2 2 2 5 2 2 2" xfId="29383" xr:uid="{97BA81C1-C995-4C10-8C2E-4C23A0405579}"/>
    <cellStyle name="20% - Accent4 2 2 2 5 2 3" xfId="21055" xr:uid="{CDF96391-75D4-48C7-B25C-4CF35F048CE7}"/>
    <cellStyle name="20% - Accent4 2 2 2 5 3" xfId="7172" xr:uid="{5AF0F36C-51D6-4162-9D2D-CBBC87EE1FB8}"/>
    <cellStyle name="20% - Accent4 2 2 2 5 3 2" xfId="15502" xr:uid="{F7AFE3F4-64E5-4089-9C76-62A1CFBA2960}"/>
    <cellStyle name="20% - Accent4 2 2 2 5 3 2 2" xfId="32159" xr:uid="{873EC0D9-61C8-43A3-A4C4-0C44C844F17D}"/>
    <cellStyle name="20% - Accent4 2 2 2 5 3 3" xfId="23831" xr:uid="{AE79A6BD-864F-4418-96E4-9F5E7DFD49D3}"/>
    <cellStyle name="20% - Accent4 2 2 2 5 4" xfId="9950" xr:uid="{791A3812-78F0-4EE3-9068-0C3EDD75B562}"/>
    <cellStyle name="20% - Accent4 2 2 2 5 4 2" xfId="26607" xr:uid="{C43A0C32-2942-445C-A2D7-9119D977DB41}"/>
    <cellStyle name="20% - Accent4 2 2 2 5 5" xfId="18279" xr:uid="{AD213253-34C3-4C34-BD28-DFA6764C6DF2}"/>
    <cellStyle name="20% - Accent4 2 2 2 6" xfId="3069" xr:uid="{95B96209-2F8E-440C-B7A9-AE49C3889B8F}"/>
    <cellStyle name="20% - Accent4 2 2 2 6 2" xfId="11399" xr:uid="{D2BCD389-3B94-49F5-A37D-DECE52B33865}"/>
    <cellStyle name="20% - Accent4 2 2 2 6 2 2" xfId="28056" xr:uid="{42457B32-2812-4402-9F86-F3FA85BD88B3}"/>
    <cellStyle name="20% - Accent4 2 2 2 6 3" xfId="19728" xr:uid="{5BCB7514-0312-48D3-BD20-476F22AB4B62}"/>
    <cellStyle name="20% - Accent4 2 2 2 7" xfId="5845" xr:uid="{E86890A3-7568-46AE-846F-5441C61D0EDE}"/>
    <cellStyle name="20% - Accent4 2 2 2 7 2" xfId="14175" xr:uid="{E41A2D48-BAF6-46E6-8C18-A52EF23AAECA}"/>
    <cellStyle name="20% - Accent4 2 2 2 7 2 2" xfId="30832" xr:uid="{64BF18DA-9A29-44F4-9752-2E8669340228}"/>
    <cellStyle name="20% - Accent4 2 2 2 7 3" xfId="22504" xr:uid="{0C8AFDB6-ED4A-4B2E-AAB6-669001C2C0E6}"/>
    <cellStyle name="20% - Accent4 2 2 2 8" xfId="8623" xr:uid="{0D1ABF9A-4995-4871-BABC-9764F40648EE}"/>
    <cellStyle name="20% - Accent4 2 2 2 8 2" xfId="25280" xr:uid="{92935CA0-D07B-40D5-A36F-0CF5EAAB3682}"/>
    <cellStyle name="20% - Accent4 2 2 2 9" xfId="16952" xr:uid="{5ECA6507-804A-4F55-8F49-23FD0DDA7B66}"/>
    <cellStyle name="20% - Accent4 2 2 3" xfId="393" xr:uid="{FF37D9E6-2A0E-437E-93BB-CB824EA10BC0}"/>
    <cellStyle name="20% - Accent4 2 2 3 2" xfId="871" xr:uid="{6C1261CD-56CE-4114-947B-F4432DF68541}"/>
    <cellStyle name="20% - Accent4 2 2 3 2 2" xfId="2199" xr:uid="{67BB6A62-807A-44DC-9C45-6F5E99DBC700}"/>
    <cellStyle name="20% - Accent4 2 2 3 2 2 2" xfId="4989" xr:uid="{7786E559-6317-48BE-BC4B-DC1DFFFFEE5E}"/>
    <cellStyle name="20% - Accent4 2 2 3 2 2 2 2" xfId="13319" xr:uid="{F334D9F6-D7D9-47E9-9A99-543BD95E9A0C}"/>
    <cellStyle name="20% - Accent4 2 2 3 2 2 2 2 2" xfId="29976" xr:uid="{C4072FD8-BC94-48EC-BC66-8120A40062C5}"/>
    <cellStyle name="20% - Accent4 2 2 3 2 2 2 3" xfId="21648" xr:uid="{9AAE135D-E909-419E-99CB-2F845B13C3A4}"/>
    <cellStyle name="20% - Accent4 2 2 3 2 2 3" xfId="7765" xr:uid="{97AA580F-54E7-4DD4-9AFB-1665E274694E}"/>
    <cellStyle name="20% - Accent4 2 2 3 2 2 3 2" xfId="16095" xr:uid="{747BC7F3-0EBB-4EDF-B83D-4621F14BE547}"/>
    <cellStyle name="20% - Accent4 2 2 3 2 2 3 2 2" xfId="32752" xr:uid="{76B36B06-347A-4181-A2CA-AEC9DD87CDD0}"/>
    <cellStyle name="20% - Accent4 2 2 3 2 2 3 3" xfId="24424" xr:uid="{C7E4D98E-3077-4003-96C0-6016C7836FF3}"/>
    <cellStyle name="20% - Accent4 2 2 3 2 2 4" xfId="10543" xr:uid="{87993878-7191-4B61-8B9E-FD478745C20F}"/>
    <cellStyle name="20% - Accent4 2 2 3 2 2 4 2" xfId="27200" xr:uid="{0CD8D43C-23A7-49FB-936C-36C6B2B56AC9}"/>
    <cellStyle name="20% - Accent4 2 2 3 2 2 5" xfId="18872" xr:uid="{42A9A7CD-6331-45EC-84CC-BD912E5A1F8E}"/>
    <cellStyle name="20% - Accent4 2 2 3 2 3" xfId="3662" xr:uid="{808E281E-D0B7-45F8-AF07-73E225AF528B}"/>
    <cellStyle name="20% - Accent4 2 2 3 2 3 2" xfId="11992" xr:uid="{097E7111-FC66-4DA8-B78E-C8E206E06635}"/>
    <cellStyle name="20% - Accent4 2 2 3 2 3 2 2" xfId="28649" xr:uid="{7F2A937F-A73A-4794-A30B-1A96D11815AC}"/>
    <cellStyle name="20% - Accent4 2 2 3 2 3 3" xfId="20321" xr:uid="{726FD4DA-03C9-4F6A-AB5A-0DBE8740D843}"/>
    <cellStyle name="20% - Accent4 2 2 3 2 4" xfId="6438" xr:uid="{42A45850-1C47-4E85-867C-08866FBB558F}"/>
    <cellStyle name="20% - Accent4 2 2 3 2 4 2" xfId="14768" xr:uid="{B9C3E4C7-83A4-4B61-828D-90DE83B91A31}"/>
    <cellStyle name="20% - Accent4 2 2 3 2 4 2 2" xfId="31425" xr:uid="{E6429EB9-D587-4502-8A13-BB4D97F0DFBE}"/>
    <cellStyle name="20% - Accent4 2 2 3 2 4 3" xfId="23097" xr:uid="{49E068B3-53C5-4C3A-BB9E-0A60E57935DE}"/>
    <cellStyle name="20% - Accent4 2 2 3 2 5" xfId="9216" xr:uid="{34AD9E6A-302E-4877-BA03-B7E29EAE6D31}"/>
    <cellStyle name="20% - Accent4 2 2 3 2 5 2" xfId="25873" xr:uid="{0AB86158-73AE-4C9D-892C-5E9ED4BC18C1}"/>
    <cellStyle name="20% - Accent4 2 2 3 2 6" xfId="17545" xr:uid="{10741138-8AB2-4D9B-91FE-1C9A132510CB}"/>
    <cellStyle name="20% - Accent4 2 2 3 3" xfId="1723" xr:uid="{07080DFB-4A0C-414C-AB96-7085C299BB47}"/>
    <cellStyle name="20% - Accent4 2 2 3 3 2" xfId="4513" xr:uid="{22C4EC16-0D3F-4B80-A706-31A932BDDCF9}"/>
    <cellStyle name="20% - Accent4 2 2 3 3 2 2" xfId="12843" xr:uid="{12752410-93E5-49DF-872E-D46BDE5FF97E}"/>
    <cellStyle name="20% - Accent4 2 2 3 3 2 2 2" xfId="29500" xr:uid="{2AB0087F-2B63-4C47-A7E3-1BE497B67B6F}"/>
    <cellStyle name="20% - Accent4 2 2 3 3 2 3" xfId="21172" xr:uid="{5E6B4581-91AF-4757-B43A-A23B7E8097D8}"/>
    <cellStyle name="20% - Accent4 2 2 3 3 3" xfId="7289" xr:uid="{4A865AC7-1B4B-48FD-975D-74C47CD393B2}"/>
    <cellStyle name="20% - Accent4 2 2 3 3 3 2" xfId="15619" xr:uid="{439C2656-0670-4FEC-B1F8-E1222891F5CC}"/>
    <cellStyle name="20% - Accent4 2 2 3 3 3 2 2" xfId="32276" xr:uid="{B5780D40-D49B-4373-835D-35E42E4D45E3}"/>
    <cellStyle name="20% - Accent4 2 2 3 3 3 3" xfId="23948" xr:uid="{D51F982C-262F-49A1-835F-8E9E4D861D25}"/>
    <cellStyle name="20% - Accent4 2 2 3 3 4" xfId="10067" xr:uid="{FC936EAC-F917-497D-806A-9740503DD2C9}"/>
    <cellStyle name="20% - Accent4 2 2 3 3 4 2" xfId="26724" xr:uid="{C884CED3-2947-424D-8CAF-C1A4C98B4B14}"/>
    <cellStyle name="20% - Accent4 2 2 3 3 5" xfId="18396" xr:uid="{FCD80024-99A9-4750-AF29-997781D82EEA}"/>
    <cellStyle name="20% - Accent4 2 2 3 4" xfId="3186" xr:uid="{C960A9D6-84D1-4F87-9EFD-4B7F2646C7BC}"/>
    <cellStyle name="20% - Accent4 2 2 3 4 2" xfId="11516" xr:uid="{ADDBE527-E28F-4B37-A24C-A61B92815781}"/>
    <cellStyle name="20% - Accent4 2 2 3 4 2 2" xfId="28173" xr:uid="{F1718387-32B5-44DA-922A-143F9A66328E}"/>
    <cellStyle name="20% - Accent4 2 2 3 4 3" xfId="19845" xr:uid="{A48497D1-6DBA-4F5F-91F5-84DECBA9E1C2}"/>
    <cellStyle name="20% - Accent4 2 2 3 5" xfId="5962" xr:uid="{9425424F-6E92-4A08-B56A-A96E1E027864}"/>
    <cellStyle name="20% - Accent4 2 2 3 5 2" xfId="14292" xr:uid="{4CC15FCA-363C-4F54-8680-A937D834B33A}"/>
    <cellStyle name="20% - Accent4 2 2 3 5 2 2" xfId="30949" xr:uid="{8283E372-55A0-42D4-B8A0-99DDF55AF22A}"/>
    <cellStyle name="20% - Accent4 2 2 3 5 3" xfId="22621" xr:uid="{2D9885C7-F459-4D39-A493-F5C4954C6EC5}"/>
    <cellStyle name="20% - Accent4 2 2 3 6" xfId="8740" xr:uid="{BE846245-91A7-4B29-AD41-05A75DEAAD1E}"/>
    <cellStyle name="20% - Accent4 2 2 3 6 2" xfId="25397" xr:uid="{27EFD7F0-586C-492D-BBB6-DE0410447286}"/>
    <cellStyle name="20% - Accent4 2 2 3 7" xfId="17069" xr:uid="{B8F3ECEF-91C7-4F93-A809-D907F3C39321}"/>
    <cellStyle name="20% - Accent4 2 2 4" xfId="629" xr:uid="{0FBC0D86-45F6-4E32-AAD5-C753828A2E73}"/>
    <cellStyle name="20% - Accent4 2 2 4 2" xfId="1959" xr:uid="{1F256081-2C11-40AB-90CA-80D07986CB21}"/>
    <cellStyle name="20% - Accent4 2 2 4 2 2" xfId="4749" xr:uid="{1BD0A64A-DAA3-4A6A-928D-38F0527D18BD}"/>
    <cellStyle name="20% - Accent4 2 2 4 2 2 2" xfId="13079" xr:uid="{288ADE48-6622-4651-805A-5A71142E16F3}"/>
    <cellStyle name="20% - Accent4 2 2 4 2 2 2 2" xfId="29736" xr:uid="{2CF17F72-AD67-4366-9FF5-60D7AC5C00A3}"/>
    <cellStyle name="20% - Accent4 2 2 4 2 2 3" xfId="21408" xr:uid="{695779FB-7AE1-4104-8BD8-75B5B501D671}"/>
    <cellStyle name="20% - Accent4 2 2 4 2 3" xfId="7525" xr:uid="{B1892149-D1C7-480B-9A2A-8507E029DDAC}"/>
    <cellStyle name="20% - Accent4 2 2 4 2 3 2" xfId="15855" xr:uid="{EEF21572-6D04-4630-8351-F22E4BABBF78}"/>
    <cellStyle name="20% - Accent4 2 2 4 2 3 2 2" xfId="32512" xr:uid="{3C245D6B-E994-4EA3-8C5B-48E1DB81CD07}"/>
    <cellStyle name="20% - Accent4 2 2 4 2 3 3" xfId="24184" xr:uid="{0D60629F-7676-49F7-BA0D-FBE9DB53F451}"/>
    <cellStyle name="20% - Accent4 2 2 4 2 4" xfId="10303" xr:uid="{D816EE07-7F58-43B8-8E05-A0EF9CF0C07F}"/>
    <cellStyle name="20% - Accent4 2 2 4 2 4 2" xfId="26960" xr:uid="{975BE2E4-B88A-4849-A6C3-0F3333D1D616}"/>
    <cellStyle name="20% - Accent4 2 2 4 2 5" xfId="18632" xr:uid="{D3669199-2FA7-4EEC-BAD4-EC2CCB332EE0}"/>
    <cellStyle name="20% - Accent4 2 2 4 3" xfId="3422" xr:uid="{64070C14-6FC9-456B-B3A8-775719F5A822}"/>
    <cellStyle name="20% - Accent4 2 2 4 3 2" xfId="11752" xr:uid="{5BDBF3C4-B9C5-4A9C-8DBD-685AE6646B3A}"/>
    <cellStyle name="20% - Accent4 2 2 4 3 2 2" xfId="28409" xr:uid="{58B68136-BC68-4CB3-A6CF-EB7EFE8E6141}"/>
    <cellStyle name="20% - Accent4 2 2 4 3 3" xfId="20081" xr:uid="{98152596-DEA1-48FA-8F8B-8343EBDCCFF2}"/>
    <cellStyle name="20% - Accent4 2 2 4 4" xfId="6198" xr:uid="{CC322634-F258-4144-82B6-CC9EB8D468D6}"/>
    <cellStyle name="20% - Accent4 2 2 4 4 2" xfId="14528" xr:uid="{1384C983-BC7E-46F2-8EFE-D5B56B1DC7D9}"/>
    <cellStyle name="20% - Accent4 2 2 4 4 2 2" xfId="31185" xr:uid="{C3FE9858-6468-4092-9AAB-431552C3EB47}"/>
    <cellStyle name="20% - Accent4 2 2 4 4 3" xfId="22857" xr:uid="{AEE77275-EB87-4248-B9EF-1E59B10EA83C}"/>
    <cellStyle name="20% - Accent4 2 2 4 5" xfId="8976" xr:uid="{B731C6C1-8A37-4DE5-9C36-FAA6187772CD}"/>
    <cellStyle name="20% - Accent4 2 2 4 5 2" xfId="25633" xr:uid="{734B2ACF-55CF-455A-B0B5-BD84C623F92A}"/>
    <cellStyle name="20% - Accent4 2 2 4 6" xfId="17305" xr:uid="{96141324-0853-4190-8DFD-78383C39CE4E}"/>
    <cellStyle name="20% - Accent4 2 2 5" xfId="1106" xr:uid="{1DE3F5B3-333F-468B-A0BE-143A57F26159}"/>
    <cellStyle name="20% - Accent4 2 2 5 2" xfId="2434" xr:uid="{00ECB767-4579-4CD3-8115-18BF2EB2C083}"/>
    <cellStyle name="20% - Accent4 2 2 5 2 2" xfId="5224" xr:uid="{7174C5C5-3783-4006-B306-E273FFC92C8E}"/>
    <cellStyle name="20% - Accent4 2 2 5 2 2 2" xfId="13554" xr:uid="{F60E9678-228E-4F36-B5A1-3ACAFB31AECD}"/>
    <cellStyle name="20% - Accent4 2 2 5 2 2 2 2" xfId="30211" xr:uid="{1ED4BB3C-525E-4670-A977-4BDEE68A1C4B}"/>
    <cellStyle name="20% - Accent4 2 2 5 2 2 3" xfId="21883" xr:uid="{ADC8898B-00A2-4613-90E1-D1C6392B6E12}"/>
    <cellStyle name="20% - Accent4 2 2 5 2 3" xfId="8000" xr:uid="{C5067ED9-85B5-4960-9695-072939941D89}"/>
    <cellStyle name="20% - Accent4 2 2 5 2 3 2" xfId="16330" xr:uid="{B6ADFB67-8C73-4834-870D-3F74EE6E9329}"/>
    <cellStyle name="20% - Accent4 2 2 5 2 3 2 2" xfId="32987" xr:uid="{DECE2F0E-9365-4C1E-A81A-1657F40575C7}"/>
    <cellStyle name="20% - Accent4 2 2 5 2 3 3" xfId="24659" xr:uid="{32D6E25B-1D35-4AAF-97CE-ABA70A7AF60B}"/>
    <cellStyle name="20% - Accent4 2 2 5 2 4" xfId="10778" xr:uid="{C2C6BBE4-F0A0-499F-BF57-DA567B4C22C6}"/>
    <cellStyle name="20% - Accent4 2 2 5 2 4 2" xfId="27435" xr:uid="{DBC2BEAD-B0D0-479A-A3BB-B90329859D78}"/>
    <cellStyle name="20% - Accent4 2 2 5 2 5" xfId="19107" xr:uid="{B91CAE2B-6DB6-42A6-BB89-17F351AD5330}"/>
    <cellStyle name="20% - Accent4 2 2 5 3" xfId="3897" xr:uid="{298C7696-7D6F-49B4-B3F4-007A4771387A}"/>
    <cellStyle name="20% - Accent4 2 2 5 3 2" xfId="12227" xr:uid="{FD692529-EBDF-4A83-8A66-BB09A1062219}"/>
    <cellStyle name="20% - Accent4 2 2 5 3 2 2" xfId="28884" xr:uid="{CA21F8B1-9F85-47FC-AFC2-20494C211E92}"/>
    <cellStyle name="20% - Accent4 2 2 5 3 3" xfId="20556" xr:uid="{67674EEE-4181-478E-8176-69399AD3BA0D}"/>
    <cellStyle name="20% - Accent4 2 2 5 4" xfId="6673" xr:uid="{9E6C3B54-9978-46AA-98A6-EC26B6C03CB0}"/>
    <cellStyle name="20% - Accent4 2 2 5 4 2" xfId="15003" xr:uid="{9406DAEC-1B3B-41C9-BEAB-F8D1F16C2CB6}"/>
    <cellStyle name="20% - Accent4 2 2 5 4 2 2" xfId="31660" xr:uid="{08E34ABC-934F-43C0-BFBE-734C68BB9B18}"/>
    <cellStyle name="20% - Accent4 2 2 5 4 3" xfId="23332" xr:uid="{FCD329E9-DD47-4266-9E85-822E9E98155A}"/>
    <cellStyle name="20% - Accent4 2 2 5 5" xfId="9451" xr:uid="{8E4F3880-CDB0-464D-BDBB-8CE9813D51BA}"/>
    <cellStyle name="20% - Accent4 2 2 5 5 2" xfId="26108" xr:uid="{D98B3372-8D4A-497C-A108-76EBA594D7F0}"/>
    <cellStyle name="20% - Accent4 2 2 5 6" xfId="17780" xr:uid="{A5DCFDA1-B292-42BA-BCBB-C4239CE827CC}"/>
    <cellStyle name="20% - Accent4 2 2 6" xfId="1371" xr:uid="{055BC99C-0C51-407D-818B-6432F65938CD}"/>
    <cellStyle name="20% - Accent4 2 2 6 2" xfId="2699" xr:uid="{1F40CC70-C3CD-454D-B6D3-4ECC64258435}"/>
    <cellStyle name="20% - Accent4 2 2 6 2 2" xfId="5489" xr:uid="{35314670-AD49-4D40-B78F-29BAA9818D57}"/>
    <cellStyle name="20% - Accent4 2 2 6 2 2 2" xfId="13819" xr:uid="{B60C42EF-FEF0-452C-97CD-5D6781A9AB50}"/>
    <cellStyle name="20% - Accent4 2 2 6 2 2 2 2" xfId="30476" xr:uid="{5176DAB2-B157-40FB-9996-8E97AF86DB5F}"/>
    <cellStyle name="20% - Accent4 2 2 6 2 2 3" xfId="22148" xr:uid="{3A5FD89C-7089-4258-A55E-E5135126AA01}"/>
    <cellStyle name="20% - Accent4 2 2 6 2 3" xfId="8265" xr:uid="{881ED961-A154-4E94-9E78-97850966CFB9}"/>
    <cellStyle name="20% - Accent4 2 2 6 2 3 2" xfId="16595" xr:uid="{E6039265-D57C-4F3E-A451-D715E58A4A46}"/>
    <cellStyle name="20% - Accent4 2 2 6 2 3 2 2" xfId="33252" xr:uid="{BDC87609-494E-4B43-A24B-4CE3E36466A7}"/>
    <cellStyle name="20% - Accent4 2 2 6 2 3 3" xfId="24924" xr:uid="{A8776F19-B3E2-4F43-B6A6-0ABDC6F79FCB}"/>
    <cellStyle name="20% - Accent4 2 2 6 2 4" xfId="11043" xr:uid="{5A379196-F1BD-4D28-BFC6-4D2D6C7E9C69}"/>
    <cellStyle name="20% - Accent4 2 2 6 2 4 2" xfId="27700" xr:uid="{413E73D9-A03C-4230-9EF4-E2F04F448374}"/>
    <cellStyle name="20% - Accent4 2 2 6 2 5" xfId="19372" xr:uid="{805CF2DE-4E41-48E7-A7B3-9D395AC4DBFA}"/>
    <cellStyle name="20% - Accent4 2 2 6 3" xfId="4162" xr:uid="{B4E4C767-E16C-4BC0-BBF8-5276C31126D2}"/>
    <cellStyle name="20% - Accent4 2 2 6 3 2" xfId="12492" xr:uid="{98DED3D7-2D22-477C-8224-53BB811B6166}"/>
    <cellStyle name="20% - Accent4 2 2 6 3 2 2" xfId="29149" xr:uid="{E567C5D1-F01B-4FE4-857F-552EE4E38B1C}"/>
    <cellStyle name="20% - Accent4 2 2 6 3 3" xfId="20821" xr:uid="{8805A356-A3D0-4022-AECA-B829CB79CA51}"/>
    <cellStyle name="20% - Accent4 2 2 6 4" xfId="6938" xr:uid="{DD648DB1-5AC8-4020-BA75-79183EB1647B}"/>
    <cellStyle name="20% - Accent4 2 2 6 4 2" xfId="15268" xr:uid="{3B2E45F9-8FED-4E36-BE2B-753D42A325AC}"/>
    <cellStyle name="20% - Accent4 2 2 6 4 2 2" xfId="31925" xr:uid="{2A23D985-4AA9-43C8-8577-670F7497E0D3}"/>
    <cellStyle name="20% - Accent4 2 2 6 4 3" xfId="23597" xr:uid="{F179A24D-9A3D-4A05-B8AD-CDFBBCD56C47}"/>
    <cellStyle name="20% - Accent4 2 2 6 5" xfId="9716" xr:uid="{DDB3EE91-487E-4C66-9C9D-11C156E8F2F1}"/>
    <cellStyle name="20% - Accent4 2 2 6 5 2" xfId="26373" xr:uid="{60FDFE29-C4EC-46A4-A3C4-273F7ED29EE3}"/>
    <cellStyle name="20% - Accent4 2 2 6 6" xfId="18045" xr:uid="{CE588B97-7787-4779-AB05-0C4EFAD89E9D}"/>
    <cellStyle name="20% - Accent4 2 2 7" xfId="1486" xr:uid="{3EC3BB0E-DFCA-484C-B155-05F326BB73FD}"/>
    <cellStyle name="20% - Accent4 2 2 7 2" xfId="4276" xr:uid="{999A0674-EF81-4F09-82CF-4C5C0AD8C7E9}"/>
    <cellStyle name="20% - Accent4 2 2 7 2 2" xfId="12606" xr:uid="{F4D7FE4C-6FAE-4A33-BD0A-369AD2829E56}"/>
    <cellStyle name="20% - Accent4 2 2 7 2 2 2" xfId="29263" xr:uid="{A5ED98FB-BE5E-4E12-A9D9-3BA79624EDB6}"/>
    <cellStyle name="20% - Accent4 2 2 7 2 3" xfId="20935" xr:uid="{0EB58205-8AD1-4BE3-8AD0-0B139784E7FE}"/>
    <cellStyle name="20% - Accent4 2 2 7 3" xfId="7052" xr:uid="{E36C4390-9EBC-46B9-A5F3-148CCF98A04C}"/>
    <cellStyle name="20% - Accent4 2 2 7 3 2" xfId="15382" xr:uid="{E1665B35-B552-4A3E-BF10-6491290D61A2}"/>
    <cellStyle name="20% - Accent4 2 2 7 3 2 2" xfId="32039" xr:uid="{4B39D463-2DFA-4563-9019-ED7147A18A6E}"/>
    <cellStyle name="20% - Accent4 2 2 7 3 3" xfId="23711" xr:uid="{DEBFE981-68FC-49FC-898F-B1CA577F4776}"/>
    <cellStyle name="20% - Accent4 2 2 7 4" xfId="9830" xr:uid="{916A28A7-24FB-4BB3-9DF9-BBB498203C42}"/>
    <cellStyle name="20% - Accent4 2 2 7 4 2" xfId="26487" xr:uid="{4BDDC920-0906-40C0-9B00-0E9BA1012AD7}"/>
    <cellStyle name="20% - Accent4 2 2 7 5" xfId="18159" xr:uid="{C8D29287-9910-46B3-A001-69BF7D5C654E}"/>
    <cellStyle name="20% - Accent4 2 2 8" xfId="2949" xr:uid="{F75FEF7B-F220-4D0E-BDD5-6FF110894938}"/>
    <cellStyle name="20% - Accent4 2 2 8 2" xfId="11279" xr:uid="{8BB2B4C0-D6C2-4DCC-9A74-B97F412DF57E}"/>
    <cellStyle name="20% - Accent4 2 2 8 2 2" xfId="27936" xr:uid="{B603AF55-B45A-4D87-9D31-198628257694}"/>
    <cellStyle name="20% - Accent4 2 2 8 3" xfId="19608" xr:uid="{24ECBF8F-F78C-492C-B597-4B6063ED8F2E}"/>
    <cellStyle name="20% - Accent4 2 2 9" xfId="5725" xr:uid="{16C5654B-0931-4D52-B2F0-5FE18D054772}"/>
    <cellStyle name="20% - Accent4 2 2 9 2" xfId="14055" xr:uid="{6E82F2FD-AFB8-40C5-B675-219DE91D7BE7}"/>
    <cellStyle name="20% - Accent4 2 2 9 2 2" xfId="30712" xr:uid="{4C7DB6C5-A9DF-48D7-A1ED-F70AB8CF59E6}"/>
    <cellStyle name="20% - Accent4 2 2 9 3" xfId="22384" xr:uid="{7827ECA7-126F-4D5F-814C-BF3121E0B16B}"/>
    <cellStyle name="20% - Accent4 2 3" xfId="209" xr:uid="{BDA24A26-E4F6-449E-B1E3-4FE296F41A7B}"/>
    <cellStyle name="20% - Accent4 2 3 10" xfId="34801" xr:uid="{4B7E0491-8993-4D51-8B18-29B2AB8B7793}"/>
    <cellStyle name="20% - Accent4 2 3 2" xfId="451" xr:uid="{575C43C4-F2A7-4BA8-A0B6-C8C1DA07B849}"/>
    <cellStyle name="20% - Accent4 2 3 2 2" xfId="928" xr:uid="{E6583F4D-6A75-4836-93C6-4ABAF19FE50C}"/>
    <cellStyle name="20% - Accent4 2 3 2 2 2" xfId="2256" xr:uid="{55B29FAC-4CCF-4B58-8288-2B2DB772EC89}"/>
    <cellStyle name="20% - Accent4 2 3 2 2 2 2" xfId="5046" xr:uid="{DA0B1EB4-AD50-4A88-8FAF-0ACAAE1ED149}"/>
    <cellStyle name="20% - Accent4 2 3 2 2 2 2 2" xfId="13376" xr:uid="{1C65B0EE-F114-4173-ABD8-C015426D552E}"/>
    <cellStyle name="20% - Accent4 2 3 2 2 2 2 2 2" xfId="30033" xr:uid="{FF805B54-50CD-4F41-9C58-DF2CA8AEBED4}"/>
    <cellStyle name="20% - Accent4 2 3 2 2 2 2 3" xfId="21705" xr:uid="{E929E203-2779-46E5-A729-6D0158F84521}"/>
    <cellStyle name="20% - Accent4 2 3 2 2 2 3" xfId="7822" xr:uid="{3C1C38AD-4A08-4FF6-A615-78008CAB8F6E}"/>
    <cellStyle name="20% - Accent4 2 3 2 2 2 3 2" xfId="16152" xr:uid="{68013632-AC11-48C8-B990-DC5AF815AA9B}"/>
    <cellStyle name="20% - Accent4 2 3 2 2 2 3 2 2" xfId="32809" xr:uid="{D7E9C1D1-E55F-4E1B-AC02-072DABA20A57}"/>
    <cellStyle name="20% - Accent4 2 3 2 2 2 3 3" xfId="24481" xr:uid="{6D3ABDA6-FCBE-469D-86C2-77FDFF04FE6E}"/>
    <cellStyle name="20% - Accent4 2 3 2 2 2 4" xfId="10600" xr:uid="{AD863BF5-C548-4E0B-8647-AC68829391C0}"/>
    <cellStyle name="20% - Accent4 2 3 2 2 2 4 2" xfId="27257" xr:uid="{6F30A439-F770-4BDA-AF28-5D34999879B7}"/>
    <cellStyle name="20% - Accent4 2 3 2 2 2 5" xfId="18929" xr:uid="{C25F2C87-36E9-493B-BCC2-1EF7788580AE}"/>
    <cellStyle name="20% - Accent4 2 3 2 2 3" xfId="3719" xr:uid="{CC1B058F-C0D3-4DCE-8BD6-B2B01DA96E10}"/>
    <cellStyle name="20% - Accent4 2 3 2 2 3 2" xfId="12049" xr:uid="{44675FD7-5C64-489D-9437-4BF204456031}"/>
    <cellStyle name="20% - Accent4 2 3 2 2 3 2 2" xfId="28706" xr:uid="{B9552321-7609-432C-817B-67D9000DAC33}"/>
    <cellStyle name="20% - Accent4 2 3 2 2 3 3" xfId="20378" xr:uid="{871C9236-A571-4C24-8BEB-A480DDAD0E66}"/>
    <cellStyle name="20% - Accent4 2 3 2 2 4" xfId="6495" xr:uid="{B5ED841A-2137-4943-AB23-144ABECFBF8D}"/>
    <cellStyle name="20% - Accent4 2 3 2 2 4 2" xfId="14825" xr:uid="{A0F6D3AC-4501-4176-A5A8-5243693A9662}"/>
    <cellStyle name="20% - Accent4 2 3 2 2 4 2 2" xfId="31482" xr:uid="{67455012-FF3B-4798-9EE0-121E39EC59A2}"/>
    <cellStyle name="20% - Accent4 2 3 2 2 4 3" xfId="23154" xr:uid="{291A4805-2180-4542-B7BC-521CC7A3ED86}"/>
    <cellStyle name="20% - Accent4 2 3 2 2 5" xfId="9273" xr:uid="{9A911A89-1302-4F4D-A80B-527780EEDFCB}"/>
    <cellStyle name="20% - Accent4 2 3 2 2 5 2" xfId="25930" xr:uid="{8325FB94-1DCF-4E9A-879C-E09CE4175994}"/>
    <cellStyle name="20% - Accent4 2 3 2 2 6" xfId="17602" xr:uid="{6EC9A59B-B21E-4418-BCC9-6D5145DBC8F1}"/>
    <cellStyle name="20% - Accent4 2 3 2 3" xfId="1781" xr:uid="{0C612732-9247-4935-8795-9E91878DA62B}"/>
    <cellStyle name="20% - Accent4 2 3 2 3 2" xfId="4571" xr:uid="{B930A425-45C9-4AA6-B933-9BD53C2FBD99}"/>
    <cellStyle name="20% - Accent4 2 3 2 3 2 2" xfId="12901" xr:uid="{71203478-DF8A-46F7-B92E-C92294BA0796}"/>
    <cellStyle name="20% - Accent4 2 3 2 3 2 2 2" xfId="29558" xr:uid="{A9A3D8F8-AE7F-4354-8591-5B08F4186CC5}"/>
    <cellStyle name="20% - Accent4 2 3 2 3 2 3" xfId="21230" xr:uid="{D81CB86C-49B1-4721-91AA-A4D41E243538}"/>
    <cellStyle name="20% - Accent4 2 3 2 3 3" xfId="7347" xr:uid="{60191F59-C27C-4340-A281-D4D9DCC00499}"/>
    <cellStyle name="20% - Accent4 2 3 2 3 3 2" xfId="15677" xr:uid="{AD191DA2-58DC-4A09-A3C3-7BF8BC30E9BE}"/>
    <cellStyle name="20% - Accent4 2 3 2 3 3 2 2" xfId="32334" xr:uid="{3D59198A-9665-4E3D-B585-CF503D278E61}"/>
    <cellStyle name="20% - Accent4 2 3 2 3 3 3" xfId="24006" xr:uid="{E2E33B74-EE5F-4870-9A7C-85DABECE27CE}"/>
    <cellStyle name="20% - Accent4 2 3 2 3 4" xfId="10125" xr:uid="{0920D9AB-410E-4C90-9244-0B61CC90AC72}"/>
    <cellStyle name="20% - Accent4 2 3 2 3 4 2" xfId="26782" xr:uid="{4926F29D-24FD-4CEA-88C5-217A2EBAA509}"/>
    <cellStyle name="20% - Accent4 2 3 2 3 5" xfId="18454" xr:uid="{5455355C-F748-42A0-A92C-813A9F639ACA}"/>
    <cellStyle name="20% - Accent4 2 3 2 4" xfId="3244" xr:uid="{40AE952B-3F3D-4AE7-827A-EB8926B3A646}"/>
    <cellStyle name="20% - Accent4 2 3 2 4 2" xfId="11574" xr:uid="{831CA614-D3AA-4BB2-8154-5E785612079E}"/>
    <cellStyle name="20% - Accent4 2 3 2 4 2 2" xfId="28231" xr:uid="{FE4DEC43-DE47-4594-B696-DB8527D77DA2}"/>
    <cellStyle name="20% - Accent4 2 3 2 4 3" xfId="19903" xr:uid="{7CC8F590-E4BC-4EAC-8EAA-408FEB7CD28A}"/>
    <cellStyle name="20% - Accent4 2 3 2 5" xfId="6020" xr:uid="{0FA280E4-1E6E-4E8E-97BF-26D824538574}"/>
    <cellStyle name="20% - Accent4 2 3 2 5 2" xfId="14350" xr:uid="{069A8BCA-4EA8-4A4F-A723-E9F282477927}"/>
    <cellStyle name="20% - Accent4 2 3 2 5 2 2" xfId="31007" xr:uid="{E82C16AF-9242-48C2-B002-CC39BDE6B298}"/>
    <cellStyle name="20% - Accent4 2 3 2 5 3" xfId="22679" xr:uid="{D81492AD-A6AD-4CDC-B1AE-D4220937C9FC}"/>
    <cellStyle name="20% - Accent4 2 3 2 6" xfId="8798" xr:uid="{E435A1E7-DF8E-4F39-B14D-7F21E8E7CF8D}"/>
    <cellStyle name="20% - Accent4 2 3 2 6 2" xfId="25455" xr:uid="{E9AF602E-59A6-481B-8D19-B9F563E9CE5F}"/>
    <cellStyle name="20% - Accent4 2 3 2 7" xfId="17127" xr:uid="{E492D161-F881-4ACF-83BC-7ACA5F406D73}"/>
    <cellStyle name="20% - Accent4 2 3 3" xfId="687" xr:uid="{F65B4396-7079-47E9-8B11-B295BF4409DA}"/>
    <cellStyle name="20% - Accent4 2 3 3 2" xfId="2017" xr:uid="{E557EEEE-3E34-4276-A286-19000604A719}"/>
    <cellStyle name="20% - Accent4 2 3 3 2 2" xfId="4807" xr:uid="{09D4162B-B963-4B80-BF30-3B289E3B66EA}"/>
    <cellStyle name="20% - Accent4 2 3 3 2 2 2" xfId="13137" xr:uid="{EE7A066D-3D0D-43E4-8623-699D62A7CC6C}"/>
    <cellStyle name="20% - Accent4 2 3 3 2 2 2 2" xfId="29794" xr:uid="{9E747307-0B9E-46A6-B494-FC024AF2E467}"/>
    <cellStyle name="20% - Accent4 2 3 3 2 2 3" xfId="21466" xr:uid="{D9591AE4-641C-4CC7-96DD-265B63DC02E3}"/>
    <cellStyle name="20% - Accent4 2 3 3 2 3" xfId="7583" xr:uid="{696162B5-E432-46A0-87A2-04780801A0BF}"/>
    <cellStyle name="20% - Accent4 2 3 3 2 3 2" xfId="15913" xr:uid="{7174FB2A-C731-4C50-8C1B-4BFB77647143}"/>
    <cellStyle name="20% - Accent4 2 3 3 2 3 2 2" xfId="32570" xr:uid="{DDA40FCF-7F63-4339-8393-F10A6D3EE9A6}"/>
    <cellStyle name="20% - Accent4 2 3 3 2 3 3" xfId="24242" xr:uid="{25C26EB2-5A69-420D-9FB3-4AD4FBE45B22}"/>
    <cellStyle name="20% - Accent4 2 3 3 2 4" xfId="10361" xr:uid="{3EF8EF36-FF7E-4085-A2FE-5259B194A5AC}"/>
    <cellStyle name="20% - Accent4 2 3 3 2 4 2" xfId="27018" xr:uid="{95B001C3-7416-4A32-B99D-2C80C90F32E9}"/>
    <cellStyle name="20% - Accent4 2 3 3 2 5" xfId="18690" xr:uid="{E582388D-06DA-407C-8170-8C56D8CC7EB7}"/>
    <cellStyle name="20% - Accent4 2 3 3 3" xfId="3480" xr:uid="{BCA19AC1-606F-4FFE-BE93-6B0E0348A0A7}"/>
    <cellStyle name="20% - Accent4 2 3 3 3 2" xfId="11810" xr:uid="{40324B10-25F5-493C-965C-40B2A866A97C}"/>
    <cellStyle name="20% - Accent4 2 3 3 3 2 2" xfId="28467" xr:uid="{B42525F0-B6E6-4817-B0FC-AF43344222D7}"/>
    <cellStyle name="20% - Accent4 2 3 3 3 3" xfId="20139" xr:uid="{1C7E0190-FDF5-4F76-9EB1-C07F738458AA}"/>
    <cellStyle name="20% - Accent4 2 3 3 4" xfId="6256" xr:uid="{585A0667-348D-47C4-96A8-C20454BEF2FC}"/>
    <cellStyle name="20% - Accent4 2 3 3 4 2" xfId="14586" xr:uid="{CEB38BF8-6441-49FD-BDD5-D737313DEB97}"/>
    <cellStyle name="20% - Accent4 2 3 3 4 2 2" xfId="31243" xr:uid="{A57B5AEA-B2F1-4FC2-AC91-65E6E462C371}"/>
    <cellStyle name="20% - Accent4 2 3 3 4 3" xfId="22915" xr:uid="{DD434DEC-DA67-4AFC-837B-070CBF6E771F}"/>
    <cellStyle name="20% - Accent4 2 3 3 5" xfId="9034" xr:uid="{E561F784-468D-404D-B0AE-DF37BC715579}"/>
    <cellStyle name="20% - Accent4 2 3 3 5 2" xfId="25691" xr:uid="{8E11E31C-84A2-48E2-9C7F-04B7E28FF0C1}"/>
    <cellStyle name="20% - Accent4 2 3 3 6" xfId="17363" xr:uid="{35821A8B-013C-46AD-BE33-3B5A6CEE2A47}"/>
    <cellStyle name="20% - Accent4 2 3 4" xfId="1164" xr:uid="{01284EC9-75F2-422E-83FD-1287252B864E}"/>
    <cellStyle name="20% - Accent4 2 3 4 2" xfId="2492" xr:uid="{A3970AE6-5CC6-43A1-9BBF-0ED02873CE41}"/>
    <cellStyle name="20% - Accent4 2 3 4 2 2" xfId="5282" xr:uid="{6BB254E2-8B70-4A49-ADFD-68248CCA168F}"/>
    <cellStyle name="20% - Accent4 2 3 4 2 2 2" xfId="13612" xr:uid="{F800EEA6-D739-4B06-BD0C-7929F4AFC115}"/>
    <cellStyle name="20% - Accent4 2 3 4 2 2 2 2" xfId="30269" xr:uid="{69ECC461-F585-4021-BEF9-857A982FFBAE}"/>
    <cellStyle name="20% - Accent4 2 3 4 2 2 3" xfId="21941" xr:uid="{C93956D5-434A-40F7-9103-FB978CBCE91B}"/>
    <cellStyle name="20% - Accent4 2 3 4 2 3" xfId="8058" xr:uid="{AF7A709E-830F-4FD4-A7ED-9F9BAA593493}"/>
    <cellStyle name="20% - Accent4 2 3 4 2 3 2" xfId="16388" xr:uid="{48E0F789-AD36-4EC4-9E0A-5176EA7BD44E}"/>
    <cellStyle name="20% - Accent4 2 3 4 2 3 2 2" xfId="33045" xr:uid="{5553CBDE-C075-47CB-83B7-BE87945D7EB2}"/>
    <cellStyle name="20% - Accent4 2 3 4 2 3 3" xfId="24717" xr:uid="{5A02952D-6027-41D6-B784-9CF261032048}"/>
    <cellStyle name="20% - Accent4 2 3 4 2 4" xfId="10836" xr:uid="{D10CFB52-6FE4-4186-986B-AA699EFD4554}"/>
    <cellStyle name="20% - Accent4 2 3 4 2 4 2" xfId="27493" xr:uid="{E06514B2-90CE-4F99-9421-392CA8F49886}"/>
    <cellStyle name="20% - Accent4 2 3 4 2 5" xfId="19165" xr:uid="{28FBFF25-125A-4752-99AD-CB1D2ABAC57A}"/>
    <cellStyle name="20% - Accent4 2 3 4 3" xfId="3955" xr:uid="{C4FE23FB-1EE3-4C1F-B0AB-5BA324EAC609}"/>
    <cellStyle name="20% - Accent4 2 3 4 3 2" xfId="12285" xr:uid="{46FC32A7-20C8-432E-9B85-7FC30D2469E2}"/>
    <cellStyle name="20% - Accent4 2 3 4 3 2 2" xfId="28942" xr:uid="{C726CBDF-C8E8-40D2-B951-0FEFCB57C48F}"/>
    <cellStyle name="20% - Accent4 2 3 4 3 3" xfId="20614" xr:uid="{E11FCF76-C560-4D26-9DF6-A3C432E15855}"/>
    <cellStyle name="20% - Accent4 2 3 4 4" xfId="6731" xr:uid="{76093A5A-08BF-4027-B724-4EE8114F5DED}"/>
    <cellStyle name="20% - Accent4 2 3 4 4 2" xfId="15061" xr:uid="{16CD12B8-E9DD-44F6-B13A-958F5D4F5A3C}"/>
    <cellStyle name="20% - Accent4 2 3 4 4 2 2" xfId="31718" xr:uid="{8E5F0EFF-6CE5-45A1-86C2-3D19DCB51FF0}"/>
    <cellStyle name="20% - Accent4 2 3 4 4 3" xfId="23390" xr:uid="{CC7C0AB5-0C5E-4AEB-AE5E-A66560C389CA}"/>
    <cellStyle name="20% - Accent4 2 3 4 5" xfId="9509" xr:uid="{3CB0D652-CD84-4A69-A745-72AAD1356AC9}"/>
    <cellStyle name="20% - Accent4 2 3 4 5 2" xfId="26166" xr:uid="{D12A7765-CB5D-462E-A341-E5E2C647335C}"/>
    <cellStyle name="20% - Accent4 2 3 4 6" xfId="17838" xr:uid="{FD821FFA-FFA0-4BBA-94B2-9B866026F6DA}"/>
    <cellStyle name="20% - Accent4 2 3 5" xfId="1544" xr:uid="{A38C5270-F47D-43C5-A265-801A7E90E211}"/>
    <cellStyle name="20% - Accent4 2 3 5 2" xfId="4334" xr:uid="{EC129D21-D259-45E8-B832-ED03AEDE665E}"/>
    <cellStyle name="20% - Accent4 2 3 5 2 2" xfId="12664" xr:uid="{54962857-B0E6-4964-BD95-F0F27BC04872}"/>
    <cellStyle name="20% - Accent4 2 3 5 2 2 2" xfId="29321" xr:uid="{6283BE37-1F96-46A6-AEDD-69343707911B}"/>
    <cellStyle name="20% - Accent4 2 3 5 2 3" xfId="20993" xr:uid="{29CD82A1-5D14-46AA-A552-1AB62E814251}"/>
    <cellStyle name="20% - Accent4 2 3 5 3" xfId="7110" xr:uid="{9DC5FB95-0A3A-4BD1-8704-3DEC10A289C3}"/>
    <cellStyle name="20% - Accent4 2 3 5 3 2" xfId="15440" xr:uid="{FAC2A43B-B922-4E46-BCE0-B65D6CDE2188}"/>
    <cellStyle name="20% - Accent4 2 3 5 3 2 2" xfId="32097" xr:uid="{0B5EB520-C991-4061-88F5-BC05836AC6A8}"/>
    <cellStyle name="20% - Accent4 2 3 5 3 3" xfId="23769" xr:uid="{4D9675BB-3BFA-4A09-A68C-AF18297CE8A5}"/>
    <cellStyle name="20% - Accent4 2 3 5 4" xfId="9888" xr:uid="{BDBFE22F-7B3D-43C9-AD4C-0CFD49FD86F3}"/>
    <cellStyle name="20% - Accent4 2 3 5 4 2" xfId="26545" xr:uid="{05693B9D-F5CE-4C10-ACB8-972174A2C1A6}"/>
    <cellStyle name="20% - Accent4 2 3 5 5" xfId="18217" xr:uid="{F55022B4-46B0-49E1-87B1-61C243FA69DD}"/>
    <cellStyle name="20% - Accent4 2 3 6" xfId="3007" xr:uid="{A1650720-70E8-4439-A9E2-026D1FEEFF52}"/>
    <cellStyle name="20% - Accent4 2 3 6 2" xfId="11337" xr:uid="{58759D88-8F26-45FA-9D93-0B8A19F3E2A4}"/>
    <cellStyle name="20% - Accent4 2 3 6 2 2" xfId="27994" xr:uid="{6A1EC778-4E61-46EC-A0DC-AEE33A1F5C8E}"/>
    <cellStyle name="20% - Accent4 2 3 6 3" xfId="19666" xr:uid="{385C3586-5F49-4736-A45B-EBF68942F665}"/>
    <cellStyle name="20% - Accent4 2 3 7" xfId="5783" xr:uid="{45A4A097-EA36-4EFC-8FA5-4D368DB4E18D}"/>
    <cellStyle name="20% - Accent4 2 3 7 2" xfId="14113" xr:uid="{1140A3EA-3D5B-4FB4-9576-6B1BCA884811}"/>
    <cellStyle name="20% - Accent4 2 3 7 2 2" xfId="30770" xr:uid="{A5A10687-EFE6-492A-80B8-6D51EE386C42}"/>
    <cellStyle name="20% - Accent4 2 3 7 3" xfId="22442" xr:uid="{05DF6804-C200-4F45-A98A-BBBFE9E95297}"/>
    <cellStyle name="20% - Accent4 2 3 8" xfId="8561" xr:uid="{14E04223-C943-4647-B783-6AA6C9C7C9F9}"/>
    <cellStyle name="20% - Accent4 2 3 8 2" xfId="25218" xr:uid="{79197740-BC61-4568-A620-46B58F41402C}"/>
    <cellStyle name="20% - Accent4 2 3 9" xfId="16890" xr:uid="{6B520982-0852-4036-A24A-D04347E8434D}"/>
    <cellStyle name="20% - Accent4 2 4" xfId="335" xr:uid="{B8AE52DD-5A98-4FB5-9FEE-E207DBE732FA}"/>
    <cellStyle name="20% - Accent4 2 4 2" xfId="815" xr:uid="{BDD4F9A6-A163-4599-9FAD-7CF31A1196EC}"/>
    <cellStyle name="20% - Accent4 2 4 2 2" xfId="2143" xr:uid="{83E660BE-9569-4740-B32A-EE5622B372AD}"/>
    <cellStyle name="20% - Accent4 2 4 2 2 2" xfId="4933" xr:uid="{0BA30C6E-3D97-4ED4-8C8C-574FC971B357}"/>
    <cellStyle name="20% - Accent4 2 4 2 2 2 2" xfId="13263" xr:uid="{0D2F05FE-216C-4463-89F8-8402F1468AC5}"/>
    <cellStyle name="20% - Accent4 2 4 2 2 2 2 2" xfId="29920" xr:uid="{B95BEA4A-3C77-4782-A483-9462BA25FBC2}"/>
    <cellStyle name="20% - Accent4 2 4 2 2 2 3" xfId="21592" xr:uid="{8D1FAB79-3507-4BFC-897C-BCB2E29FFF91}"/>
    <cellStyle name="20% - Accent4 2 4 2 2 3" xfId="7709" xr:uid="{0E26312E-8AB0-4C0E-8C69-3B984632834D}"/>
    <cellStyle name="20% - Accent4 2 4 2 2 3 2" xfId="16039" xr:uid="{2F4489E8-B658-4969-936D-F392613D0962}"/>
    <cellStyle name="20% - Accent4 2 4 2 2 3 2 2" xfId="32696" xr:uid="{9C0915EA-46BC-4FDC-8F62-1AF1EBAA44D1}"/>
    <cellStyle name="20% - Accent4 2 4 2 2 3 3" xfId="24368" xr:uid="{8333F13B-1A84-4C1E-A030-D584F9E71263}"/>
    <cellStyle name="20% - Accent4 2 4 2 2 4" xfId="10487" xr:uid="{A2DFF3AD-79F3-4DA1-996A-32EFC06A275C}"/>
    <cellStyle name="20% - Accent4 2 4 2 2 4 2" xfId="27144" xr:uid="{9C695A26-B915-45AC-A0D1-B04E9C4073ED}"/>
    <cellStyle name="20% - Accent4 2 4 2 2 5" xfId="18816" xr:uid="{006A2DB6-ADBB-496A-A4A0-832067C3FC1A}"/>
    <cellStyle name="20% - Accent4 2 4 2 3" xfId="3606" xr:uid="{3AA10FE1-CC8A-4F83-B9E5-E3329F4F0FAB}"/>
    <cellStyle name="20% - Accent4 2 4 2 3 2" xfId="11936" xr:uid="{E5A93C09-F92D-41E8-AE4D-AFB6CB48E7E5}"/>
    <cellStyle name="20% - Accent4 2 4 2 3 2 2" xfId="28593" xr:uid="{1D243D9A-E01E-483C-B763-ADB6755F7491}"/>
    <cellStyle name="20% - Accent4 2 4 2 3 3" xfId="20265" xr:uid="{929B256E-2A4A-4CBF-AC4C-C0266FEBCDFE}"/>
    <cellStyle name="20% - Accent4 2 4 2 4" xfId="6382" xr:uid="{177F8454-EDD2-4E32-8BF1-C855DFFB8672}"/>
    <cellStyle name="20% - Accent4 2 4 2 4 2" xfId="14712" xr:uid="{30AC19CF-BBC3-4351-B5F3-0D0CE9190AB4}"/>
    <cellStyle name="20% - Accent4 2 4 2 4 2 2" xfId="31369" xr:uid="{CEE60524-0061-4910-BA29-BBC2386A0EB6}"/>
    <cellStyle name="20% - Accent4 2 4 2 4 3" xfId="23041" xr:uid="{6189FBF4-1420-42DD-93F3-D707FCE7695A}"/>
    <cellStyle name="20% - Accent4 2 4 2 5" xfId="9160" xr:uid="{6135389C-D3D1-4E62-939A-F3AEE14B4BC1}"/>
    <cellStyle name="20% - Accent4 2 4 2 5 2" xfId="25817" xr:uid="{F90AC3F7-B22E-458B-BAD6-C6F505DC90DA}"/>
    <cellStyle name="20% - Accent4 2 4 2 6" xfId="17489" xr:uid="{40AB8A78-80C2-4C4F-9953-750B3DA3018D}"/>
    <cellStyle name="20% - Accent4 2 4 3" xfId="1665" xr:uid="{B9DDF0BB-BF31-4A7C-8E27-12B11BDB701F}"/>
    <cellStyle name="20% - Accent4 2 4 3 2" xfId="4455" xr:uid="{1A7EB804-55F8-466E-ACB9-D445465F64B4}"/>
    <cellStyle name="20% - Accent4 2 4 3 2 2" xfId="12785" xr:uid="{D5DEF425-06E5-424D-ACD0-07D2D245A6AE}"/>
    <cellStyle name="20% - Accent4 2 4 3 2 2 2" xfId="29442" xr:uid="{D6CC14A3-C803-4DAA-B21C-A526B23B9455}"/>
    <cellStyle name="20% - Accent4 2 4 3 2 3" xfId="21114" xr:uid="{C0F8D4A8-5F6E-486C-B634-759349DD0023}"/>
    <cellStyle name="20% - Accent4 2 4 3 3" xfId="7231" xr:uid="{C5CF6365-AE50-4E62-93F3-574E0FA70B35}"/>
    <cellStyle name="20% - Accent4 2 4 3 3 2" xfId="15561" xr:uid="{BB7A1AF8-0610-4CEC-A694-28C45C03BCF2}"/>
    <cellStyle name="20% - Accent4 2 4 3 3 2 2" xfId="32218" xr:uid="{FB706A80-3116-4B11-A761-222F5501EEAB}"/>
    <cellStyle name="20% - Accent4 2 4 3 3 3" xfId="23890" xr:uid="{4E39C531-8AAF-4450-B798-4A3EF2F8C49B}"/>
    <cellStyle name="20% - Accent4 2 4 3 4" xfId="10009" xr:uid="{349829CA-1AD5-4A14-9AEE-DCCEC1B1CB27}"/>
    <cellStyle name="20% - Accent4 2 4 3 4 2" xfId="26666" xr:uid="{7B3C1D7C-BF1D-4928-ABF9-797249690489}"/>
    <cellStyle name="20% - Accent4 2 4 3 5" xfId="18338" xr:uid="{D1561B4C-001D-467B-8B30-864E8B83615B}"/>
    <cellStyle name="20% - Accent4 2 4 4" xfId="3128" xr:uid="{403981EA-7AB3-4409-A6AB-4A1F1C087714}"/>
    <cellStyle name="20% - Accent4 2 4 4 2" xfId="11458" xr:uid="{118A8BD9-4B4B-455F-B75C-E511C344C947}"/>
    <cellStyle name="20% - Accent4 2 4 4 2 2" xfId="28115" xr:uid="{3ACD18BE-FF5B-4730-BB70-A36B4923F05F}"/>
    <cellStyle name="20% - Accent4 2 4 4 3" xfId="19787" xr:uid="{950607DF-C15F-46A3-81BC-D494480E1B74}"/>
    <cellStyle name="20% - Accent4 2 4 5" xfId="5904" xr:uid="{6C8D4BDE-0532-4F81-AD68-AC997E4F7992}"/>
    <cellStyle name="20% - Accent4 2 4 5 2" xfId="14234" xr:uid="{1382A49E-51A8-4B0C-BA8A-9027910E8E61}"/>
    <cellStyle name="20% - Accent4 2 4 5 2 2" xfId="30891" xr:uid="{72F1F33F-A04A-4B0F-BD98-EFD4F2F3862C}"/>
    <cellStyle name="20% - Accent4 2 4 5 3" xfId="22563" xr:uid="{92CDCD32-DF1A-4FC7-9714-D6651ED55CE1}"/>
    <cellStyle name="20% - Accent4 2 4 6" xfId="8682" xr:uid="{0BE17C7C-0F8C-4B5C-8CA8-A64BDEABD1D0}"/>
    <cellStyle name="20% - Accent4 2 4 6 2" xfId="25339" xr:uid="{270468F5-2AAB-4376-9D9E-DEB2171F6A28}"/>
    <cellStyle name="20% - Accent4 2 4 7" xfId="17011" xr:uid="{19952C09-ADC1-4FA1-92E7-F80537670D38}"/>
    <cellStyle name="20% - Accent4 2 4 8" xfId="34802" xr:uid="{DA16A406-EE19-40E6-92E8-23AD481A36E2}"/>
    <cellStyle name="20% - Accent4 2 5" xfId="571" xr:uid="{A8723FF7-B4EC-42DF-93F5-463DD6F6C23E}"/>
    <cellStyle name="20% - Accent4 2 5 2" xfId="1901" xr:uid="{60B16FEC-E9EE-4787-B7C1-18ECEBB84FA0}"/>
    <cellStyle name="20% - Accent4 2 5 2 2" xfId="4691" xr:uid="{27BFAA8B-A53D-4BA9-BEE9-B2B27A057543}"/>
    <cellStyle name="20% - Accent4 2 5 2 2 2" xfId="13021" xr:uid="{D794E9B8-8EDA-4F69-ABBB-2C78B79FA3FB}"/>
    <cellStyle name="20% - Accent4 2 5 2 2 2 2" xfId="29678" xr:uid="{1AF86348-D948-4463-A517-E7E21118BBE7}"/>
    <cellStyle name="20% - Accent4 2 5 2 2 3" xfId="21350" xr:uid="{D2E99F5F-A96F-4821-B95E-E665E7ECF59E}"/>
    <cellStyle name="20% - Accent4 2 5 2 3" xfId="7467" xr:uid="{BF4A5E78-3AB6-4EEF-A920-3993EEB394F9}"/>
    <cellStyle name="20% - Accent4 2 5 2 3 2" xfId="15797" xr:uid="{427FC006-2C72-4630-AE8E-666C98F18078}"/>
    <cellStyle name="20% - Accent4 2 5 2 3 2 2" xfId="32454" xr:uid="{F23E25EE-3599-4117-B019-A4EE205E9F08}"/>
    <cellStyle name="20% - Accent4 2 5 2 3 3" xfId="24126" xr:uid="{E1656477-7FC9-4009-B70A-E8E9118407BF}"/>
    <cellStyle name="20% - Accent4 2 5 2 4" xfId="10245" xr:uid="{7823EE13-440F-4300-8D56-FEBCF890EE84}"/>
    <cellStyle name="20% - Accent4 2 5 2 4 2" xfId="26902" xr:uid="{4B9B1CB6-8E3D-46BD-901E-B868697FDA8B}"/>
    <cellStyle name="20% - Accent4 2 5 2 5" xfId="18574" xr:uid="{675492B9-5638-4EAB-9672-E91EB49C5322}"/>
    <cellStyle name="20% - Accent4 2 5 3" xfId="3364" xr:uid="{AA069366-AB12-4E29-82B3-7F2E3993DFAE}"/>
    <cellStyle name="20% - Accent4 2 5 3 2" xfId="11694" xr:uid="{06AA96CC-6DA3-48F1-B417-5AF909890567}"/>
    <cellStyle name="20% - Accent4 2 5 3 2 2" xfId="28351" xr:uid="{9E3013E3-D048-499E-83B3-2871576A32A0}"/>
    <cellStyle name="20% - Accent4 2 5 3 3" xfId="20023" xr:uid="{4A76A67D-89DA-4664-B898-78946996E85D}"/>
    <cellStyle name="20% - Accent4 2 5 4" xfId="6140" xr:uid="{53952352-5FD2-47D5-904B-7CB575C6B476}"/>
    <cellStyle name="20% - Accent4 2 5 4 2" xfId="14470" xr:uid="{E2ED1DAF-3CBC-4721-B7FB-48B6649078E2}"/>
    <cellStyle name="20% - Accent4 2 5 4 2 2" xfId="31127" xr:uid="{3D2A3268-DFF2-40B8-87E7-9D2B2A3A8CB9}"/>
    <cellStyle name="20% - Accent4 2 5 4 3" xfId="22799" xr:uid="{4F469580-83AB-4EC4-B6DE-EB0A9778524A}"/>
    <cellStyle name="20% - Accent4 2 5 5" xfId="8918" xr:uid="{63CEAAF1-6A81-4AA5-B7B1-81F0766CD29E}"/>
    <cellStyle name="20% - Accent4 2 5 5 2" xfId="25575" xr:uid="{7C047B82-A1C7-4618-B483-98BF0B97E057}"/>
    <cellStyle name="20% - Accent4 2 5 6" xfId="17247" xr:uid="{849AA30F-FD8B-4969-B723-ED57E3C058CD}"/>
    <cellStyle name="20% - Accent4 2 5 7" xfId="34803" xr:uid="{D9CF5782-58AE-44CF-B5CD-F4FD6AC40D96}"/>
    <cellStyle name="20% - Accent4 2 6" xfId="1048" xr:uid="{C5E4D3EA-0714-4D9F-A1A2-D55046769854}"/>
    <cellStyle name="20% - Accent4 2 6 2" xfId="2376" xr:uid="{AF57CCA6-F08A-4B00-B4BF-DFFDC82E9E88}"/>
    <cellStyle name="20% - Accent4 2 6 2 2" xfId="5166" xr:uid="{065695C2-3302-4138-AA5D-28F2001FFB6A}"/>
    <cellStyle name="20% - Accent4 2 6 2 2 2" xfId="13496" xr:uid="{0072BA71-7A5E-4CD2-8527-5834228DEE81}"/>
    <cellStyle name="20% - Accent4 2 6 2 2 2 2" xfId="30153" xr:uid="{ABE055C1-D377-49DA-9E5E-D65C3F6827A7}"/>
    <cellStyle name="20% - Accent4 2 6 2 2 3" xfId="21825" xr:uid="{744445D3-8A08-4546-8A15-780BD6AB75A4}"/>
    <cellStyle name="20% - Accent4 2 6 2 3" xfId="7942" xr:uid="{F59BB292-7EB9-448A-8CFA-CAFD5F0C78D3}"/>
    <cellStyle name="20% - Accent4 2 6 2 3 2" xfId="16272" xr:uid="{835AD9F8-8A11-4EFE-9894-E0AD718A5A50}"/>
    <cellStyle name="20% - Accent4 2 6 2 3 2 2" xfId="32929" xr:uid="{1770D6F7-5A6A-4845-9A59-A79F41E223D1}"/>
    <cellStyle name="20% - Accent4 2 6 2 3 3" xfId="24601" xr:uid="{776637D7-8226-4AF1-A92D-DD0C774621E3}"/>
    <cellStyle name="20% - Accent4 2 6 2 4" xfId="10720" xr:uid="{5710E0B2-88F5-4068-B78D-B2927A3C7331}"/>
    <cellStyle name="20% - Accent4 2 6 2 4 2" xfId="27377" xr:uid="{E27AD76E-5F9D-4A4F-BBD3-BA5EDD4BD776}"/>
    <cellStyle name="20% - Accent4 2 6 2 5" xfId="19049" xr:uid="{625C8041-FC13-4550-BBA4-BEF491793620}"/>
    <cellStyle name="20% - Accent4 2 6 3" xfId="3839" xr:uid="{21F590CA-4516-40E8-87D7-20C26DC578CC}"/>
    <cellStyle name="20% - Accent4 2 6 3 2" xfId="12169" xr:uid="{B9C1FD37-CA1E-4065-A6CD-F9CF69C3298C}"/>
    <cellStyle name="20% - Accent4 2 6 3 2 2" xfId="28826" xr:uid="{FDF17970-8683-4FC0-9C94-FFF52B498834}"/>
    <cellStyle name="20% - Accent4 2 6 3 3" xfId="20498" xr:uid="{CF461954-6A69-46A4-943B-EFE98080ED2C}"/>
    <cellStyle name="20% - Accent4 2 6 4" xfId="6615" xr:uid="{46224958-0FEF-41C6-A20A-A8AC6B4C5E9F}"/>
    <cellStyle name="20% - Accent4 2 6 4 2" xfId="14945" xr:uid="{1C419D29-70F2-48B0-B790-74DCE23CC14C}"/>
    <cellStyle name="20% - Accent4 2 6 4 2 2" xfId="31602" xr:uid="{BC86C95F-D86D-4A32-9A15-620FCA9B8DD6}"/>
    <cellStyle name="20% - Accent4 2 6 4 3" xfId="23274" xr:uid="{9BB2A0D2-6DEF-417B-81E8-5AAE9A4DA6C6}"/>
    <cellStyle name="20% - Accent4 2 6 5" xfId="9393" xr:uid="{AE54A0E4-A9A3-4301-8F07-1471E03AB1F6}"/>
    <cellStyle name="20% - Accent4 2 6 5 2" xfId="26050" xr:uid="{98C92115-F424-44B7-B129-192CD33F0FBB}"/>
    <cellStyle name="20% - Accent4 2 6 6" xfId="17722" xr:uid="{6E9066CB-05AE-4BEE-B8A5-1778EAEFBED8}"/>
    <cellStyle name="20% - Accent4 2 6 7" xfId="34804" xr:uid="{65EDDAB2-8A01-4950-9D0E-D6ED936956CF}"/>
    <cellStyle name="20% - Accent4 2 7" xfId="1309" xr:uid="{79BC9BFD-A591-4381-A91A-70FC6919667C}"/>
    <cellStyle name="20% - Accent4 2 7 2" xfId="2637" xr:uid="{A0C55F93-7AD0-4CF5-B82F-7176C7288B71}"/>
    <cellStyle name="20% - Accent4 2 7 2 2" xfId="5427" xr:uid="{904F8641-F54E-4452-88A8-BB5A9DC87529}"/>
    <cellStyle name="20% - Accent4 2 7 2 2 2" xfId="13757" xr:uid="{AF4AD47F-A832-4F14-B7D4-792827B8EC76}"/>
    <cellStyle name="20% - Accent4 2 7 2 2 2 2" xfId="30414" xr:uid="{9787CB38-1AC1-4566-9F9B-1B83EA9F2F4F}"/>
    <cellStyle name="20% - Accent4 2 7 2 2 3" xfId="22086" xr:uid="{99D0160C-C0EF-43A2-87BE-40431EC0AE95}"/>
    <cellStyle name="20% - Accent4 2 7 2 3" xfId="8203" xr:uid="{FAF92073-1FFD-4736-929C-A4AB21AD5088}"/>
    <cellStyle name="20% - Accent4 2 7 2 3 2" xfId="16533" xr:uid="{71977E8F-AA7F-4464-983C-A3F3AD17BBC9}"/>
    <cellStyle name="20% - Accent4 2 7 2 3 2 2" xfId="33190" xr:uid="{31137C4A-FC07-4915-B020-3089D37CB196}"/>
    <cellStyle name="20% - Accent4 2 7 2 3 3" xfId="24862" xr:uid="{8774D6D5-266C-4897-986D-8018088DFDFB}"/>
    <cellStyle name="20% - Accent4 2 7 2 4" xfId="10981" xr:uid="{28F0288E-369F-4A92-8346-A4B83EB7648D}"/>
    <cellStyle name="20% - Accent4 2 7 2 4 2" xfId="27638" xr:uid="{B8BEE885-6A14-4100-ABB4-D18841DBB26A}"/>
    <cellStyle name="20% - Accent4 2 7 2 5" xfId="19310" xr:uid="{90D695EE-F58C-431F-AD78-C678EC3E74FC}"/>
    <cellStyle name="20% - Accent4 2 7 3" xfId="4100" xr:uid="{D58DB8C1-19AB-4538-97E8-B9873188BC89}"/>
    <cellStyle name="20% - Accent4 2 7 3 2" xfId="12430" xr:uid="{636BCEFB-C228-4A61-BC8B-4CBE592C2A4F}"/>
    <cellStyle name="20% - Accent4 2 7 3 2 2" xfId="29087" xr:uid="{3FF126BC-7D95-4122-BBE6-C36C0183D11D}"/>
    <cellStyle name="20% - Accent4 2 7 3 3" xfId="20759" xr:uid="{7FA3D6AA-66BE-4DDD-B046-8871051E6F49}"/>
    <cellStyle name="20% - Accent4 2 7 4" xfId="6876" xr:uid="{4B6207CD-666B-48C4-80FB-EB153C217BBD}"/>
    <cellStyle name="20% - Accent4 2 7 4 2" xfId="15206" xr:uid="{F6C2FAA5-6039-4A35-86D1-7A56F336B5F7}"/>
    <cellStyle name="20% - Accent4 2 7 4 2 2" xfId="31863" xr:uid="{2314B94B-D7E7-466A-A017-29F7FA1D9747}"/>
    <cellStyle name="20% - Accent4 2 7 4 3" xfId="23535" xr:uid="{B5E4BD95-16B5-40F8-AA16-B37463766BC4}"/>
    <cellStyle name="20% - Accent4 2 7 5" xfId="9654" xr:uid="{D923B7AF-D078-4F4A-99CA-5F816BC769E7}"/>
    <cellStyle name="20% - Accent4 2 7 5 2" xfId="26311" xr:uid="{006B23C3-0B8F-4D1A-90E8-03B6FBE2DF84}"/>
    <cellStyle name="20% - Accent4 2 7 6" xfId="17983" xr:uid="{3D50E1C9-6F5F-41C6-93AB-522350CE5703}"/>
    <cellStyle name="20% - Accent4 2 7 7" xfId="34805" xr:uid="{927546ED-F8CC-4B50-A4C3-755785B74E91}"/>
    <cellStyle name="20% - Accent4 2 8" xfId="1427" xr:uid="{63F78428-709D-4A72-9B60-D2730784E1C6}"/>
    <cellStyle name="20% - Accent4 2 8 2" xfId="4218" xr:uid="{E6E96D8D-DF15-4535-BE15-7F3E4965E604}"/>
    <cellStyle name="20% - Accent4 2 8 2 2" xfId="12548" xr:uid="{E83FEA1A-9EBC-4E44-B11D-0CC0A04E3C68}"/>
    <cellStyle name="20% - Accent4 2 8 2 2 2" xfId="29205" xr:uid="{A25A7427-98FE-4FA1-B308-D661B158B0EE}"/>
    <cellStyle name="20% - Accent4 2 8 2 3" xfId="20877" xr:uid="{E16D8AFE-175F-4ED1-8479-DFBE685299EA}"/>
    <cellStyle name="20% - Accent4 2 8 3" xfId="6994" xr:uid="{FD8E44BB-41B3-4B86-BDC1-B4B39EAC9405}"/>
    <cellStyle name="20% - Accent4 2 8 3 2" xfId="15324" xr:uid="{59B33E83-2676-4E62-9A13-5A7B1242F47B}"/>
    <cellStyle name="20% - Accent4 2 8 3 2 2" xfId="31981" xr:uid="{9866D8CF-7F72-4519-A10B-32FFA1AFA541}"/>
    <cellStyle name="20% - Accent4 2 8 3 3" xfId="23653" xr:uid="{D3C84F12-7929-4FFB-938D-1F0373133320}"/>
    <cellStyle name="20% - Accent4 2 8 4" xfId="9772" xr:uid="{AD1B0A5C-8496-4D65-B965-FFD4EAFAA138}"/>
    <cellStyle name="20% - Accent4 2 8 4 2" xfId="26429" xr:uid="{10E1A524-1B1C-405B-9952-BEB66412E883}"/>
    <cellStyle name="20% - Accent4 2 8 5" xfId="18101" xr:uid="{BD9F0C27-408C-42DD-B9E9-87D1567A8D78}"/>
    <cellStyle name="20% - Accent4 2 8 6" xfId="34806" xr:uid="{60B0FF8B-7FE8-46A8-93A6-CCDE95F0791C}"/>
    <cellStyle name="20% - Accent4 2 9" xfId="2890" xr:uid="{212055C8-B5EC-4B79-A5CF-A10CDD8BE658}"/>
    <cellStyle name="20% - Accent4 2 9 2" xfId="11221" xr:uid="{84A13BC9-0534-4751-8CDC-CBF1C2458877}"/>
    <cellStyle name="20% - Accent4 2 9 2 2" xfId="27878" xr:uid="{9A27B3C6-F3B6-472A-94C2-89A5729C47CD}"/>
    <cellStyle name="20% - Accent4 2 9 3" xfId="19550" xr:uid="{5B132446-108C-4C1C-8CEA-5C8167A782F1}"/>
    <cellStyle name="20% - Accent4 2 9 4" xfId="34807" xr:uid="{9F31F172-553E-443F-8CAB-58B30F87E92E}"/>
    <cellStyle name="20% - Accent4 3" xfId="113" xr:uid="{8185B466-30B1-4578-AA06-FA90187CFB08}"/>
    <cellStyle name="20% - Accent4 3 10" xfId="8468" xr:uid="{2071460B-F16D-483A-B01E-89B0F49A365B}"/>
    <cellStyle name="20% - Accent4 3 10 2" xfId="25125" xr:uid="{FDF8A1B1-599A-4766-B391-002D6C62DD8D}"/>
    <cellStyle name="20% - Accent4 3 11" xfId="16797" xr:uid="{034FACCD-9D72-4A92-8CFF-8691DAE606E4}"/>
    <cellStyle name="20% - Accent4 3 12" xfId="33982" xr:uid="{8A951A82-5A99-4372-93EB-9EC8EC7C09D3}"/>
    <cellStyle name="20% - Accent4 3 13" xfId="34808" xr:uid="{E50090BF-1934-410F-A474-D1583A9BB762}"/>
    <cellStyle name="20% - Accent4 3 2" xfId="236" xr:uid="{74EEDD64-97D6-4609-8B35-3100F6BDBF4C}"/>
    <cellStyle name="20% - Accent4 3 2 2" xfId="478" xr:uid="{D6CAED2D-3937-4FEC-8B58-B8A3461940A8}"/>
    <cellStyle name="20% - Accent4 3 2 2 2" xfId="955" xr:uid="{75FB34D9-40CA-400E-926A-27B9389C27E3}"/>
    <cellStyle name="20% - Accent4 3 2 2 2 2" xfId="2283" xr:uid="{E15A225E-A26B-4476-AA51-8C9A880A1B3E}"/>
    <cellStyle name="20% - Accent4 3 2 2 2 2 2" xfId="5073" xr:uid="{FABAE5C8-3503-49F9-9ACF-409F8537A6CD}"/>
    <cellStyle name="20% - Accent4 3 2 2 2 2 2 2" xfId="13403" xr:uid="{434C8AC2-FFDC-4CE5-B805-3DB92A54BCE5}"/>
    <cellStyle name="20% - Accent4 3 2 2 2 2 2 2 2" xfId="30060" xr:uid="{C5D4ED29-5EA1-4992-94B0-C7C90D93A190}"/>
    <cellStyle name="20% - Accent4 3 2 2 2 2 2 3" xfId="21732" xr:uid="{0ADDD24D-1D98-49FB-82A4-138B955B23B9}"/>
    <cellStyle name="20% - Accent4 3 2 2 2 2 3" xfId="7849" xr:uid="{A023ABA8-57D5-45F5-A1A6-4099DEB8B09F}"/>
    <cellStyle name="20% - Accent4 3 2 2 2 2 3 2" xfId="16179" xr:uid="{F9A76F89-179C-4D2A-A1CA-17BF7199730B}"/>
    <cellStyle name="20% - Accent4 3 2 2 2 2 3 2 2" xfId="32836" xr:uid="{D990B786-094E-4562-B688-99330B03CC87}"/>
    <cellStyle name="20% - Accent4 3 2 2 2 2 3 3" xfId="24508" xr:uid="{888F1A1B-417E-4F0A-9CDA-E2D814CCE094}"/>
    <cellStyle name="20% - Accent4 3 2 2 2 2 4" xfId="10627" xr:uid="{627BC145-700D-4EE6-985B-BF43668EEF98}"/>
    <cellStyle name="20% - Accent4 3 2 2 2 2 4 2" xfId="27284" xr:uid="{440B8425-8336-49DF-B883-4E0EB6A17224}"/>
    <cellStyle name="20% - Accent4 3 2 2 2 2 5" xfId="18956" xr:uid="{0D201878-300D-4391-BE93-076D20E6283E}"/>
    <cellStyle name="20% - Accent4 3 2 2 2 3" xfId="3746" xr:uid="{A02224F4-BCA5-4DBA-AE2F-122F597F7587}"/>
    <cellStyle name="20% - Accent4 3 2 2 2 3 2" xfId="12076" xr:uid="{4EC9F38E-23A8-479B-933D-7536AD758655}"/>
    <cellStyle name="20% - Accent4 3 2 2 2 3 2 2" xfId="28733" xr:uid="{61D0C2A1-FD60-4090-AAA6-25C0AE707EA8}"/>
    <cellStyle name="20% - Accent4 3 2 2 2 3 3" xfId="20405" xr:uid="{6A93CB28-57E6-4D67-B1C1-EB63089E2750}"/>
    <cellStyle name="20% - Accent4 3 2 2 2 4" xfId="6522" xr:uid="{1FA22112-DC1F-4583-A4D2-FA3E6C3AFB0D}"/>
    <cellStyle name="20% - Accent4 3 2 2 2 4 2" xfId="14852" xr:uid="{C5E926BD-3438-4766-A8C0-F0FE7CCCC11A}"/>
    <cellStyle name="20% - Accent4 3 2 2 2 4 2 2" xfId="31509" xr:uid="{24399D6F-A8E8-49F2-B8A5-1DA95340F1D7}"/>
    <cellStyle name="20% - Accent4 3 2 2 2 4 3" xfId="23181" xr:uid="{C5310AD6-AC67-4FC8-BCCA-EC172D326D81}"/>
    <cellStyle name="20% - Accent4 3 2 2 2 5" xfId="9300" xr:uid="{D0DA2EE1-7AFA-4F36-9CB3-4D63BBE2F083}"/>
    <cellStyle name="20% - Accent4 3 2 2 2 5 2" xfId="25957" xr:uid="{C089FBE0-DC2A-42DC-928D-059F4070F6AC}"/>
    <cellStyle name="20% - Accent4 3 2 2 2 6" xfId="17629" xr:uid="{7534C36C-8AA6-4112-8623-3D8F96467FF3}"/>
    <cellStyle name="20% - Accent4 3 2 2 3" xfId="1808" xr:uid="{CE0CEE57-3AF2-4861-9FDF-E325C781EC55}"/>
    <cellStyle name="20% - Accent4 3 2 2 3 2" xfId="4598" xr:uid="{D251A616-6E14-417E-8605-8E282354A806}"/>
    <cellStyle name="20% - Accent4 3 2 2 3 2 2" xfId="12928" xr:uid="{9E4FE9D9-71F2-49FF-A290-633555816ACD}"/>
    <cellStyle name="20% - Accent4 3 2 2 3 2 2 2" xfId="29585" xr:uid="{599C9BC1-FF9C-44CB-AF7B-D38CA9927CF0}"/>
    <cellStyle name="20% - Accent4 3 2 2 3 2 3" xfId="21257" xr:uid="{87618B68-8FCC-4296-80C0-0B6ABE46C5E8}"/>
    <cellStyle name="20% - Accent4 3 2 2 3 3" xfId="7374" xr:uid="{61FF14E3-0102-4AA2-8EE2-7CEF7150F060}"/>
    <cellStyle name="20% - Accent4 3 2 2 3 3 2" xfId="15704" xr:uid="{C6BF0B2D-B576-4F26-A232-08AE7AD74D58}"/>
    <cellStyle name="20% - Accent4 3 2 2 3 3 2 2" xfId="32361" xr:uid="{E6E197D6-0C32-49C2-A17E-986FA902FFC6}"/>
    <cellStyle name="20% - Accent4 3 2 2 3 3 3" xfId="24033" xr:uid="{0CF7C80F-63D2-4FF8-9351-D1EAE18AC480}"/>
    <cellStyle name="20% - Accent4 3 2 2 3 4" xfId="10152" xr:uid="{7795DE81-09D0-4AE5-BC97-F3872C220E47}"/>
    <cellStyle name="20% - Accent4 3 2 2 3 4 2" xfId="26809" xr:uid="{DAF0873F-26F5-4F7C-BD4A-DE48119C6649}"/>
    <cellStyle name="20% - Accent4 3 2 2 3 5" xfId="18481" xr:uid="{AAFA3CD0-F424-400E-BC20-F9C2228FC262}"/>
    <cellStyle name="20% - Accent4 3 2 2 4" xfId="3271" xr:uid="{8C8AC1D6-D3EB-4D24-819C-FC9239AEDFAC}"/>
    <cellStyle name="20% - Accent4 3 2 2 4 2" xfId="11601" xr:uid="{AA02895E-6312-44E1-97FB-2BED47D4D521}"/>
    <cellStyle name="20% - Accent4 3 2 2 4 2 2" xfId="28258" xr:uid="{728AF5EB-AE4C-446D-B3CC-C3D17F8C63AB}"/>
    <cellStyle name="20% - Accent4 3 2 2 4 3" xfId="19930" xr:uid="{4FFBED16-CDB9-417F-9011-8A1EEF3DC403}"/>
    <cellStyle name="20% - Accent4 3 2 2 5" xfId="6047" xr:uid="{D67F10D2-DB5E-460A-BDFC-A6F5EA9BD747}"/>
    <cellStyle name="20% - Accent4 3 2 2 5 2" xfId="14377" xr:uid="{E2FF31A6-1531-459B-8856-F26684ECC723}"/>
    <cellStyle name="20% - Accent4 3 2 2 5 2 2" xfId="31034" xr:uid="{16CCBCA2-A737-4F22-96BB-72E269D61713}"/>
    <cellStyle name="20% - Accent4 3 2 2 5 3" xfId="22706" xr:uid="{2428915A-8437-41F1-B935-3D5C963ED332}"/>
    <cellStyle name="20% - Accent4 3 2 2 6" xfId="8825" xr:uid="{C07193A5-B4FF-4D82-80FB-1C43B02B10ED}"/>
    <cellStyle name="20% - Accent4 3 2 2 6 2" xfId="25482" xr:uid="{3D568F25-95D5-4B66-88CD-9F14D239D067}"/>
    <cellStyle name="20% - Accent4 3 2 2 7" xfId="17154" xr:uid="{12DE8718-17D0-47A7-AAB0-E20F19B2F2DC}"/>
    <cellStyle name="20% - Accent4 3 2 3" xfId="714" xr:uid="{D5F581CE-6065-4EDB-A5AD-47B417E95191}"/>
    <cellStyle name="20% - Accent4 3 2 3 2" xfId="2044" xr:uid="{2D2C6BBF-2BBD-4BE6-AFC4-A2312485EA14}"/>
    <cellStyle name="20% - Accent4 3 2 3 2 2" xfId="4834" xr:uid="{AC3B9BA1-EE40-4986-B952-EB9462F99086}"/>
    <cellStyle name="20% - Accent4 3 2 3 2 2 2" xfId="13164" xr:uid="{C7D39C62-2DFD-4A06-B307-C98679EDD417}"/>
    <cellStyle name="20% - Accent4 3 2 3 2 2 2 2" xfId="29821" xr:uid="{73CC0395-3C8A-4860-ABFB-03812F7C444A}"/>
    <cellStyle name="20% - Accent4 3 2 3 2 2 3" xfId="21493" xr:uid="{295AFF95-B3CF-40B2-856B-7B8D7C65D43F}"/>
    <cellStyle name="20% - Accent4 3 2 3 2 3" xfId="7610" xr:uid="{60F6D708-8D2C-4F4D-A7FF-997F93A67E10}"/>
    <cellStyle name="20% - Accent4 3 2 3 2 3 2" xfId="15940" xr:uid="{B62E0BDC-B8FB-4670-BE6F-B2030AC0E04B}"/>
    <cellStyle name="20% - Accent4 3 2 3 2 3 2 2" xfId="32597" xr:uid="{41D7C470-F51F-4AA5-9A7B-97D370FD607D}"/>
    <cellStyle name="20% - Accent4 3 2 3 2 3 3" xfId="24269" xr:uid="{41058167-0658-4766-BAEA-32FD592568E1}"/>
    <cellStyle name="20% - Accent4 3 2 3 2 4" xfId="10388" xr:uid="{EF58FFB3-9D13-41D3-AB3C-F8C3A197E067}"/>
    <cellStyle name="20% - Accent4 3 2 3 2 4 2" xfId="27045" xr:uid="{887B1AB4-D2B2-4547-BFCC-5A955C94EC78}"/>
    <cellStyle name="20% - Accent4 3 2 3 2 5" xfId="18717" xr:uid="{CF611247-F625-41E8-9032-B4CA9D424F00}"/>
    <cellStyle name="20% - Accent4 3 2 3 3" xfId="3507" xr:uid="{9A476AA8-C983-4BBE-88DB-9F68D2AB2964}"/>
    <cellStyle name="20% - Accent4 3 2 3 3 2" xfId="11837" xr:uid="{4E00581E-02E5-4BAD-B69B-B2DA464583B0}"/>
    <cellStyle name="20% - Accent4 3 2 3 3 2 2" xfId="28494" xr:uid="{7B9341AC-703E-4C29-B10B-A4D02AA7FC76}"/>
    <cellStyle name="20% - Accent4 3 2 3 3 3" xfId="20166" xr:uid="{2158DA79-0AC1-4032-8DCC-12D0CAA405F6}"/>
    <cellStyle name="20% - Accent4 3 2 3 4" xfId="6283" xr:uid="{DF191850-4A9B-43D6-96B0-E94372696352}"/>
    <cellStyle name="20% - Accent4 3 2 3 4 2" xfId="14613" xr:uid="{139CB8B4-7888-4374-9C56-25405AD74FC0}"/>
    <cellStyle name="20% - Accent4 3 2 3 4 2 2" xfId="31270" xr:uid="{0A77BD57-07C5-4BB5-ACA1-1FFA225DE106}"/>
    <cellStyle name="20% - Accent4 3 2 3 4 3" xfId="22942" xr:uid="{7678F54C-81C6-4510-96BF-534EA6236B00}"/>
    <cellStyle name="20% - Accent4 3 2 3 5" xfId="9061" xr:uid="{CBB1364D-32E9-4A66-AD67-CEAE67CEA27F}"/>
    <cellStyle name="20% - Accent4 3 2 3 5 2" xfId="25718" xr:uid="{79307E64-F267-4605-85EA-F8E2D1B69B5A}"/>
    <cellStyle name="20% - Accent4 3 2 3 6" xfId="17390" xr:uid="{BAA8185F-865D-41EA-9E47-C08F65C4B9D6}"/>
    <cellStyle name="20% - Accent4 3 2 4" xfId="1191" xr:uid="{B70D16FB-3676-46D2-826C-C7B1C5365505}"/>
    <cellStyle name="20% - Accent4 3 2 4 2" xfId="2519" xr:uid="{BB0ED485-A7BC-4A0A-B9A0-057F99B8F50A}"/>
    <cellStyle name="20% - Accent4 3 2 4 2 2" xfId="5309" xr:uid="{64D43F44-6DFB-4979-8EDA-185995D40D29}"/>
    <cellStyle name="20% - Accent4 3 2 4 2 2 2" xfId="13639" xr:uid="{98C8446B-2A8C-494B-B20B-9ACBA0021693}"/>
    <cellStyle name="20% - Accent4 3 2 4 2 2 2 2" xfId="30296" xr:uid="{1BAF4475-F2B8-4397-B339-4C1EA4E5A3CB}"/>
    <cellStyle name="20% - Accent4 3 2 4 2 2 3" xfId="21968" xr:uid="{3A093E1F-3D7A-405A-9F76-72B0AA290B16}"/>
    <cellStyle name="20% - Accent4 3 2 4 2 3" xfId="8085" xr:uid="{83C73869-0936-4104-AB1F-EAF165F6AF27}"/>
    <cellStyle name="20% - Accent4 3 2 4 2 3 2" xfId="16415" xr:uid="{E5DD8C89-AF28-4162-B3A5-4D59935CC265}"/>
    <cellStyle name="20% - Accent4 3 2 4 2 3 2 2" xfId="33072" xr:uid="{CC398F38-7A3A-499A-8461-A6B6074A4002}"/>
    <cellStyle name="20% - Accent4 3 2 4 2 3 3" xfId="24744" xr:uid="{73353174-7906-4673-B9AB-62BD89377780}"/>
    <cellStyle name="20% - Accent4 3 2 4 2 4" xfId="10863" xr:uid="{1E9F3FA9-4A06-4787-8024-7C265CB4CA1E}"/>
    <cellStyle name="20% - Accent4 3 2 4 2 4 2" xfId="27520" xr:uid="{75706598-ED91-4B78-8586-CAE773276987}"/>
    <cellStyle name="20% - Accent4 3 2 4 2 5" xfId="19192" xr:uid="{6C323B4F-D486-4C2B-8948-AE1748655128}"/>
    <cellStyle name="20% - Accent4 3 2 4 3" xfId="3982" xr:uid="{F995C747-73F5-49EC-97E1-128A5E252F83}"/>
    <cellStyle name="20% - Accent4 3 2 4 3 2" xfId="12312" xr:uid="{0C83BAA2-60E9-478C-A78B-EF0B0F1A18F5}"/>
    <cellStyle name="20% - Accent4 3 2 4 3 2 2" xfId="28969" xr:uid="{CF7D7B48-97D3-4D5D-BC50-911E5BD7AB59}"/>
    <cellStyle name="20% - Accent4 3 2 4 3 3" xfId="20641" xr:uid="{8822FD35-37D2-4207-8849-5ECAA2317642}"/>
    <cellStyle name="20% - Accent4 3 2 4 4" xfId="6758" xr:uid="{185617CD-8654-463A-8035-883D81E70862}"/>
    <cellStyle name="20% - Accent4 3 2 4 4 2" xfId="15088" xr:uid="{7B309E4E-ECC1-4AC7-B591-4D88B2BF4CFB}"/>
    <cellStyle name="20% - Accent4 3 2 4 4 2 2" xfId="31745" xr:uid="{D37BAC84-428B-4F90-8581-77EE4F505BF8}"/>
    <cellStyle name="20% - Accent4 3 2 4 4 3" xfId="23417" xr:uid="{96413EB3-D8B1-46A1-A155-2C7504E5BD93}"/>
    <cellStyle name="20% - Accent4 3 2 4 5" xfId="9536" xr:uid="{C6A3F671-7168-43C4-8057-4AE2C09B5F15}"/>
    <cellStyle name="20% - Accent4 3 2 4 5 2" xfId="26193" xr:uid="{C642E64F-8DF5-475E-8F91-A420E4BEF276}"/>
    <cellStyle name="20% - Accent4 3 2 4 6" xfId="17865" xr:uid="{64BFA574-385B-4E51-AF0B-2CB4912528BD}"/>
    <cellStyle name="20% - Accent4 3 2 5" xfId="1571" xr:uid="{901E223B-0273-41C4-9CDB-3FEB2BEB1980}"/>
    <cellStyle name="20% - Accent4 3 2 5 2" xfId="4361" xr:uid="{E2357F79-1805-4B07-9CD4-C0D3A1CF94F5}"/>
    <cellStyle name="20% - Accent4 3 2 5 2 2" xfId="12691" xr:uid="{283C4E4D-9757-4023-87BC-63481E5B2E05}"/>
    <cellStyle name="20% - Accent4 3 2 5 2 2 2" xfId="29348" xr:uid="{D0C09D78-232B-4DB5-AC83-C21C5216DDF6}"/>
    <cellStyle name="20% - Accent4 3 2 5 2 3" xfId="21020" xr:uid="{2FEFB1AA-1771-4FB3-B0D8-61CD87E5B3EC}"/>
    <cellStyle name="20% - Accent4 3 2 5 3" xfId="7137" xr:uid="{E441739D-E6E4-4885-8B12-C83F1C9D0496}"/>
    <cellStyle name="20% - Accent4 3 2 5 3 2" xfId="15467" xr:uid="{977D4BA7-10C8-4848-829C-20BCF68E46C4}"/>
    <cellStyle name="20% - Accent4 3 2 5 3 2 2" xfId="32124" xr:uid="{4D34A48C-F012-4A6B-98B9-A9DF13E9C94D}"/>
    <cellStyle name="20% - Accent4 3 2 5 3 3" xfId="23796" xr:uid="{9F738840-5059-43EA-B4BE-6522B204FC38}"/>
    <cellStyle name="20% - Accent4 3 2 5 4" xfId="9915" xr:uid="{66E3043C-6052-433B-814C-595EA937502E}"/>
    <cellStyle name="20% - Accent4 3 2 5 4 2" xfId="26572" xr:uid="{7387D161-FD31-4874-8FF6-1BE93AACAA2A}"/>
    <cellStyle name="20% - Accent4 3 2 5 5" xfId="18244" xr:uid="{E06DAE5A-0829-4FA3-8B31-1822F20F6E78}"/>
    <cellStyle name="20% - Accent4 3 2 6" xfId="3034" xr:uid="{5ABCC1DF-A2E0-4DE5-9895-C957F1E9F071}"/>
    <cellStyle name="20% - Accent4 3 2 6 2" xfId="11364" xr:uid="{A58123AA-2650-4E97-890B-5E3E28A8B244}"/>
    <cellStyle name="20% - Accent4 3 2 6 2 2" xfId="28021" xr:uid="{C4AA26F5-C776-45B7-BAF0-AE0997F979FC}"/>
    <cellStyle name="20% - Accent4 3 2 6 3" xfId="19693" xr:uid="{AC9DB6D0-3B9F-4A71-936F-AC9CE3AF5949}"/>
    <cellStyle name="20% - Accent4 3 2 7" xfId="5810" xr:uid="{1660F5C7-058E-48A8-8BDA-E3E4B033B9C5}"/>
    <cellStyle name="20% - Accent4 3 2 7 2" xfId="14140" xr:uid="{834C3EF4-02E1-4BD8-836A-39376819DF62}"/>
    <cellStyle name="20% - Accent4 3 2 7 2 2" xfId="30797" xr:uid="{BC584FE1-56FA-4887-814A-66E242A420FD}"/>
    <cellStyle name="20% - Accent4 3 2 7 3" xfId="22469" xr:uid="{43CB13F8-C227-4938-BCE8-05CB80EE9B93}"/>
    <cellStyle name="20% - Accent4 3 2 8" xfId="8588" xr:uid="{706B00A1-1650-42CA-B247-4066B603528D}"/>
    <cellStyle name="20% - Accent4 3 2 8 2" xfId="25245" xr:uid="{25F8F905-F795-4284-B984-BB419FA6B670}"/>
    <cellStyle name="20% - Accent4 3 2 9" xfId="16917" xr:uid="{A5C2836E-C975-4081-AA4D-45B189857C5D}"/>
    <cellStyle name="20% - Accent4 3 3" xfId="358" xr:uid="{A75E3680-999C-4834-BAC5-9BC9E89AB5FB}"/>
    <cellStyle name="20% - Accent4 3 3 2" xfId="837" xr:uid="{9D57D275-9D0B-44F3-B0D3-847FBBB049BF}"/>
    <cellStyle name="20% - Accent4 3 3 2 2" xfId="2165" xr:uid="{EDC38F6A-6167-4A4D-B6EE-6BE9E824E462}"/>
    <cellStyle name="20% - Accent4 3 3 2 2 2" xfId="4955" xr:uid="{844718EB-E499-4AAD-9CDA-C86E84965BB5}"/>
    <cellStyle name="20% - Accent4 3 3 2 2 2 2" xfId="13285" xr:uid="{1621D988-7EB6-4203-B684-52960BA5084F}"/>
    <cellStyle name="20% - Accent4 3 3 2 2 2 2 2" xfId="29942" xr:uid="{021654F1-B80A-4D2C-94B5-66D7EA60DF00}"/>
    <cellStyle name="20% - Accent4 3 3 2 2 2 3" xfId="21614" xr:uid="{8234BA1C-1D9D-4D9A-BB27-F7ADAB73EBB9}"/>
    <cellStyle name="20% - Accent4 3 3 2 2 3" xfId="7731" xr:uid="{59971C32-E5A2-42E7-82BE-5DBA8386C7A0}"/>
    <cellStyle name="20% - Accent4 3 3 2 2 3 2" xfId="16061" xr:uid="{8C4AD146-516B-4F4A-89EF-F5AB852EC32F}"/>
    <cellStyle name="20% - Accent4 3 3 2 2 3 2 2" xfId="32718" xr:uid="{9D5E9469-0CAF-4BF3-A103-60EF3FE9DDC4}"/>
    <cellStyle name="20% - Accent4 3 3 2 2 3 3" xfId="24390" xr:uid="{49801E14-1D1C-4759-88B3-C4A618A12458}"/>
    <cellStyle name="20% - Accent4 3 3 2 2 4" xfId="10509" xr:uid="{21A7BE2E-4BFB-4D53-BA3C-56EA72EDE3B4}"/>
    <cellStyle name="20% - Accent4 3 3 2 2 4 2" xfId="27166" xr:uid="{45A60511-E8B0-4015-B2D3-2C164CE2115F}"/>
    <cellStyle name="20% - Accent4 3 3 2 2 5" xfId="18838" xr:uid="{8502CDDF-EAB1-4B3A-8659-BE8B06B08E4C}"/>
    <cellStyle name="20% - Accent4 3 3 2 3" xfId="3628" xr:uid="{BB6C7C08-E4C5-46D1-A651-27AC02910B17}"/>
    <cellStyle name="20% - Accent4 3 3 2 3 2" xfId="11958" xr:uid="{5ECB4DBC-A490-4080-881B-3A12980CCA45}"/>
    <cellStyle name="20% - Accent4 3 3 2 3 2 2" xfId="28615" xr:uid="{88D70FE5-849A-48F6-B94A-797BCFE34129}"/>
    <cellStyle name="20% - Accent4 3 3 2 3 3" xfId="20287" xr:uid="{C61D5302-11A8-4F08-913D-6C2076D7C948}"/>
    <cellStyle name="20% - Accent4 3 3 2 4" xfId="6404" xr:uid="{9315403E-9F46-488A-B9BC-0BD458471384}"/>
    <cellStyle name="20% - Accent4 3 3 2 4 2" xfId="14734" xr:uid="{B0F1EDF9-32A9-4799-9E00-D91FB4303F23}"/>
    <cellStyle name="20% - Accent4 3 3 2 4 2 2" xfId="31391" xr:uid="{EC23B165-B341-4A55-A433-EA8251D3B8A4}"/>
    <cellStyle name="20% - Accent4 3 3 2 4 3" xfId="23063" xr:uid="{AB417938-A7C8-4C52-ABAD-228B538304C7}"/>
    <cellStyle name="20% - Accent4 3 3 2 5" xfId="9182" xr:uid="{35E7EDAC-17EF-4894-839A-81A1A2C2ED44}"/>
    <cellStyle name="20% - Accent4 3 3 2 5 2" xfId="25839" xr:uid="{643A871E-B586-4C45-89F9-74CE26855181}"/>
    <cellStyle name="20% - Accent4 3 3 2 6" xfId="17511" xr:uid="{F80A31E4-A7C2-4ABE-9728-5ACEBD51226F}"/>
    <cellStyle name="20% - Accent4 3 3 3" xfId="1688" xr:uid="{0ED1F8CB-66B9-43D7-8DC6-38852950BE98}"/>
    <cellStyle name="20% - Accent4 3 3 3 2" xfId="4478" xr:uid="{EB80DB11-CF52-45A3-8659-CDF7CB8C887C}"/>
    <cellStyle name="20% - Accent4 3 3 3 2 2" xfId="12808" xr:uid="{2CEA1BEB-4D38-4442-91CF-C91666047FE8}"/>
    <cellStyle name="20% - Accent4 3 3 3 2 2 2" xfId="29465" xr:uid="{BE452B28-E022-4F84-9577-812958A8FE0E}"/>
    <cellStyle name="20% - Accent4 3 3 3 2 3" xfId="21137" xr:uid="{64BC33C7-F6FA-4C63-A9B2-244F99520AE8}"/>
    <cellStyle name="20% - Accent4 3 3 3 3" xfId="7254" xr:uid="{58D0FF26-CE17-47E9-B15C-EFB3123B0D06}"/>
    <cellStyle name="20% - Accent4 3 3 3 3 2" xfId="15584" xr:uid="{6BD1464E-F232-453A-9386-2533CEEA1E6E}"/>
    <cellStyle name="20% - Accent4 3 3 3 3 2 2" xfId="32241" xr:uid="{AAF9EC9F-A5F3-4B19-BF2D-2CF11B43C6DC}"/>
    <cellStyle name="20% - Accent4 3 3 3 3 3" xfId="23913" xr:uid="{B9661C6C-56F1-4CA9-9324-E45996073832}"/>
    <cellStyle name="20% - Accent4 3 3 3 4" xfId="10032" xr:uid="{B275C997-CFDE-4B23-891C-D3827347AB26}"/>
    <cellStyle name="20% - Accent4 3 3 3 4 2" xfId="26689" xr:uid="{D9FF1E36-5A17-4D9E-93FA-D34F4671CD01}"/>
    <cellStyle name="20% - Accent4 3 3 3 5" xfId="18361" xr:uid="{0E0D899F-B042-4A55-BA60-BB98606531C6}"/>
    <cellStyle name="20% - Accent4 3 3 4" xfId="3151" xr:uid="{3EC19AEC-C2B6-4951-A5D7-5DCC7446D4C7}"/>
    <cellStyle name="20% - Accent4 3 3 4 2" xfId="11481" xr:uid="{F5537E84-F6E3-48E0-90E2-A04390EE7779}"/>
    <cellStyle name="20% - Accent4 3 3 4 2 2" xfId="28138" xr:uid="{063C7CCE-45AF-4A52-9FD0-07307CB53155}"/>
    <cellStyle name="20% - Accent4 3 3 4 3" xfId="19810" xr:uid="{C7DFFB13-082F-4B30-B1ED-34493D69C136}"/>
    <cellStyle name="20% - Accent4 3 3 5" xfId="5927" xr:uid="{8B5DDEBD-9307-4EC5-8676-0FE81225E48E}"/>
    <cellStyle name="20% - Accent4 3 3 5 2" xfId="14257" xr:uid="{E6A8A08F-FD3D-46AD-AC7B-D8404526C56D}"/>
    <cellStyle name="20% - Accent4 3 3 5 2 2" xfId="30914" xr:uid="{8F185714-BC4D-4AC2-B40A-5A0C0E7A242A}"/>
    <cellStyle name="20% - Accent4 3 3 5 3" xfId="22586" xr:uid="{0BEAD26E-4625-46D1-82A7-5EF818FFEA6C}"/>
    <cellStyle name="20% - Accent4 3 3 6" xfId="8705" xr:uid="{B1DBADB2-0D85-475D-B976-1877C3E07C74}"/>
    <cellStyle name="20% - Accent4 3 3 6 2" xfId="25362" xr:uid="{7330477C-9E18-485D-8960-51FAAEEF6DCF}"/>
    <cellStyle name="20% - Accent4 3 3 7" xfId="17034" xr:uid="{A33496C7-CFDF-4432-8228-F68289CC0841}"/>
    <cellStyle name="20% - Accent4 3 4" xfId="594" xr:uid="{DEB05912-C8C6-43A3-AB17-98AA5F4568C1}"/>
    <cellStyle name="20% - Accent4 3 4 2" xfId="1924" xr:uid="{32DC7347-BAB0-4556-B799-C61038D61925}"/>
    <cellStyle name="20% - Accent4 3 4 2 2" xfId="4714" xr:uid="{017760B5-A107-4EA2-9700-2777BB9DAF3E}"/>
    <cellStyle name="20% - Accent4 3 4 2 2 2" xfId="13044" xr:uid="{82CA8B1C-EA1D-47A9-A145-9A1B285FD0F4}"/>
    <cellStyle name="20% - Accent4 3 4 2 2 2 2" xfId="29701" xr:uid="{615A2EB4-65FC-4428-949B-AC2655992FE0}"/>
    <cellStyle name="20% - Accent4 3 4 2 2 3" xfId="21373" xr:uid="{954A8573-AC97-4907-9BEC-9994A0BCBD4F}"/>
    <cellStyle name="20% - Accent4 3 4 2 3" xfId="7490" xr:uid="{2A7E153E-4863-4FE0-A519-FBFDB0C5B213}"/>
    <cellStyle name="20% - Accent4 3 4 2 3 2" xfId="15820" xr:uid="{3EE54FB4-F33C-44D2-8BC1-BF0B5F563E11}"/>
    <cellStyle name="20% - Accent4 3 4 2 3 2 2" xfId="32477" xr:uid="{47EAE513-B47F-4718-AA88-07173026B392}"/>
    <cellStyle name="20% - Accent4 3 4 2 3 3" xfId="24149" xr:uid="{9494051D-380A-4F4A-9212-8E7C0492749E}"/>
    <cellStyle name="20% - Accent4 3 4 2 4" xfId="10268" xr:uid="{0E1F2B0F-8941-4025-8C69-9F7B971FBD2F}"/>
    <cellStyle name="20% - Accent4 3 4 2 4 2" xfId="26925" xr:uid="{F360F18F-4111-4294-914F-8118F6331090}"/>
    <cellStyle name="20% - Accent4 3 4 2 5" xfId="18597" xr:uid="{35F32CAC-136F-44A3-832D-4B042B366F86}"/>
    <cellStyle name="20% - Accent4 3 4 3" xfId="3387" xr:uid="{69B3A965-6806-48D1-A586-899D465AD58E}"/>
    <cellStyle name="20% - Accent4 3 4 3 2" xfId="11717" xr:uid="{23724A50-B9AA-4B0F-8A22-137FF0EF598C}"/>
    <cellStyle name="20% - Accent4 3 4 3 2 2" xfId="28374" xr:uid="{315B50D2-66A3-49F7-9A00-AF1EECA0503A}"/>
    <cellStyle name="20% - Accent4 3 4 3 3" xfId="20046" xr:uid="{067455FB-1307-41AC-9E5B-CE61DECE4051}"/>
    <cellStyle name="20% - Accent4 3 4 4" xfId="6163" xr:uid="{926705FE-AEC5-493F-BC93-FEE12F72062C}"/>
    <cellStyle name="20% - Accent4 3 4 4 2" xfId="14493" xr:uid="{547EE5C0-E401-4F19-8A5B-67B7F64FAF04}"/>
    <cellStyle name="20% - Accent4 3 4 4 2 2" xfId="31150" xr:uid="{A0462458-02D8-48F8-A8E4-2D52F6FB4C9F}"/>
    <cellStyle name="20% - Accent4 3 4 4 3" xfId="22822" xr:uid="{606DF3B2-64E0-4305-912B-07EB2866230A}"/>
    <cellStyle name="20% - Accent4 3 4 5" xfId="8941" xr:uid="{1F0A8386-F738-416A-989A-EE7111C7E5C8}"/>
    <cellStyle name="20% - Accent4 3 4 5 2" xfId="25598" xr:uid="{DEB40A9D-30D0-4F99-8C7C-BE80C71AEC4C}"/>
    <cellStyle name="20% - Accent4 3 4 6" xfId="17270" xr:uid="{0AB61133-E72A-44D7-A50A-72390153DE9B}"/>
    <cellStyle name="20% - Accent4 3 5" xfId="1071" xr:uid="{594D182F-0A4A-4894-A8BF-DC2BA067FB83}"/>
    <cellStyle name="20% - Accent4 3 5 2" xfId="2399" xr:uid="{1CDEBF25-0774-4897-A2D7-B60B42FA7485}"/>
    <cellStyle name="20% - Accent4 3 5 2 2" xfId="5189" xr:uid="{D7E43BBA-99F8-40E1-A062-11F4E006F971}"/>
    <cellStyle name="20% - Accent4 3 5 2 2 2" xfId="13519" xr:uid="{42A638BA-F2F5-4291-A9EA-3872EA960AF8}"/>
    <cellStyle name="20% - Accent4 3 5 2 2 2 2" xfId="30176" xr:uid="{AEE3C79F-34F6-473C-9883-5F101543AF77}"/>
    <cellStyle name="20% - Accent4 3 5 2 2 3" xfId="21848" xr:uid="{41D08339-DE92-4A01-B0B2-57965E18C976}"/>
    <cellStyle name="20% - Accent4 3 5 2 3" xfId="7965" xr:uid="{0A35182E-B43C-4BDF-8223-882A95CE5809}"/>
    <cellStyle name="20% - Accent4 3 5 2 3 2" xfId="16295" xr:uid="{3269ED6C-DD8F-473D-A187-9E2954D74DFE}"/>
    <cellStyle name="20% - Accent4 3 5 2 3 2 2" xfId="32952" xr:uid="{DF3B4334-FA6D-40C8-A231-04AC47D8E35A}"/>
    <cellStyle name="20% - Accent4 3 5 2 3 3" xfId="24624" xr:uid="{8F6581D7-E183-446F-8629-7A713ADEB89C}"/>
    <cellStyle name="20% - Accent4 3 5 2 4" xfId="10743" xr:uid="{5A31759C-E126-4D04-A0C8-D663C49DC7AF}"/>
    <cellStyle name="20% - Accent4 3 5 2 4 2" xfId="27400" xr:uid="{4B4B77BD-D197-438B-BEB8-F6713014D6BA}"/>
    <cellStyle name="20% - Accent4 3 5 2 5" xfId="19072" xr:uid="{1EBA2BB8-FA9F-4AC6-A669-32B1B5E4930C}"/>
    <cellStyle name="20% - Accent4 3 5 3" xfId="3862" xr:uid="{5CD5065B-5160-4524-8EE6-2C3A23687D7B}"/>
    <cellStyle name="20% - Accent4 3 5 3 2" xfId="12192" xr:uid="{C26FF7A9-8AFA-4DF4-8BFC-CA4F47583040}"/>
    <cellStyle name="20% - Accent4 3 5 3 2 2" xfId="28849" xr:uid="{A561CA6C-0761-4EC0-B464-9EFEFE23DA6F}"/>
    <cellStyle name="20% - Accent4 3 5 3 3" xfId="20521" xr:uid="{3261996C-E0E9-4F01-A594-95C4AAFF7052}"/>
    <cellStyle name="20% - Accent4 3 5 4" xfId="6638" xr:uid="{C499ED50-5D88-4191-A4EE-B9B16447EE74}"/>
    <cellStyle name="20% - Accent4 3 5 4 2" xfId="14968" xr:uid="{F2D5C482-DA69-4BD4-8036-0B932631632F}"/>
    <cellStyle name="20% - Accent4 3 5 4 2 2" xfId="31625" xr:uid="{A060534A-C307-4753-96A1-4CACFDC33E1B}"/>
    <cellStyle name="20% - Accent4 3 5 4 3" xfId="23297" xr:uid="{1692168E-CF06-4581-9978-72212600DECE}"/>
    <cellStyle name="20% - Accent4 3 5 5" xfId="9416" xr:uid="{AAEEF3A1-27CB-40D8-A7F9-4C50FA7DA195}"/>
    <cellStyle name="20% - Accent4 3 5 5 2" xfId="26073" xr:uid="{D1B50DC2-EFE3-4C32-BFC6-870CF3ADAEB1}"/>
    <cellStyle name="20% - Accent4 3 5 6" xfId="17745" xr:uid="{1D5A5F47-5E9B-49B4-BBD3-5EA20CBBB3DA}"/>
    <cellStyle name="20% - Accent4 3 6" xfId="1336" xr:uid="{026DDA76-40C6-4FB4-B709-04E968DB0227}"/>
    <cellStyle name="20% - Accent4 3 6 2" xfId="2664" xr:uid="{214F9EA9-ADE7-4638-ACD7-858788326643}"/>
    <cellStyle name="20% - Accent4 3 6 2 2" xfId="5454" xr:uid="{CD3B1DE1-2C9B-44C8-B322-B05C904FE11A}"/>
    <cellStyle name="20% - Accent4 3 6 2 2 2" xfId="13784" xr:uid="{3AFD3C55-A443-4EFA-8A4E-9417FD011344}"/>
    <cellStyle name="20% - Accent4 3 6 2 2 2 2" xfId="30441" xr:uid="{F328F220-7A5A-4F08-86E9-1C0C8F7C9C8B}"/>
    <cellStyle name="20% - Accent4 3 6 2 2 3" xfId="22113" xr:uid="{2A4DAF04-238C-4282-AF77-339814E6F6F5}"/>
    <cellStyle name="20% - Accent4 3 6 2 3" xfId="8230" xr:uid="{21F9CBC5-196A-401C-95E0-1B9EEE1EC3DB}"/>
    <cellStyle name="20% - Accent4 3 6 2 3 2" xfId="16560" xr:uid="{43A184F2-7C4D-46BE-B0B4-2C219EEA2D40}"/>
    <cellStyle name="20% - Accent4 3 6 2 3 2 2" xfId="33217" xr:uid="{D7A5829B-0A9D-4C83-B7B4-D01F42AA1489}"/>
    <cellStyle name="20% - Accent4 3 6 2 3 3" xfId="24889" xr:uid="{E5629072-B48D-4B8B-95D6-A61FBF1D427C}"/>
    <cellStyle name="20% - Accent4 3 6 2 4" xfId="11008" xr:uid="{1758AF27-7C69-43AC-8784-549DA0EE59C3}"/>
    <cellStyle name="20% - Accent4 3 6 2 4 2" xfId="27665" xr:uid="{9C02C5DF-286E-46D6-BA93-DDD8E7D97B85}"/>
    <cellStyle name="20% - Accent4 3 6 2 5" xfId="19337" xr:uid="{9A4E3B21-39F4-47BB-941C-31D730D3C404}"/>
    <cellStyle name="20% - Accent4 3 6 3" xfId="4127" xr:uid="{F8ADA15A-6C80-40AE-9B73-C9AA12716E7C}"/>
    <cellStyle name="20% - Accent4 3 6 3 2" xfId="12457" xr:uid="{19D7D66C-F3C6-40E0-AA02-AF8E89BA7DF3}"/>
    <cellStyle name="20% - Accent4 3 6 3 2 2" xfId="29114" xr:uid="{C8BDC153-A64B-4502-BD48-AAC9EBD2A7C9}"/>
    <cellStyle name="20% - Accent4 3 6 3 3" xfId="20786" xr:uid="{861BECF5-0841-4BA5-8620-AEAEEF1A5172}"/>
    <cellStyle name="20% - Accent4 3 6 4" xfId="6903" xr:uid="{871CCE2F-720E-4940-84D0-AAC705D4E5B3}"/>
    <cellStyle name="20% - Accent4 3 6 4 2" xfId="15233" xr:uid="{92547DC8-84D6-4B99-8024-C29770C81F80}"/>
    <cellStyle name="20% - Accent4 3 6 4 2 2" xfId="31890" xr:uid="{FA043B0B-E860-424B-8131-8249853C0DF3}"/>
    <cellStyle name="20% - Accent4 3 6 4 3" xfId="23562" xr:uid="{73776D6F-5600-42DB-BD90-2F7F52EA3F8B}"/>
    <cellStyle name="20% - Accent4 3 6 5" xfId="9681" xr:uid="{6A64BC6A-9CD9-4169-89C8-4A94430A0987}"/>
    <cellStyle name="20% - Accent4 3 6 5 2" xfId="26338" xr:uid="{022E2134-D803-4BF2-920B-1807B26FC507}"/>
    <cellStyle name="20% - Accent4 3 6 6" xfId="18010" xr:uid="{D80DBCB1-9B5B-44D7-917A-BC4B30C95CD2}"/>
    <cellStyle name="20% - Accent4 3 7" xfId="1451" xr:uid="{A26AE057-AE79-460C-8591-58EBC0FA16EE}"/>
    <cellStyle name="20% - Accent4 3 7 2" xfId="4241" xr:uid="{DA8E5884-221D-478B-9A54-91CDBECEEA49}"/>
    <cellStyle name="20% - Accent4 3 7 2 2" xfId="12571" xr:uid="{2E255869-7466-4988-931D-DAB5983C61DA}"/>
    <cellStyle name="20% - Accent4 3 7 2 2 2" xfId="29228" xr:uid="{B0BACF2B-9288-4F2B-ACC7-EA523098408E}"/>
    <cellStyle name="20% - Accent4 3 7 2 3" xfId="20900" xr:uid="{9B39392F-ACAF-4182-A79D-33E74ED72AB9}"/>
    <cellStyle name="20% - Accent4 3 7 3" xfId="7017" xr:uid="{F9B2F9E6-0753-40B6-B3EE-D67FF04310FA}"/>
    <cellStyle name="20% - Accent4 3 7 3 2" xfId="15347" xr:uid="{2E375430-60DB-44AA-85B4-CA5A457D492E}"/>
    <cellStyle name="20% - Accent4 3 7 3 2 2" xfId="32004" xr:uid="{25BFDC5F-5674-4D50-A0D0-CB9C4043269C}"/>
    <cellStyle name="20% - Accent4 3 7 3 3" xfId="23676" xr:uid="{B2084775-E5DA-4E7E-AD84-6EF5A5C2CF16}"/>
    <cellStyle name="20% - Accent4 3 7 4" xfId="9795" xr:uid="{4DFD7F48-6C73-47B5-B196-F9974C775CE7}"/>
    <cellStyle name="20% - Accent4 3 7 4 2" xfId="26452" xr:uid="{F610BA07-B228-4E6B-8E40-EDC4C91DD246}"/>
    <cellStyle name="20% - Accent4 3 7 5" xfId="18124" xr:uid="{7374AED1-1056-427D-955B-AF512C8B907D}"/>
    <cellStyle name="20% - Accent4 3 8" xfId="2914" xr:uid="{44731A98-449E-466B-B020-C0802AED06F3}"/>
    <cellStyle name="20% - Accent4 3 8 2" xfId="11244" xr:uid="{327F88E0-1A92-4582-ACBC-CD6226220020}"/>
    <cellStyle name="20% - Accent4 3 8 2 2" xfId="27901" xr:uid="{C8962F9D-F466-4BB6-B49C-37399F23303D}"/>
    <cellStyle name="20% - Accent4 3 8 3" xfId="19573" xr:uid="{63848A8F-573F-4F2F-946F-8508BFD38A12}"/>
    <cellStyle name="20% - Accent4 3 9" xfId="5690" xr:uid="{8BDA0277-123A-4E74-849E-73E01CBF146C}"/>
    <cellStyle name="20% - Accent4 3 9 2" xfId="14020" xr:uid="{C2381230-E01E-4E1B-86EC-B5DE5611C531}"/>
    <cellStyle name="20% - Accent4 3 9 2 2" xfId="30677" xr:uid="{A98E1E88-01D5-4343-A18F-41C4F1CA106A}"/>
    <cellStyle name="20% - Accent4 3 9 3" xfId="22349" xr:uid="{1ECA9178-7CB2-499C-A97E-B96269D04A9D}"/>
    <cellStyle name="20% - Accent4 4" xfId="174" xr:uid="{A542641C-9800-490A-A4B6-EE5F3BED0746}"/>
    <cellStyle name="20% - Accent4 4 10" xfId="34809" xr:uid="{624FF775-FA6B-4197-A974-7C6F5277AF14}"/>
    <cellStyle name="20% - Accent4 4 2" xfId="416" xr:uid="{9634A200-70A1-4FCD-8630-93E782722586}"/>
    <cellStyle name="20% - Accent4 4 2 2" xfId="893" xr:uid="{AB535D25-6855-4833-899C-2AABD1E1FB52}"/>
    <cellStyle name="20% - Accent4 4 2 2 2" xfId="2221" xr:uid="{BB0328E2-662A-43B6-8A85-920A1C2CBB82}"/>
    <cellStyle name="20% - Accent4 4 2 2 2 2" xfId="5011" xr:uid="{E3F7549D-6B66-4514-A7DB-FC725BFE4FF5}"/>
    <cellStyle name="20% - Accent4 4 2 2 2 2 2" xfId="13341" xr:uid="{725E30EC-FEA4-43E6-955D-19BD504344CD}"/>
    <cellStyle name="20% - Accent4 4 2 2 2 2 2 2" xfId="29998" xr:uid="{301F1377-D648-4B8B-AC12-878164B98A20}"/>
    <cellStyle name="20% - Accent4 4 2 2 2 2 3" xfId="21670" xr:uid="{0ECD99E5-FFFF-4350-9B01-CBD73A26DD99}"/>
    <cellStyle name="20% - Accent4 4 2 2 2 3" xfId="7787" xr:uid="{A456A8BD-2505-471B-9F9D-93B1813AC3B5}"/>
    <cellStyle name="20% - Accent4 4 2 2 2 3 2" xfId="16117" xr:uid="{D3584642-D082-4069-8D96-7CE6D04CD57F}"/>
    <cellStyle name="20% - Accent4 4 2 2 2 3 2 2" xfId="32774" xr:uid="{F6FA772B-E623-434D-8E85-4D38C8473A16}"/>
    <cellStyle name="20% - Accent4 4 2 2 2 3 3" xfId="24446" xr:uid="{0CB50739-E008-4678-A231-6AF7DF9987E2}"/>
    <cellStyle name="20% - Accent4 4 2 2 2 4" xfId="10565" xr:uid="{81C41B07-C13E-4B49-9805-6517FEFF3FC5}"/>
    <cellStyle name="20% - Accent4 4 2 2 2 4 2" xfId="27222" xr:uid="{6ADDE2F9-77B9-4A48-AA1B-36B9A67ED290}"/>
    <cellStyle name="20% - Accent4 4 2 2 2 5" xfId="18894" xr:uid="{07E728A3-76CC-4217-B1CC-3DEA61727450}"/>
    <cellStyle name="20% - Accent4 4 2 2 3" xfId="3684" xr:uid="{B7292739-26E6-4259-97F7-E14ACBF25825}"/>
    <cellStyle name="20% - Accent4 4 2 2 3 2" xfId="12014" xr:uid="{402D7319-8025-47A0-A18B-8EE2B839CF23}"/>
    <cellStyle name="20% - Accent4 4 2 2 3 2 2" xfId="28671" xr:uid="{AAE4E0F2-1CDC-4066-9D32-F4B98BEA9454}"/>
    <cellStyle name="20% - Accent4 4 2 2 3 3" xfId="20343" xr:uid="{665BA431-9F20-4EE1-B06D-866BAE0C3849}"/>
    <cellStyle name="20% - Accent4 4 2 2 4" xfId="6460" xr:uid="{9A4F8BD6-153F-4BB1-ACC8-077C86650D50}"/>
    <cellStyle name="20% - Accent4 4 2 2 4 2" xfId="14790" xr:uid="{C51B199F-6672-4624-84B8-71FF9703066E}"/>
    <cellStyle name="20% - Accent4 4 2 2 4 2 2" xfId="31447" xr:uid="{6A5698F7-4702-43C3-840D-7696F44B2C6A}"/>
    <cellStyle name="20% - Accent4 4 2 2 4 3" xfId="23119" xr:uid="{12202D31-9408-45F7-953A-577ECE01F84F}"/>
    <cellStyle name="20% - Accent4 4 2 2 5" xfId="9238" xr:uid="{271C8BD0-49C9-4CF7-B89A-E94143C5A87C}"/>
    <cellStyle name="20% - Accent4 4 2 2 5 2" xfId="25895" xr:uid="{6F6378B5-DE75-44B1-86DF-EFCADEC070C4}"/>
    <cellStyle name="20% - Accent4 4 2 2 6" xfId="17567" xr:uid="{99D2BDF7-B096-42E2-90A0-01823F7E0ED5}"/>
    <cellStyle name="20% - Accent4 4 2 3" xfId="1746" xr:uid="{C6A83503-CAA2-4FBB-922D-8ECF3F5FDE1B}"/>
    <cellStyle name="20% - Accent4 4 2 3 2" xfId="4536" xr:uid="{B66457BB-F2A9-4D33-A861-7D83020D4A2E}"/>
    <cellStyle name="20% - Accent4 4 2 3 2 2" xfId="12866" xr:uid="{C43EA5EB-F50B-4F15-B3FA-8C2908417A88}"/>
    <cellStyle name="20% - Accent4 4 2 3 2 2 2" xfId="29523" xr:uid="{0E4CF866-2D4D-4499-A68F-48EA975905EA}"/>
    <cellStyle name="20% - Accent4 4 2 3 2 3" xfId="21195" xr:uid="{F4A7D2DB-3364-4AF3-8412-B45EAD9C6D6F}"/>
    <cellStyle name="20% - Accent4 4 2 3 3" xfId="7312" xr:uid="{503C5E7F-1E36-47C2-9454-A3286B0506FB}"/>
    <cellStyle name="20% - Accent4 4 2 3 3 2" xfId="15642" xr:uid="{67C0D489-6B53-4A66-BA6D-1876BAE4BDFC}"/>
    <cellStyle name="20% - Accent4 4 2 3 3 2 2" xfId="32299" xr:uid="{A144685B-70D3-4CAB-A51E-BA748B214661}"/>
    <cellStyle name="20% - Accent4 4 2 3 3 3" xfId="23971" xr:uid="{9324DDCB-8213-43B2-A2BA-E3EBE1A3A9A0}"/>
    <cellStyle name="20% - Accent4 4 2 3 4" xfId="10090" xr:uid="{A0980E72-DD2C-4605-B45E-2C570CBF6F2F}"/>
    <cellStyle name="20% - Accent4 4 2 3 4 2" xfId="26747" xr:uid="{334C703E-21E0-4D79-936F-3F0053A90E14}"/>
    <cellStyle name="20% - Accent4 4 2 3 5" xfId="18419" xr:uid="{F8638ADD-9366-463A-A193-9765E08BD6AF}"/>
    <cellStyle name="20% - Accent4 4 2 4" xfId="3209" xr:uid="{CBCCFD19-CC90-41A7-87CC-5B030A511FD1}"/>
    <cellStyle name="20% - Accent4 4 2 4 2" xfId="11539" xr:uid="{5D635248-BCF3-42F2-A98A-1D7F01E6D057}"/>
    <cellStyle name="20% - Accent4 4 2 4 2 2" xfId="28196" xr:uid="{699F9BC3-D468-4702-AE23-041F5FF50DB3}"/>
    <cellStyle name="20% - Accent4 4 2 4 3" xfId="19868" xr:uid="{CE24A6CB-6E66-4C80-90C8-471FC1DABCD6}"/>
    <cellStyle name="20% - Accent4 4 2 5" xfId="5985" xr:uid="{DDA802C5-E8D1-4D4B-A95C-7D1A4056CB4A}"/>
    <cellStyle name="20% - Accent4 4 2 5 2" xfId="14315" xr:uid="{501C958A-857E-4866-B704-45E7AF212EEC}"/>
    <cellStyle name="20% - Accent4 4 2 5 2 2" xfId="30972" xr:uid="{CF562FE0-B579-46E7-A064-A56E2DF21BDB}"/>
    <cellStyle name="20% - Accent4 4 2 5 3" xfId="22644" xr:uid="{85FB6DD8-4040-4E2C-B76E-0668DAD05BFF}"/>
    <cellStyle name="20% - Accent4 4 2 6" xfId="8763" xr:uid="{CB728E2C-1BD2-4867-9C3D-2549837F6FE1}"/>
    <cellStyle name="20% - Accent4 4 2 6 2" xfId="25420" xr:uid="{DC8ACC49-D827-4BFD-BE45-477CF1F457F5}"/>
    <cellStyle name="20% - Accent4 4 2 7" xfId="17092" xr:uid="{55617448-A69F-4FB8-8B03-CE50A16F65FA}"/>
    <cellStyle name="20% - Accent4 4 3" xfId="652" xr:uid="{034C3BEC-D1DC-4A2A-BAEF-107B4B024B08}"/>
    <cellStyle name="20% - Accent4 4 3 2" xfId="1982" xr:uid="{5C4F87B5-E157-4A21-B326-0B8A2BA5F079}"/>
    <cellStyle name="20% - Accent4 4 3 2 2" xfId="4772" xr:uid="{838B0EEC-7CAE-492C-8FA2-6CE4232202FF}"/>
    <cellStyle name="20% - Accent4 4 3 2 2 2" xfId="13102" xr:uid="{8ACD2283-7993-4BC8-A880-D5F87B8FD9D5}"/>
    <cellStyle name="20% - Accent4 4 3 2 2 2 2" xfId="29759" xr:uid="{374DC711-101A-4335-A2EA-74736A60EE7E}"/>
    <cellStyle name="20% - Accent4 4 3 2 2 3" xfId="21431" xr:uid="{F39F074A-0255-46BD-8905-F04FC13C0793}"/>
    <cellStyle name="20% - Accent4 4 3 2 3" xfId="7548" xr:uid="{8C7973F2-430F-467A-B933-77B06CDD0F9B}"/>
    <cellStyle name="20% - Accent4 4 3 2 3 2" xfId="15878" xr:uid="{836D54FE-9B18-4D39-9EA1-B06AA2CFBBF4}"/>
    <cellStyle name="20% - Accent4 4 3 2 3 2 2" xfId="32535" xr:uid="{A6EF60A7-776C-4B7F-AEC1-A6F41B5889E2}"/>
    <cellStyle name="20% - Accent4 4 3 2 3 3" xfId="24207" xr:uid="{FF508942-0244-44E0-A676-CAD0F31F359F}"/>
    <cellStyle name="20% - Accent4 4 3 2 4" xfId="10326" xr:uid="{6E5E5A9C-636C-4E20-8FF0-A65D5D6AEDBF}"/>
    <cellStyle name="20% - Accent4 4 3 2 4 2" xfId="26983" xr:uid="{879FFB25-DE3E-46BD-A97A-FD039E2D3081}"/>
    <cellStyle name="20% - Accent4 4 3 2 5" xfId="18655" xr:uid="{7950D2AC-53A0-4F05-AC65-45F3A4773231}"/>
    <cellStyle name="20% - Accent4 4 3 3" xfId="3445" xr:uid="{8C862F89-D9B4-4FE0-9F91-2F7EA0D60866}"/>
    <cellStyle name="20% - Accent4 4 3 3 2" xfId="11775" xr:uid="{E98C62C8-E7EB-4146-9CBF-2635CA097DBF}"/>
    <cellStyle name="20% - Accent4 4 3 3 2 2" xfId="28432" xr:uid="{3E881510-75F0-423C-9CB4-41400AB649A3}"/>
    <cellStyle name="20% - Accent4 4 3 3 3" xfId="20104" xr:uid="{3AD6E511-30AF-43A2-87B9-033CE1C261AE}"/>
    <cellStyle name="20% - Accent4 4 3 4" xfId="6221" xr:uid="{709578D8-BCE0-4A98-A30D-2A1B53E42F3A}"/>
    <cellStyle name="20% - Accent4 4 3 4 2" xfId="14551" xr:uid="{D0B9EA6F-74EB-4B88-B207-431761B1BDE2}"/>
    <cellStyle name="20% - Accent4 4 3 4 2 2" xfId="31208" xr:uid="{08C9E643-5689-4FAF-84E3-9C7DF0ABE307}"/>
    <cellStyle name="20% - Accent4 4 3 4 3" xfId="22880" xr:uid="{71E56C15-377E-4AE2-A204-C6B650A067C0}"/>
    <cellStyle name="20% - Accent4 4 3 5" xfId="8999" xr:uid="{59E13369-42CA-40AE-83BC-78EA50F25C0F}"/>
    <cellStyle name="20% - Accent4 4 3 5 2" xfId="25656" xr:uid="{AA1A0510-CE67-4FA4-ADEF-ACE9000FF272}"/>
    <cellStyle name="20% - Accent4 4 3 6" xfId="17328" xr:uid="{6039D014-753C-46A5-9C4D-48E1E58E4408}"/>
    <cellStyle name="20% - Accent4 4 4" xfId="1129" xr:uid="{CA90CA4C-86CF-4117-9AB1-042A4F2D5D3D}"/>
    <cellStyle name="20% - Accent4 4 4 2" xfId="2457" xr:uid="{539474BD-5F1E-4B40-82C4-6B750AB0F0C5}"/>
    <cellStyle name="20% - Accent4 4 4 2 2" xfId="5247" xr:uid="{0C28A07E-F722-418C-9B3A-8542844EA7B6}"/>
    <cellStyle name="20% - Accent4 4 4 2 2 2" xfId="13577" xr:uid="{0F3AD9A2-6EDB-4E52-B196-D8E04880308D}"/>
    <cellStyle name="20% - Accent4 4 4 2 2 2 2" xfId="30234" xr:uid="{DB0665F8-5D02-4BFC-9311-77FA205580EE}"/>
    <cellStyle name="20% - Accent4 4 4 2 2 3" xfId="21906" xr:uid="{8B109297-264D-40C8-8D3D-AB0F52A67925}"/>
    <cellStyle name="20% - Accent4 4 4 2 3" xfId="8023" xr:uid="{9D6CD636-83C1-4556-9E90-9AB1F89C5FF5}"/>
    <cellStyle name="20% - Accent4 4 4 2 3 2" xfId="16353" xr:uid="{D84BF911-B5DF-4F39-891D-FC3422A580A9}"/>
    <cellStyle name="20% - Accent4 4 4 2 3 2 2" xfId="33010" xr:uid="{0EA4C80D-67FD-4032-9B8F-5294AFDA92FF}"/>
    <cellStyle name="20% - Accent4 4 4 2 3 3" xfId="24682" xr:uid="{ECE98F07-CAD9-4CF6-A407-A60935C9DE0B}"/>
    <cellStyle name="20% - Accent4 4 4 2 4" xfId="10801" xr:uid="{1E0E0755-6C17-4151-BF9D-7C765742E8BD}"/>
    <cellStyle name="20% - Accent4 4 4 2 4 2" xfId="27458" xr:uid="{24BB2E8F-D736-401F-A497-6E41CF885A2A}"/>
    <cellStyle name="20% - Accent4 4 4 2 5" xfId="19130" xr:uid="{88D64732-663F-4932-B96D-F30BFA50C12D}"/>
    <cellStyle name="20% - Accent4 4 4 3" xfId="3920" xr:uid="{BFA079E7-5EAA-4735-9913-16C073A63363}"/>
    <cellStyle name="20% - Accent4 4 4 3 2" xfId="12250" xr:uid="{C6343284-BC5F-444D-93CB-B817B6A15D96}"/>
    <cellStyle name="20% - Accent4 4 4 3 2 2" xfId="28907" xr:uid="{B04C3E4F-29A0-4257-9959-60CA33C7BF47}"/>
    <cellStyle name="20% - Accent4 4 4 3 3" xfId="20579" xr:uid="{0F4375C7-AEB3-4670-9E49-95ED5FB2F81D}"/>
    <cellStyle name="20% - Accent4 4 4 4" xfId="6696" xr:uid="{E334734D-8067-4318-A480-FBEA7EC84E44}"/>
    <cellStyle name="20% - Accent4 4 4 4 2" xfId="15026" xr:uid="{D7BEB577-AF83-4C89-A069-B5F4E6501E3A}"/>
    <cellStyle name="20% - Accent4 4 4 4 2 2" xfId="31683" xr:uid="{62F96868-8A98-46CB-88E4-2518EBEE7FDF}"/>
    <cellStyle name="20% - Accent4 4 4 4 3" xfId="23355" xr:uid="{4AB17990-C901-4971-9C80-F9C6E53BF07D}"/>
    <cellStyle name="20% - Accent4 4 4 5" xfId="9474" xr:uid="{D1EC18D7-D1CE-47A4-81F7-8CEB7BB66CD3}"/>
    <cellStyle name="20% - Accent4 4 4 5 2" xfId="26131" xr:uid="{44873B3F-5AB9-4A54-893C-DECF08297D30}"/>
    <cellStyle name="20% - Accent4 4 4 6" xfId="17803" xr:uid="{738D6A61-F3B9-4DF9-8099-070AFA7836F3}"/>
    <cellStyle name="20% - Accent4 4 5" xfId="1509" xr:uid="{878F4BA3-607F-4C8E-ADAD-94CC926CA083}"/>
    <cellStyle name="20% - Accent4 4 5 2" xfId="4299" xr:uid="{E3FDEA72-42D2-4064-AA88-A6A611D25CD8}"/>
    <cellStyle name="20% - Accent4 4 5 2 2" xfId="12629" xr:uid="{46594643-8DED-4B72-AA49-AD4C6D81F153}"/>
    <cellStyle name="20% - Accent4 4 5 2 2 2" xfId="29286" xr:uid="{DDCA40A7-0843-4682-97FC-D46413A8DF19}"/>
    <cellStyle name="20% - Accent4 4 5 2 3" xfId="20958" xr:uid="{BDD53080-2470-4BCF-B175-C9056920073C}"/>
    <cellStyle name="20% - Accent4 4 5 3" xfId="7075" xr:uid="{C9B65737-8F4C-4C24-A00A-49C6D991DA1C}"/>
    <cellStyle name="20% - Accent4 4 5 3 2" xfId="15405" xr:uid="{DD9E1A1F-B914-4643-871C-42B58241E10D}"/>
    <cellStyle name="20% - Accent4 4 5 3 2 2" xfId="32062" xr:uid="{D2E6BEA5-6CF9-4186-8EC3-9D2D1700CCEB}"/>
    <cellStyle name="20% - Accent4 4 5 3 3" xfId="23734" xr:uid="{44B1DBED-7C4F-4BE5-80B8-7F1441DDE6E3}"/>
    <cellStyle name="20% - Accent4 4 5 4" xfId="9853" xr:uid="{2A4FD67B-5469-4DFA-A132-DA15AD41F76C}"/>
    <cellStyle name="20% - Accent4 4 5 4 2" xfId="26510" xr:uid="{62DAC03D-8597-4156-99FF-80E85CFDAAA5}"/>
    <cellStyle name="20% - Accent4 4 5 5" xfId="18182" xr:uid="{37F34DE9-3CC1-4002-B30C-C0E8C671D29A}"/>
    <cellStyle name="20% - Accent4 4 6" xfId="2972" xr:uid="{86E32F89-0ED3-4C7D-B56B-9825EA3FDBBF}"/>
    <cellStyle name="20% - Accent4 4 6 2" xfId="11302" xr:uid="{C72E06C6-BD20-402A-9228-97AB7831E27B}"/>
    <cellStyle name="20% - Accent4 4 6 2 2" xfId="27959" xr:uid="{763BAFE2-21B2-445B-AE1A-AF7E29A6B971}"/>
    <cellStyle name="20% - Accent4 4 6 3" xfId="19631" xr:uid="{EE2FE5F0-177C-4665-A062-FD8CAE287CE8}"/>
    <cellStyle name="20% - Accent4 4 7" xfId="5748" xr:uid="{DF8BA483-C47F-4133-9456-F38616A98AD0}"/>
    <cellStyle name="20% - Accent4 4 7 2" xfId="14078" xr:uid="{B2575EAA-C0AD-45B7-915C-03039D637430}"/>
    <cellStyle name="20% - Accent4 4 7 2 2" xfId="30735" xr:uid="{01AD4878-106A-46DF-B032-1CADF1042B0D}"/>
    <cellStyle name="20% - Accent4 4 7 3" xfId="22407" xr:uid="{2F78CE32-3990-499F-8578-CBFA83487262}"/>
    <cellStyle name="20% - Accent4 4 8" xfId="8526" xr:uid="{B7936EFC-023A-4636-8903-1EE9D66F2174}"/>
    <cellStyle name="20% - Accent4 4 8 2" xfId="25183" xr:uid="{2952DD45-AF6D-48D9-869C-706B0A02CE7B}"/>
    <cellStyle name="20% - Accent4 4 9" xfId="16855" xr:uid="{4CDD06C6-BC9B-4733-9FC2-62D52F5E6FE6}"/>
    <cellStyle name="20% - Accent4 5" xfId="304" xr:uid="{8723B70E-7874-4605-9FCD-5073489F37F0}"/>
    <cellStyle name="20% - Accent4 5 2" xfId="786" xr:uid="{1D2B6A78-D60A-4308-BA6C-4B4B6F692A28}"/>
    <cellStyle name="20% - Accent4 5 2 2" xfId="2114" xr:uid="{BF30494B-E40F-4822-931B-77E8B4040EF5}"/>
    <cellStyle name="20% - Accent4 5 2 2 2" xfId="4904" xr:uid="{B6662F9D-46CC-4F50-A448-186837D234F7}"/>
    <cellStyle name="20% - Accent4 5 2 2 2 2" xfId="13234" xr:uid="{E94F3B06-4025-4CE1-889B-0FE781DDCE99}"/>
    <cellStyle name="20% - Accent4 5 2 2 2 2 2" xfId="29891" xr:uid="{6556CABF-2C41-4F6F-BB81-601543D9D5F2}"/>
    <cellStyle name="20% - Accent4 5 2 2 2 3" xfId="21563" xr:uid="{9A95B20C-8E8F-444C-8B38-E4CA97734AF8}"/>
    <cellStyle name="20% - Accent4 5 2 2 3" xfId="7680" xr:uid="{A9CF35D0-32D8-44D3-8B67-057F5D3C3F68}"/>
    <cellStyle name="20% - Accent4 5 2 2 3 2" xfId="16010" xr:uid="{9BAA9CF1-A8BD-42D7-9FF3-F1C097290426}"/>
    <cellStyle name="20% - Accent4 5 2 2 3 2 2" xfId="32667" xr:uid="{9DDE9D31-807A-44C0-837E-5ADA9819744D}"/>
    <cellStyle name="20% - Accent4 5 2 2 3 3" xfId="24339" xr:uid="{9BE8A535-779E-497E-B999-533BC8AC578A}"/>
    <cellStyle name="20% - Accent4 5 2 2 4" xfId="10458" xr:uid="{9706C355-C3E7-4B79-BDE0-4FBFCD3EAB13}"/>
    <cellStyle name="20% - Accent4 5 2 2 4 2" xfId="27115" xr:uid="{A1B6FD11-60FD-4370-A321-9FE33913F30D}"/>
    <cellStyle name="20% - Accent4 5 2 2 5" xfId="18787" xr:uid="{21F63CCA-F32D-4D9D-9F18-7788D38B8D4F}"/>
    <cellStyle name="20% - Accent4 5 2 3" xfId="3577" xr:uid="{BECAB733-442F-45F9-935C-BA9018E3B089}"/>
    <cellStyle name="20% - Accent4 5 2 3 2" xfId="11907" xr:uid="{7EC2CD43-6C8C-43BA-93C5-916FE9F0A3E0}"/>
    <cellStyle name="20% - Accent4 5 2 3 2 2" xfId="28564" xr:uid="{A7C4CDD5-5CFB-4BDA-8157-8139C85371B7}"/>
    <cellStyle name="20% - Accent4 5 2 3 3" xfId="20236" xr:uid="{7FACC440-7449-4C95-8DF9-3D3E9CB1E673}"/>
    <cellStyle name="20% - Accent4 5 2 4" xfId="6353" xr:uid="{49A8F3CD-7A27-464F-93EF-DC5FE5C2265A}"/>
    <cellStyle name="20% - Accent4 5 2 4 2" xfId="14683" xr:uid="{C8FC9658-D4F8-4C5B-9F57-3BA189672385}"/>
    <cellStyle name="20% - Accent4 5 2 4 2 2" xfId="31340" xr:uid="{FB7F9CF6-D196-4A17-A003-C1C7E844EF53}"/>
    <cellStyle name="20% - Accent4 5 2 4 3" xfId="23012" xr:uid="{087EF1C3-E699-4EB1-A3B1-0089D4399AB6}"/>
    <cellStyle name="20% - Accent4 5 2 5" xfId="9131" xr:uid="{6E992769-D9EF-4B43-BB85-4897FFC1985F}"/>
    <cellStyle name="20% - Accent4 5 2 5 2" xfId="25788" xr:uid="{DE2A9D9A-8FD9-46DC-939F-FF7C63F3E305}"/>
    <cellStyle name="20% - Accent4 5 2 6" xfId="17460" xr:uid="{E9AC5AC7-C6B7-47CE-B4F8-24EA050CAAE7}"/>
    <cellStyle name="20% - Accent4 5 3" xfId="1634" xr:uid="{F7414EA6-0636-4055-B7CB-4ED66AFFD865}"/>
    <cellStyle name="20% - Accent4 5 3 2" xfId="4424" xr:uid="{91C6CF61-95C7-4354-88C6-E75A1082CE9C}"/>
    <cellStyle name="20% - Accent4 5 3 2 2" xfId="12754" xr:uid="{712E4FFB-0CA4-4E49-A21B-A5B20D7C38FA}"/>
    <cellStyle name="20% - Accent4 5 3 2 2 2" xfId="29411" xr:uid="{83F08016-FDF6-40CF-AF2A-7038DBCD0A0C}"/>
    <cellStyle name="20% - Accent4 5 3 2 3" xfId="21083" xr:uid="{CC54EE90-5FD6-4FF1-B62C-A0485C1C1EEA}"/>
    <cellStyle name="20% - Accent4 5 3 3" xfId="7200" xr:uid="{75D41F4E-A7F0-4D06-AA29-7083FAC78858}"/>
    <cellStyle name="20% - Accent4 5 3 3 2" xfId="15530" xr:uid="{F1BA090F-2960-45A9-B859-16B83D004EEC}"/>
    <cellStyle name="20% - Accent4 5 3 3 2 2" xfId="32187" xr:uid="{70E6F946-5BC7-4F6A-8AE8-8772E78EF284}"/>
    <cellStyle name="20% - Accent4 5 3 3 3" xfId="23859" xr:uid="{0AA2F1BD-959B-4531-BE58-A64D3BA845E1}"/>
    <cellStyle name="20% - Accent4 5 3 4" xfId="9978" xr:uid="{AD512D5E-9A50-4F89-BDF3-2C87E5CC3EF1}"/>
    <cellStyle name="20% - Accent4 5 3 4 2" xfId="26635" xr:uid="{00EBF294-A438-43CA-A707-B32A7E0C6C1F}"/>
    <cellStyle name="20% - Accent4 5 3 5" xfId="18307" xr:uid="{A65CD9CF-876E-4B11-BD50-B87B2EE4358F}"/>
    <cellStyle name="20% - Accent4 5 4" xfId="3097" xr:uid="{961ADF77-3C2B-4C82-827C-164D87FBC2C7}"/>
    <cellStyle name="20% - Accent4 5 4 2" xfId="11427" xr:uid="{674D3509-9E64-4F91-A8FA-76DD72E2E15F}"/>
    <cellStyle name="20% - Accent4 5 4 2 2" xfId="28084" xr:uid="{3BFEBC2B-C483-41F6-91F8-E3356952189E}"/>
    <cellStyle name="20% - Accent4 5 4 3" xfId="19756" xr:uid="{CF3CA756-AF8F-46A9-A679-895B7D52A43A}"/>
    <cellStyle name="20% - Accent4 5 5" xfId="5873" xr:uid="{D1863EA9-0470-48AE-A5E3-15192137681E}"/>
    <cellStyle name="20% - Accent4 5 5 2" xfId="14203" xr:uid="{2D785D75-A756-4C91-BADC-1C42C9272929}"/>
    <cellStyle name="20% - Accent4 5 5 2 2" xfId="30860" xr:uid="{2122E30A-3544-4A07-8309-C0E7B8393E7C}"/>
    <cellStyle name="20% - Accent4 5 5 3" xfId="22532" xr:uid="{3AA2887A-AAF7-4A9F-BBDB-AD3B67358390}"/>
    <cellStyle name="20% - Accent4 5 6" xfId="8651" xr:uid="{794E28F4-D792-4943-8E51-5204A02E6F78}"/>
    <cellStyle name="20% - Accent4 5 6 2" xfId="25308" xr:uid="{DF2B27F5-059D-4415-A287-F991E4A13243}"/>
    <cellStyle name="20% - Accent4 5 7" xfId="16980" xr:uid="{4C4A8E6A-BCDD-47F1-8E1E-E82B6B9B53D2}"/>
    <cellStyle name="20% - Accent4 5 8" xfId="34810" xr:uid="{88AB10EE-778B-47AB-B6C1-D3910C21F908}"/>
    <cellStyle name="20% - Accent4 6" xfId="540" xr:uid="{2E9F6A17-D651-47BC-A00C-18609B9B412C}"/>
    <cellStyle name="20% - Accent4 6 2" xfId="1870" xr:uid="{395EA38A-5BED-48A8-8E20-D20D9834F356}"/>
    <cellStyle name="20% - Accent4 6 2 2" xfId="4660" xr:uid="{1A1E5298-D3C7-4192-9526-60FA2522A0D4}"/>
    <cellStyle name="20% - Accent4 6 2 2 2" xfId="12990" xr:uid="{01F681EE-88DC-4C49-B699-89036BB7F869}"/>
    <cellStyle name="20% - Accent4 6 2 2 2 2" xfId="29647" xr:uid="{A85C6832-F7B2-434E-90F9-79EFA0BB14DF}"/>
    <cellStyle name="20% - Accent4 6 2 2 3" xfId="21319" xr:uid="{A9063D22-2ADB-410F-9E8D-6CF9D857AEF2}"/>
    <cellStyle name="20% - Accent4 6 2 3" xfId="7436" xr:uid="{B1EF9795-CAD9-4DE3-A19E-47FB82938EF2}"/>
    <cellStyle name="20% - Accent4 6 2 3 2" xfId="15766" xr:uid="{ED8AEFDB-A9A3-4CBB-B9DB-3B3AA3A19B9A}"/>
    <cellStyle name="20% - Accent4 6 2 3 2 2" xfId="32423" xr:uid="{FD500FEF-267E-49EE-BCF4-13C23C7E632C}"/>
    <cellStyle name="20% - Accent4 6 2 3 3" xfId="24095" xr:uid="{45D4144F-F441-4AD6-AC67-C3711487ADF9}"/>
    <cellStyle name="20% - Accent4 6 2 4" xfId="10214" xr:uid="{5F3C7726-C020-4D46-B9E0-76772AC39888}"/>
    <cellStyle name="20% - Accent4 6 2 4 2" xfId="26871" xr:uid="{0762F02B-FF22-4B96-B70B-C4C00EA2AC32}"/>
    <cellStyle name="20% - Accent4 6 2 5" xfId="18543" xr:uid="{F258347C-AE72-47A0-BABE-915585D9D4DB}"/>
    <cellStyle name="20% - Accent4 6 3" xfId="3333" xr:uid="{D79A78D5-54E9-4C9D-85BB-6F71B5395C60}"/>
    <cellStyle name="20% - Accent4 6 3 2" xfId="11663" xr:uid="{8ADC68E2-C6CB-4B3E-A020-ED93C46C1C9C}"/>
    <cellStyle name="20% - Accent4 6 3 2 2" xfId="28320" xr:uid="{99D7E924-59D2-4DEB-96C1-E483B1B5F092}"/>
    <cellStyle name="20% - Accent4 6 3 3" xfId="19992" xr:uid="{9EC9A438-A857-4BA3-BE45-9F8396EC03F0}"/>
    <cellStyle name="20% - Accent4 6 4" xfId="6109" xr:uid="{E55F2097-BA5A-432B-9C9A-FE25CF5A3139}"/>
    <cellStyle name="20% - Accent4 6 4 2" xfId="14439" xr:uid="{DC202026-DA04-4B84-89F9-7DFD7B14A0CB}"/>
    <cellStyle name="20% - Accent4 6 4 2 2" xfId="31096" xr:uid="{7A5A3A51-E145-4E42-82CF-3586F1ED2EF1}"/>
    <cellStyle name="20% - Accent4 6 4 3" xfId="22768" xr:uid="{6E2C94E9-D81A-4550-BCAF-A635E4343AD3}"/>
    <cellStyle name="20% - Accent4 6 5" xfId="8887" xr:uid="{56FBDBCA-7A26-4B3C-A569-C7CAEDC0EAA7}"/>
    <cellStyle name="20% - Accent4 6 5 2" xfId="25544" xr:uid="{B3DE02DE-389D-4A5C-92F2-9BDC10AF8C7E}"/>
    <cellStyle name="20% - Accent4 6 6" xfId="17216" xr:uid="{96CF5477-0ACA-4306-BBE5-515721CE9DE1}"/>
    <cellStyle name="20% - Accent4 6 7" xfId="34811" xr:uid="{CE6D77C2-D32A-4584-83EC-9B94F8A2C244}"/>
    <cellStyle name="20% - Accent4 7" xfId="1017" xr:uid="{053EE9D9-D4BA-411B-92A2-6FBDC28B06FE}"/>
    <cellStyle name="20% - Accent4 7 2" xfId="2345" xr:uid="{22A0DA14-2C02-46B5-9C37-2F7F64E99BE1}"/>
    <cellStyle name="20% - Accent4 7 2 2" xfId="5135" xr:uid="{FB5BFEDE-AB46-4361-B900-8E94828A9BF7}"/>
    <cellStyle name="20% - Accent4 7 2 2 2" xfId="13465" xr:uid="{EB5C8EB0-11B1-4297-89B7-1E66FBDDC319}"/>
    <cellStyle name="20% - Accent4 7 2 2 2 2" xfId="30122" xr:uid="{A65AA909-3086-43D9-806B-A480C972499B}"/>
    <cellStyle name="20% - Accent4 7 2 2 3" xfId="21794" xr:uid="{FCC8BB5D-4BCD-4E53-9386-28D36EA5121D}"/>
    <cellStyle name="20% - Accent4 7 2 3" xfId="7911" xr:uid="{8983D002-85AE-490E-B3DE-E7779F03466C}"/>
    <cellStyle name="20% - Accent4 7 2 3 2" xfId="16241" xr:uid="{9BB8902D-D3B2-4DC5-97F4-0C67FC9B73E0}"/>
    <cellStyle name="20% - Accent4 7 2 3 2 2" xfId="32898" xr:uid="{2CE12C1D-7E2D-4C62-84EC-52976E7A3DF9}"/>
    <cellStyle name="20% - Accent4 7 2 3 3" xfId="24570" xr:uid="{AF3D2FE8-DECE-4291-AB34-8ABCD592B78E}"/>
    <cellStyle name="20% - Accent4 7 2 4" xfId="10689" xr:uid="{3260390C-7F77-4795-9A0A-C5D4E801EE1F}"/>
    <cellStyle name="20% - Accent4 7 2 4 2" xfId="27346" xr:uid="{5FF5B517-E693-40EE-9C3B-CAA9075BB9F1}"/>
    <cellStyle name="20% - Accent4 7 2 5" xfId="19018" xr:uid="{7C481D5A-F9B2-4767-AC65-8F81DC9B8352}"/>
    <cellStyle name="20% - Accent4 7 3" xfId="3808" xr:uid="{317BC6A2-2311-4C10-AAAC-FB0FA6AD3B33}"/>
    <cellStyle name="20% - Accent4 7 3 2" xfId="12138" xr:uid="{CD7835DC-D7DC-40AF-8288-C379D57E188B}"/>
    <cellStyle name="20% - Accent4 7 3 2 2" xfId="28795" xr:uid="{D0A9DC5E-498E-409A-B042-EDBADA1679A3}"/>
    <cellStyle name="20% - Accent4 7 3 3" xfId="20467" xr:uid="{5DDA6E11-7B72-4FBF-B94F-0E7397D3A277}"/>
    <cellStyle name="20% - Accent4 7 4" xfId="6584" xr:uid="{668ABD00-5D70-4742-A4FC-6CA255A0EF65}"/>
    <cellStyle name="20% - Accent4 7 4 2" xfId="14914" xr:uid="{9F52330A-7CB6-4A8C-B6D3-61392201A82E}"/>
    <cellStyle name="20% - Accent4 7 4 2 2" xfId="31571" xr:uid="{5F7958FD-1234-4562-ABAB-931B18F78B8D}"/>
    <cellStyle name="20% - Accent4 7 4 3" xfId="23243" xr:uid="{21D6F217-A9D9-45E6-9BC3-8C90A7391ED7}"/>
    <cellStyle name="20% - Accent4 7 5" xfId="9362" xr:uid="{A110BBA9-8ED2-46BA-B75C-24D81F805121}"/>
    <cellStyle name="20% - Accent4 7 5 2" xfId="26019" xr:uid="{94C2C8B4-4EF2-4222-AF4C-5E3C3AF10E12}"/>
    <cellStyle name="20% - Accent4 7 6" xfId="17691" xr:uid="{38C09BBD-6A3A-4FFA-9719-5C8A537970D2}"/>
    <cellStyle name="20% - Accent4 7 7" xfId="34812" xr:uid="{37C8FBE5-D73C-4CBA-9BE0-4A2B52B68D94}"/>
    <cellStyle name="20% - Accent4 8" xfId="1252" xr:uid="{2003FF0A-AEFA-42E4-BD18-A91B7C96B724}"/>
    <cellStyle name="20% - Accent4 8 2" xfId="2580" xr:uid="{50A7FF46-EFD8-4E2F-8A9C-64890D800852}"/>
    <cellStyle name="20% - Accent4 8 2 2" xfId="5370" xr:uid="{A70CD839-921C-4D1B-97AB-02095366E242}"/>
    <cellStyle name="20% - Accent4 8 2 2 2" xfId="13700" xr:uid="{67705A5C-F966-4130-8956-C61CD0F83E81}"/>
    <cellStyle name="20% - Accent4 8 2 2 2 2" xfId="30357" xr:uid="{494ED262-3802-4F02-A04E-F7ACC0B4790B}"/>
    <cellStyle name="20% - Accent4 8 2 2 3" xfId="22029" xr:uid="{A9D6FD1E-0D3B-4229-9E47-4B770C697B9A}"/>
    <cellStyle name="20% - Accent4 8 2 3" xfId="8146" xr:uid="{B6E55642-A089-4A74-A090-C25BD5F4508E}"/>
    <cellStyle name="20% - Accent4 8 2 3 2" xfId="16476" xr:uid="{595D8078-9C58-49F8-8E35-7A634942F9FF}"/>
    <cellStyle name="20% - Accent4 8 2 3 2 2" xfId="33133" xr:uid="{8D1467DF-EC73-4207-B3B8-912FDD196D81}"/>
    <cellStyle name="20% - Accent4 8 2 3 3" xfId="24805" xr:uid="{57C80A40-9F60-4CE8-BC10-F62836819C03}"/>
    <cellStyle name="20% - Accent4 8 2 4" xfId="10924" xr:uid="{803BF91A-7A67-49EE-9E75-2FDA1E50564F}"/>
    <cellStyle name="20% - Accent4 8 2 4 2" xfId="27581" xr:uid="{B0806315-1FF5-47D0-9DA3-D514F53BA862}"/>
    <cellStyle name="20% - Accent4 8 2 5" xfId="19253" xr:uid="{9BAE5F64-5889-4B6D-B352-202264D14E53}"/>
    <cellStyle name="20% - Accent4 8 3" xfId="4043" xr:uid="{B878D863-792A-4357-85D9-1E25E2D8B248}"/>
    <cellStyle name="20% - Accent4 8 3 2" xfId="12373" xr:uid="{A01B7669-391C-42BC-8D5A-C3833251B823}"/>
    <cellStyle name="20% - Accent4 8 3 2 2" xfId="29030" xr:uid="{787AC797-4CA0-4F69-B303-137D68B12D71}"/>
    <cellStyle name="20% - Accent4 8 3 3" xfId="20702" xr:uid="{FF268167-B1BA-4306-9900-81C6EB0B12E8}"/>
    <cellStyle name="20% - Accent4 8 4" xfId="6819" xr:uid="{7B06DB56-2B9F-40AE-AB7C-AE95502A5FE0}"/>
    <cellStyle name="20% - Accent4 8 4 2" xfId="15149" xr:uid="{325EE3B6-DD81-4BF6-9550-21D777250AF4}"/>
    <cellStyle name="20% - Accent4 8 4 2 2" xfId="31806" xr:uid="{76B6F858-329D-41D7-BB14-F0CDDCD22C3F}"/>
    <cellStyle name="20% - Accent4 8 4 3" xfId="23478" xr:uid="{A02D6782-231F-4B6E-9B20-F31A58C7D6AB}"/>
    <cellStyle name="20% - Accent4 8 5" xfId="9597" xr:uid="{C34F5E81-9C22-4EB8-8911-9BA5D3C4B206}"/>
    <cellStyle name="20% - Accent4 8 5 2" xfId="26254" xr:uid="{76E5CA9B-BF4A-4EA6-B097-1630837D770C}"/>
    <cellStyle name="20% - Accent4 8 6" xfId="17926" xr:uid="{16D809B0-5A16-4629-B929-E4E416EABF4C}"/>
    <cellStyle name="20% - Accent4 8 7" xfId="34813" xr:uid="{2AAA4EE2-F989-43A9-9FCF-6B2B2E802703}"/>
    <cellStyle name="20% - Accent4 9" xfId="1274" xr:uid="{E8B7DDC0-DAF7-49CB-B8ED-F328DF7523A6}"/>
    <cellStyle name="20% - Accent4 9 2" xfId="2602" xr:uid="{9181B619-44E9-413A-9F4B-5DCF0067BBB1}"/>
    <cellStyle name="20% - Accent4 9 2 2" xfId="5392" xr:uid="{5EA30A22-9158-4538-8C80-D2E2DAAC30A4}"/>
    <cellStyle name="20% - Accent4 9 2 2 2" xfId="13722" xr:uid="{A3A1F6D8-4A0A-48E4-9610-2F2EF931E6E5}"/>
    <cellStyle name="20% - Accent4 9 2 2 2 2" xfId="30379" xr:uid="{B78DB8E8-F5A6-42A0-A174-AD43EE3A81DC}"/>
    <cellStyle name="20% - Accent4 9 2 2 3" xfId="22051" xr:uid="{1E61630E-FF3A-49FF-84BB-D666B42EB35A}"/>
    <cellStyle name="20% - Accent4 9 2 3" xfId="8168" xr:uid="{F5626F04-C33E-4C87-B8BC-36809371A597}"/>
    <cellStyle name="20% - Accent4 9 2 3 2" xfId="16498" xr:uid="{FC99DB22-508A-43D1-BC7F-70E09068A638}"/>
    <cellStyle name="20% - Accent4 9 2 3 2 2" xfId="33155" xr:uid="{6DE78484-7294-49BF-85C7-E215031C3AF3}"/>
    <cellStyle name="20% - Accent4 9 2 3 3" xfId="24827" xr:uid="{1BB5F442-51EB-42BB-B0A9-8775D4342796}"/>
    <cellStyle name="20% - Accent4 9 2 4" xfId="10946" xr:uid="{7134C027-4E75-4087-8701-CFB733E05DE8}"/>
    <cellStyle name="20% - Accent4 9 2 4 2" xfId="27603" xr:uid="{353CC868-3679-4779-A1CE-14F26C70EE20}"/>
    <cellStyle name="20% - Accent4 9 2 5" xfId="19275" xr:uid="{CEF422DB-18DB-4E23-B4FC-9F003379510E}"/>
    <cellStyle name="20% - Accent4 9 3" xfId="4065" xr:uid="{6BF57917-314B-42FB-A5B4-7018F78E4C47}"/>
    <cellStyle name="20% - Accent4 9 3 2" xfId="12395" xr:uid="{273B417C-65C4-4015-A281-FB5C9CB750A8}"/>
    <cellStyle name="20% - Accent4 9 3 2 2" xfId="29052" xr:uid="{925A072E-6AE1-4451-A5FF-F429757592E3}"/>
    <cellStyle name="20% - Accent4 9 3 3" xfId="20724" xr:uid="{5A389601-B097-49C9-8985-D4FD529CAA16}"/>
    <cellStyle name="20% - Accent4 9 4" xfId="6841" xr:uid="{0FA5EA72-AB8D-43C7-B0D6-166DA0C4A418}"/>
    <cellStyle name="20% - Accent4 9 4 2" xfId="15171" xr:uid="{21E7E076-685A-4CE4-A54C-DD0F1CEDE319}"/>
    <cellStyle name="20% - Accent4 9 4 2 2" xfId="31828" xr:uid="{1427FADF-1BAD-4CF8-AD56-4C4A8C390B60}"/>
    <cellStyle name="20% - Accent4 9 4 3" xfId="23500" xr:uid="{92C8C15C-A057-4010-B6AA-E8BB6620AFFC}"/>
    <cellStyle name="20% - Accent4 9 5" xfId="9619" xr:uid="{40674E8A-1F6D-428D-A8DF-3B4688B649C8}"/>
    <cellStyle name="20% - Accent4 9 5 2" xfId="26276" xr:uid="{A12E8D56-23DE-4523-8335-BC98552EC3B8}"/>
    <cellStyle name="20% - Accent4 9 6" xfId="17948" xr:uid="{277BAEE4-2F1F-4E6D-97DA-6C4A0BEF355D}"/>
    <cellStyle name="20% - Accent5" xfId="48" builtinId="46" customBuiltin="1"/>
    <cellStyle name="20% - Accent5 10" xfId="1395" xr:uid="{1025BDF4-F677-43EC-874D-ED427CBDD47B}"/>
    <cellStyle name="20% - Accent5 10 2" xfId="4186" xr:uid="{280680DC-3014-435B-B61A-5941EAD2012F}"/>
    <cellStyle name="20% - Accent5 10 2 2" xfId="12516" xr:uid="{10F3F8B4-8119-42A4-B6E0-40C804D70F12}"/>
    <cellStyle name="20% - Accent5 10 2 2 2" xfId="29173" xr:uid="{E59CEAB0-2F3B-44B8-9EDC-F84E60BEFA25}"/>
    <cellStyle name="20% - Accent5 10 2 3" xfId="20845" xr:uid="{A8B4FF57-546D-44F6-B46F-D0F5298CFE40}"/>
    <cellStyle name="20% - Accent5 10 3" xfId="6962" xr:uid="{061A5629-C0F5-45D7-A442-2B4CB51C11C6}"/>
    <cellStyle name="20% - Accent5 10 3 2" xfId="15292" xr:uid="{B14F7A1F-CFA2-4B13-9EDC-B323D985BC52}"/>
    <cellStyle name="20% - Accent5 10 3 2 2" xfId="31949" xr:uid="{0B6D1063-7400-4AF8-A6AC-2EB7E57729D2}"/>
    <cellStyle name="20% - Accent5 10 3 3" xfId="23621" xr:uid="{C11BD593-D5FB-4BBB-A982-0031D1CA7E64}"/>
    <cellStyle name="20% - Accent5 10 4" xfId="9740" xr:uid="{B5A0EBBE-DC3C-4FBE-94D2-08F86EC32827}"/>
    <cellStyle name="20% - Accent5 10 4 2" xfId="26397" xr:uid="{56B89118-A5E0-460F-9528-2CD9634EB599}"/>
    <cellStyle name="20% - Accent5 10 5" xfId="18069" xr:uid="{2FFD351A-D5FC-4188-95C3-53EDA4F8CBCF}"/>
    <cellStyle name="20% - Accent5 11" xfId="2857" xr:uid="{22435409-9AF9-46FC-95DD-80391C7F26CC}"/>
    <cellStyle name="20% - Accent5 11 2" xfId="11189" xr:uid="{D3BDF21A-A32B-4722-AE8E-6A28F6FB6CF2}"/>
    <cellStyle name="20% - Accent5 11 2 2" xfId="27846" xr:uid="{2773AF84-D3E5-4CB7-8F1F-7FB3877036B9}"/>
    <cellStyle name="20% - Accent5 11 3" xfId="19518" xr:uid="{3722CD12-5F27-45DA-9FEC-2C3BD7B234F4}"/>
    <cellStyle name="20% - Accent5 12" xfId="5635" xr:uid="{70B0AFB1-9758-44DD-BDB5-E75CE6B87C09}"/>
    <cellStyle name="20% - Accent5 12 2" xfId="13965" xr:uid="{05BA2637-DE4F-43F8-826C-D2C02FEF8FC7}"/>
    <cellStyle name="20% - Accent5 12 2 2" xfId="30622" xr:uid="{1FF1C98B-F4AE-4D7F-8D2F-E366292992EC}"/>
    <cellStyle name="20% - Accent5 12 3" xfId="22294" xr:uid="{96526B55-19A4-49C2-B8BE-218DB2CBB169}"/>
    <cellStyle name="20% - Accent5 13" xfId="8411" xr:uid="{065C6C01-7EB4-43D6-AA21-744C0D81CC92}"/>
    <cellStyle name="20% - Accent5 13 2" xfId="25070" xr:uid="{D2412917-4FF8-4AC4-8D9E-8A9673536061}"/>
    <cellStyle name="20% - Accent5 14" xfId="16740" xr:uid="{DC1A6B64-50E7-440D-9471-26D9DBC39533}"/>
    <cellStyle name="20% - Accent5 2" xfId="92" xr:uid="{0C363393-3EDA-461F-8DF6-F9B8A1F413E7}"/>
    <cellStyle name="20% - Accent5 2 10" xfId="5670" xr:uid="{3786991C-84F5-425C-9EFF-F0A3117DD81E}"/>
    <cellStyle name="20% - Accent5 2 10 2" xfId="14000" xr:uid="{DD7F4FF5-9416-4699-BC6E-ACF7234C91F6}"/>
    <cellStyle name="20% - Accent5 2 10 2 2" xfId="30657" xr:uid="{DAD0B31A-B040-43DD-BC30-FAEA3FC947A1}"/>
    <cellStyle name="20% - Accent5 2 10 3" xfId="22329" xr:uid="{6ABC03D8-F46D-4C57-90E6-DAF4EF9A5279}"/>
    <cellStyle name="20% - Accent5 2 10 4" xfId="34814" xr:uid="{7667B26C-4CCC-479A-AB0E-E004D77FD220}"/>
    <cellStyle name="20% - Accent5 2 11" xfId="8447" xr:uid="{CD789B91-D3F6-4229-8914-F95791728482}"/>
    <cellStyle name="20% - Accent5 2 11 2" xfId="25105" xr:uid="{31EF9CC9-25B0-451C-B6FF-B2741FB286D3}"/>
    <cellStyle name="20% - Accent5 2 11 3" xfId="34815" xr:uid="{EE188598-21C5-4DB4-9126-E9C6E22A78F8}"/>
    <cellStyle name="20% - Accent5 2 12" xfId="16777" xr:uid="{629BF5E7-AF87-4576-9C11-F7E040761EF0}"/>
    <cellStyle name="20% - Accent5 2 12 2" xfId="34816" xr:uid="{9B4D79D7-2280-46E1-87B5-81AF2FC986B8}"/>
    <cellStyle name="20% - Accent5 2 13" xfId="33868" xr:uid="{41F79F43-14CF-4589-A5BC-80D06659559F}"/>
    <cellStyle name="20% - Accent5 2 13 2" xfId="34817" xr:uid="{F8B31B16-3A40-4FEB-9306-1C86C522A640}"/>
    <cellStyle name="20% - Accent5 2 14" xfId="34818" xr:uid="{A85C10E5-4E3C-4D8B-B5AF-CCB116C7EBFD}"/>
    <cellStyle name="20% - Accent5 2 15" xfId="34819" xr:uid="{5AD1AB93-7BB2-4064-A37C-5851C41F1C9D}"/>
    <cellStyle name="20% - Accent5 2 16" xfId="34719" xr:uid="{C719AD86-51FF-4D69-90EB-BD8482FF6F89}"/>
    <cellStyle name="20% - Accent5 2 2" xfId="153" xr:uid="{6D1CA246-B426-4812-8BF8-44CE47C9F272}"/>
    <cellStyle name="20% - Accent5 2 2 10" xfId="8506" xr:uid="{BED824B6-19B9-4EEB-A37C-D557664EB39F}"/>
    <cellStyle name="20% - Accent5 2 2 10 2" xfId="25163" xr:uid="{4D47B0A9-8460-46D4-B0B1-0650BD0117C3}"/>
    <cellStyle name="20% - Accent5 2 2 11" xfId="16835" xr:uid="{D6CC8337-4A14-4F89-AA8F-030907D74033}"/>
    <cellStyle name="20% - Accent5 2 2 12" xfId="34820" xr:uid="{F2BC215E-D5F7-4247-A241-CDCEA29DF5CF}"/>
    <cellStyle name="20% - Accent5 2 2 2" xfId="274" xr:uid="{48BE84E4-D753-4D97-B928-DB94517C01CE}"/>
    <cellStyle name="20% - Accent5 2 2 2 2" xfId="516" xr:uid="{4B3ED153-A3CD-401D-A590-BD24BF38052F}"/>
    <cellStyle name="20% - Accent5 2 2 2 2 2" xfId="992" xr:uid="{1810D4B5-DEE2-4088-9AE4-0C626263D2EA}"/>
    <cellStyle name="20% - Accent5 2 2 2 2 2 2" xfId="2320" xr:uid="{C02105D0-A57C-4F58-AFE4-9EF6F12CFAD7}"/>
    <cellStyle name="20% - Accent5 2 2 2 2 2 2 2" xfId="5110" xr:uid="{C2B12AB2-F340-420B-AA7A-2491AF2E9B23}"/>
    <cellStyle name="20% - Accent5 2 2 2 2 2 2 2 2" xfId="13440" xr:uid="{0CD2520F-2372-40C3-8E27-C15BA35646EF}"/>
    <cellStyle name="20% - Accent5 2 2 2 2 2 2 2 2 2" xfId="30097" xr:uid="{2101DB2A-7571-4CCD-82BB-9B2D86248E88}"/>
    <cellStyle name="20% - Accent5 2 2 2 2 2 2 2 3" xfId="21769" xr:uid="{FABBD786-487E-43D5-8DA9-08F9B30E8E48}"/>
    <cellStyle name="20% - Accent5 2 2 2 2 2 2 3" xfId="7886" xr:uid="{235709C1-02BC-44C4-8DBB-05ADCF0157C8}"/>
    <cellStyle name="20% - Accent5 2 2 2 2 2 2 3 2" xfId="16216" xr:uid="{6C86DAA4-B114-4843-B61D-9AC5A338F5FA}"/>
    <cellStyle name="20% - Accent5 2 2 2 2 2 2 3 2 2" xfId="32873" xr:uid="{8B54B01A-3ABB-452C-BFEC-4D679AE98D12}"/>
    <cellStyle name="20% - Accent5 2 2 2 2 2 2 3 3" xfId="24545" xr:uid="{123C0C55-ED8B-4BF3-9B97-63C2F1986D7F}"/>
    <cellStyle name="20% - Accent5 2 2 2 2 2 2 4" xfId="10664" xr:uid="{3A9B56F6-DEAA-420B-BBD3-23836388CDE9}"/>
    <cellStyle name="20% - Accent5 2 2 2 2 2 2 4 2" xfId="27321" xr:uid="{8D767EE5-AE83-47FB-BAE2-E55A63A46368}"/>
    <cellStyle name="20% - Accent5 2 2 2 2 2 2 5" xfId="18993" xr:uid="{2351B6AB-AC1D-42B7-87FA-311A3708072B}"/>
    <cellStyle name="20% - Accent5 2 2 2 2 2 3" xfId="3783" xr:uid="{566BB956-BD1A-4269-8EF9-DD8FAA3B5423}"/>
    <cellStyle name="20% - Accent5 2 2 2 2 2 3 2" xfId="12113" xr:uid="{3BCAE678-ABA8-4BBD-B92E-0923CA4F5D4F}"/>
    <cellStyle name="20% - Accent5 2 2 2 2 2 3 2 2" xfId="28770" xr:uid="{66049BF0-7A1F-47A5-A52D-780972F787F6}"/>
    <cellStyle name="20% - Accent5 2 2 2 2 2 3 3" xfId="20442" xr:uid="{9220592E-8094-4CDF-9215-B4E68EA2BB71}"/>
    <cellStyle name="20% - Accent5 2 2 2 2 2 4" xfId="6559" xr:uid="{F6EFE111-1415-4C9D-A31E-EDCFD9AAFF65}"/>
    <cellStyle name="20% - Accent5 2 2 2 2 2 4 2" xfId="14889" xr:uid="{4783C08D-F3F9-4294-B413-5F07171B6745}"/>
    <cellStyle name="20% - Accent5 2 2 2 2 2 4 2 2" xfId="31546" xr:uid="{B0C28A07-6A29-4222-891C-62C3221D3B9E}"/>
    <cellStyle name="20% - Accent5 2 2 2 2 2 4 3" xfId="23218" xr:uid="{B8E2DDBE-3FEC-4D2D-BE78-0B2EA505F01E}"/>
    <cellStyle name="20% - Accent5 2 2 2 2 2 5" xfId="9337" xr:uid="{E7560B44-800D-4AE7-ADB4-FE5D10A07012}"/>
    <cellStyle name="20% - Accent5 2 2 2 2 2 5 2" xfId="25994" xr:uid="{63FF10FE-217A-4BA1-B86C-7E896ADC13F3}"/>
    <cellStyle name="20% - Accent5 2 2 2 2 2 6" xfId="17666" xr:uid="{E0CD04C0-19A5-4989-85BE-4EF1BE86FFEA}"/>
    <cellStyle name="20% - Accent5 2 2 2 2 3" xfId="1846" xr:uid="{4EA5DAAC-6D5E-4C25-90ED-7BFE7B3DBE5A}"/>
    <cellStyle name="20% - Accent5 2 2 2 2 3 2" xfId="4636" xr:uid="{2EF3DCC2-2A70-4BD1-B682-6099B7582FE1}"/>
    <cellStyle name="20% - Accent5 2 2 2 2 3 2 2" xfId="12966" xr:uid="{2B69B903-AE2F-424D-8525-422D404155D1}"/>
    <cellStyle name="20% - Accent5 2 2 2 2 3 2 2 2" xfId="29623" xr:uid="{8FF23DC2-9F09-46BF-975A-49A631750136}"/>
    <cellStyle name="20% - Accent5 2 2 2 2 3 2 3" xfId="21295" xr:uid="{947929F9-0816-4575-B67F-3B6A88D7ED55}"/>
    <cellStyle name="20% - Accent5 2 2 2 2 3 3" xfId="7412" xr:uid="{0F3EF55F-BEB3-4791-A4DB-26317AAB90D5}"/>
    <cellStyle name="20% - Accent5 2 2 2 2 3 3 2" xfId="15742" xr:uid="{4A7B3E8D-37C7-4AFB-B5FD-59914F333A44}"/>
    <cellStyle name="20% - Accent5 2 2 2 2 3 3 2 2" xfId="32399" xr:uid="{1796775C-696D-4AED-B561-A1AFCD323FF7}"/>
    <cellStyle name="20% - Accent5 2 2 2 2 3 3 3" xfId="24071" xr:uid="{6A2DFC5A-B02E-4578-AD4F-E1367CD7D898}"/>
    <cellStyle name="20% - Accent5 2 2 2 2 3 4" xfId="10190" xr:uid="{FFE204B3-56E5-44EA-BC3A-28EB0C0CBA35}"/>
    <cellStyle name="20% - Accent5 2 2 2 2 3 4 2" xfId="26847" xr:uid="{3D809E22-C172-4FB9-B6AA-1540727017E4}"/>
    <cellStyle name="20% - Accent5 2 2 2 2 3 5" xfId="18519" xr:uid="{DD93997E-4A37-4490-ABCB-20178C473933}"/>
    <cellStyle name="20% - Accent5 2 2 2 2 4" xfId="3309" xr:uid="{BF947ED4-F736-43D5-BA88-C08E15794C5F}"/>
    <cellStyle name="20% - Accent5 2 2 2 2 4 2" xfId="11639" xr:uid="{8FF72C41-E4AA-4E5C-B4CA-C92080A212C9}"/>
    <cellStyle name="20% - Accent5 2 2 2 2 4 2 2" xfId="28296" xr:uid="{6D0EFE18-C635-4BF9-BB2D-6D897EB9155B}"/>
    <cellStyle name="20% - Accent5 2 2 2 2 4 3" xfId="19968" xr:uid="{38CBFC2B-1F92-41F2-85D7-4E56527F642F}"/>
    <cellStyle name="20% - Accent5 2 2 2 2 5" xfId="6085" xr:uid="{E5FB82B8-F3D4-4580-A964-E566F6141753}"/>
    <cellStyle name="20% - Accent5 2 2 2 2 5 2" xfId="14415" xr:uid="{1BAC4092-53FA-4B3E-9257-624D372EF1EC}"/>
    <cellStyle name="20% - Accent5 2 2 2 2 5 2 2" xfId="31072" xr:uid="{DA5CFAA7-DEC9-496B-B0AF-3BD1BDF9AD0E}"/>
    <cellStyle name="20% - Accent5 2 2 2 2 5 3" xfId="22744" xr:uid="{48A950D5-1A2B-42D6-A1EA-B1BE52B358AB}"/>
    <cellStyle name="20% - Accent5 2 2 2 2 6" xfId="8863" xr:uid="{EDC8EF0D-8B34-4033-9D02-DE23924CFE6B}"/>
    <cellStyle name="20% - Accent5 2 2 2 2 6 2" xfId="25520" xr:uid="{3F370FD7-3C34-4C0D-AD87-1433EC1A3EDE}"/>
    <cellStyle name="20% - Accent5 2 2 2 2 7" xfId="17192" xr:uid="{D4208430-F910-4E66-B499-063F92B31145}"/>
    <cellStyle name="20% - Accent5 2 2 2 3" xfId="752" xr:uid="{1131CF8B-EE8F-44A5-BB55-584CE7CE88AF}"/>
    <cellStyle name="20% - Accent5 2 2 2 3 2" xfId="2082" xr:uid="{738A1C93-AD10-4FAD-9B30-E16B5E765882}"/>
    <cellStyle name="20% - Accent5 2 2 2 3 2 2" xfId="4872" xr:uid="{265F4FB2-AB98-415E-B906-BDC24285D16A}"/>
    <cellStyle name="20% - Accent5 2 2 2 3 2 2 2" xfId="13202" xr:uid="{35533C56-6567-49C5-A44F-FE5E7CCED201}"/>
    <cellStyle name="20% - Accent5 2 2 2 3 2 2 2 2" xfId="29859" xr:uid="{DA680542-37D1-4EDB-8056-23BDAC55CC3F}"/>
    <cellStyle name="20% - Accent5 2 2 2 3 2 2 3" xfId="21531" xr:uid="{5E34A94F-45BA-49B3-8D4F-1935C900A645}"/>
    <cellStyle name="20% - Accent5 2 2 2 3 2 3" xfId="7648" xr:uid="{C5B4CA8A-5EF2-4E22-9E9F-FF749E7F1D9E}"/>
    <cellStyle name="20% - Accent5 2 2 2 3 2 3 2" xfId="15978" xr:uid="{A3E3C3FF-B6FD-4E0A-B6EC-82624EF06162}"/>
    <cellStyle name="20% - Accent5 2 2 2 3 2 3 2 2" xfId="32635" xr:uid="{FFF53C5B-DC15-4FEC-AA59-92989A9411B9}"/>
    <cellStyle name="20% - Accent5 2 2 2 3 2 3 3" xfId="24307" xr:uid="{6692D23F-F6F2-41CD-98E8-DC90B0EA6ED1}"/>
    <cellStyle name="20% - Accent5 2 2 2 3 2 4" xfId="10426" xr:uid="{432172A4-AB88-42AA-AA1F-1A28D46E7488}"/>
    <cellStyle name="20% - Accent5 2 2 2 3 2 4 2" xfId="27083" xr:uid="{78B4D759-9496-49A9-A163-A83342AC7FEF}"/>
    <cellStyle name="20% - Accent5 2 2 2 3 2 5" xfId="18755" xr:uid="{FD58C23F-B106-4AE6-B04C-81D164BF8087}"/>
    <cellStyle name="20% - Accent5 2 2 2 3 3" xfId="3545" xr:uid="{3BFBE7FE-AC2C-42C6-A586-DD965FA34DC0}"/>
    <cellStyle name="20% - Accent5 2 2 2 3 3 2" xfId="11875" xr:uid="{FF3607ED-A468-4241-8FED-75E061D9A790}"/>
    <cellStyle name="20% - Accent5 2 2 2 3 3 2 2" xfId="28532" xr:uid="{38877CDE-7DBC-4AFD-A081-7AD64DF679B9}"/>
    <cellStyle name="20% - Accent5 2 2 2 3 3 3" xfId="20204" xr:uid="{9627BC7E-CEDA-459D-9B63-5009F11E1149}"/>
    <cellStyle name="20% - Accent5 2 2 2 3 4" xfId="6321" xr:uid="{2245DA4A-BB6D-4C45-B78F-6ECA4C599541}"/>
    <cellStyle name="20% - Accent5 2 2 2 3 4 2" xfId="14651" xr:uid="{DD638C46-298A-4BB2-A6A2-87292D397E71}"/>
    <cellStyle name="20% - Accent5 2 2 2 3 4 2 2" xfId="31308" xr:uid="{0E788A7D-CF01-4443-825B-F9513C413CEF}"/>
    <cellStyle name="20% - Accent5 2 2 2 3 4 3" xfId="22980" xr:uid="{16FD8BA4-6B63-42E3-861A-52F148AF3877}"/>
    <cellStyle name="20% - Accent5 2 2 2 3 5" xfId="9099" xr:uid="{4E2E40BF-8DB0-4047-B583-8CC1DF01B82B}"/>
    <cellStyle name="20% - Accent5 2 2 2 3 5 2" xfId="25756" xr:uid="{F35449AF-7551-4EFE-AAE5-57B61BF7F2E6}"/>
    <cellStyle name="20% - Accent5 2 2 2 3 6" xfId="17428" xr:uid="{FFA9D4A9-6196-4B32-8D53-3944C54D171E}"/>
    <cellStyle name="20% - Accent5 2 2 2 4" xfId="1229" xr:uid="{5A7339C6-80C4-4733-A403-72B7F2DE7C33}"/>
    <cellStyle name="20% - Accent5 2 2 2 4 2" xfId="2557" xr:uid="{B7161D4B-A993-4D1F-80D7-07363A5E233D}"/>
    <cellStyle name="20% - Accent5 2 2 2 4 2 2" xfId="5347" xr:uid="{CD9F4450-4608-48B5-8B40-85051A128E1C}"/>
    <cellStyle name="20% - Accent5 2 2 2 4 2 2 2" xfId="13677" xr:uid="{CF4C4C56-BDFE-491B-A91F-271C5F7A923F}"/>
    <cellStyle name="20% - Accent5 2 2 2 4 2 2 2 2" xfId="30334" xr:uid="{4EAFB8FC-A04A-427A-A3F5-54A62DB20481}"/>
    <cellStyle name="20% - Accent5 2 2 2 4 2 2 3" xfId="22006" xr:uid="{9D7C49C7-7E30-47F2-B625-7F452684436B}"/>
    <cellStyle name="20% - Accent5 2 2 2 4 2 3" xfId="8123" xr:uid="{E46F34B1-6845-4684-8580-BD6D33A567C4}"/>
    <cellStyle name="20% - Accent5 2 2 2 4 2 3 2" xfId="16453" xr:uid="{BE07F0BF-FA1C-463E-BDFC-8FE30CEB55C8}"/>
    <cellStyle name="20% - Accent5 2 2 2 4 2 3 2 2" xfId="33110" xr:uid="{D1C6AF46-B4AE-42C6-BF47-3F727B4F361D}"/>
    <cellStyle name="20% - Accent5 2 2 2 4 2 3 3" xfId="24782" xr:uid="{D45EC6BA-8D83-4D8E-ABC5-A0A03D46AA2E}"/>
    <cellStyle name="20% - Accent5 2 2 2 4 2 4" xfId="10901" xr:uid="{A6E1EF35-8DF7-4FD3-8135-14EDBA81C234}"/>
    <cellStyle name="20% - Accent5 2 2 2 4 2 4 2" xfId="27558" xr:uid="{6F9E05F7-CC76-4497-9594-2B77DB49AB95}"/>
    <cellStyle name="20% - Accent5 2 2 2 4 2 5" xfId="19230" xr:uid="{E78B3F3D-22AE-4FF3-B5DC-37C9B8E64A5F}"/>
    <cellStyle name="20% - Accent5 2 2 2 4 3" xfId="4020" xr:uid="{555B83C7-BADF-41CB-9838-D0ED649A64DD}"/>
    <cellStyle name="20% - Accent5 2 2 2 4 3 2" xfId="12350" xr:uid="{A5864638-E39B-4990-BBF8-5BC91EBA7669}"/>
    <cellStyle name="20% - Accent5 2 2 2 4 3 2 2" xfId="29007" xr:uid="{A4BEC5C3-A259-4045-8A7B-59BA1F0ED5AB}"/>
    <cellStyle name="20% - Accent5 2 2 2 4 3 3" xfId="20679" xr:uid="{D4B796D4-0C12-445B-BF55-C5F69EB5DA6C}"/>
    <cellStyle name="20% - Accent5 2 2 2 4 4" xfId="6796" xr:uid="{46DBC7C7-555D-474D-B66C-BE8479114785}"/>
    <cellStyle name="20% - Accent5 2 2 2 4 4 2" xfId="15126" xr:uid="{D9D69774-D428-4919-8BC7-2552BF3B2497}"/>
    <cellStyle name="20% - Accent5 2 2 2 4 4 2 2" xfId="31783" xr:uid="{0ED69231-4B59-4752-9A92-C789D9B78CC1}"/>
    <cellStyle name="20% - Accent5 2 2 2 4 4 3" xfId="23455" xr:uid="{E1FCAEEB-B62A-44F9-AC87-863CF52DD769}"/>
    <cellStyle name="20% - Accent5 2 2 2 4 5" xfId="9574" xr:uid="{07B35DF1-380D-4E49-9BA3-3A24161BEAF9}"/>
    <cellStyle name="20% - Accent5 2 2 2 4 5 2" xfId="26231" xr:uid="{65A16562-7912-4E39-8732-EEB51622D0DD}"/>
    <cellStyle name="20% - Accent5 2 2 2 4 6" xfId="17903" xr:uid="{5905617E-E312-41AA-900A-BD60F004A158}"/>
    <cellStyle name="20% - Accent5 2 2 2 5" xfId="1609" xr:uid="{FE831353-E392-416C-85FD-C2DE8873DC8B}"/>
    <cellStyle name="20% - Accent5 2 2 2 5 2" xfId="4399" xr:uid="{8B6A3E05-6787-4ED9-BDC5-7E14F453C98B}"/>
    <cellStyle name="20% - Accent5 2 2 2 5 2 2" xfId="12729" xr:uid="{9EFE05DA-97D1-4456-86EB-4966A73F7687}"/>
    <cellStyle name="20% - Accent5 2 2 2 5 2 2 2" xfId="29386" xr:uid="{E90B9CCE-8CDE-40A2-BD58-813709B700CD}"/>
    <cellStyle name="20% - Accent5 2 2 2 5 2 3" xfId="21058" xr:uid="{B857DACB-2E98-463B-9091-33CC48F7A334}"/>
    <cellStyle name="20% - Accent5 2 2 2 5 3" xfId="7175" xr:uid="{7A4631DF-E4E6-4B01-80B0-A13BA81E9618}"/>
    <cellStyle name="20% - Accent5 2 2 2 5 3 2" xfId="15505" xr:uid="{AB61C35D-BD47-4DBA-A1E9-07F92137E7CF}"/>
    <cellStyle name="20% - Accent5 2 2 2 5 3 2 2" xfId="32162" xr:uid="{CB24A54F-D2A1-48E8-8FAC-E310E7206629}"/>
    <cellStyle name="20% - Accent5 2 2 2 5 3 3" xfId="23834" xr:uid="{ACE89D0C-7591-4573-B11E-FF42EC2CCCD7}"/>
    <cellStyle name="20% - Accent5 2 2 2 5 4" xfId="9953" xr:uid="{E9582D34-E725-4482-A54B-DF6D19B101ED}"/>
    <cellStyle name="20% - Accent5 2 2 2 5 4 2" xfId="26610" xr:uid="{AEC54840-6A2F-40B9-8489-0AAB6864BE65}"/>
    <cellStyle name="20% - Accent5 2 2 2 5 5" xfId="18282" xr:uid="{0887773D-7704-468B-9DD9-1BBE83F1B27A}"/>
    <cellStyle name="20% - Accent5 2 2 2 6" xfId="3072" xr:uid="{262CE625-D42A-46D7-BA47-5B32082B72D6}"/>
    <cellStyle name="20% - Accent5 2 2 2 6 2" xfId="11402" xr:uid="{B7E1BD97-36F0-48A8-98F4-C34BE36D96A7}"/>
    <cellStyle name="20% - Accent5 2 2 2 6 2 2" xfId="28059" xr:uid="{1CB690DE-0AE8-4706-8C8D-067CEA77C4AB}"/>
    <cellStyle name="20% - Accent5 2 2 2 6 3" xfId="19731" xr:uid="{251565DA-B4FA-4FE5-A964-89CAA21D227A}"/>
    <cellStyle name="20% - Accent5 2 2 2 7" xfId="5848" xr:uid="{71B9C673-DBBE-4197-A22C-6D72529C209A}"/>
    <cellStyle name="20% - Accent5 2 2 2 7 2" xfId="14178" xr:uid="{5FE88E7E-E141-4F61-9A41-E718930F7B4E}"/>
    <cellStyle name="20% - Accent5 2 2 2 7 2 2" xfId="30835" xr:uid="{8A516D91-27A5-40EE-9B5E-E3289FAC7FA3}"/>
    <cellStyle name="20% - Accent5 2 2 2 7 3" xfId="22507" xr:uid="{E350E16A-0364-4BC5-B79C-066A8DACDF5E}"/>
    <cellStyle name="20% - Accent5 2 2 2 8" xfId="8626" xr:uid="{E12D3BE5-66F5-4CD9-AF9C-B5681991DEE9}"/>
    <cellStyle name="20% - Accent5 2 2 2 8 2" xfId="25283" xr:uid="{418B8982-547E-4849-9205-F656F0EAF73B}"/>
    <cellStyle name="20% - Accent5 2 2 2 9" xfId="16955" xr:uid="{7D534B35-6A3F-4C75-AABF-0EF5F76833EC}"/>
    <cellStyle name="20% - Accent5 2 2 3" xfId="396" xr:uid="{82266CE9-0A6E-4C34-B10A-16D5EF66F76F}"/>
    <cellStyle name="20% - Accent5 2 2 3 2" xfId="874" xr:uid="{E2FA3F99-E3F8-4EB0-8301-4F8C4FA2814E}"/>
    <cellStyle name="20% - Accent5 2 2 3 2 2" xfId="2202" xr:uid="{2964B645-A82D-44EF-9920-84B5E550CC2E}"/>
    <cellStyle name="20% - Accent5 2 2 3 2 2 2" xfId="4992" xr:uid="{407D9C92-00AE-4154-8BA0-0BB29A1E4DD2}"/>
    <cellStyle name="20% - Accent5 2 2 3 2 2 2 2" xfId="13322" xr:uid="{2B2DEC74-305E-4844-926F-00F856FBBAF1}"/>
    <cellStyle name="20% - Accent5 2 2 3 2 2 2 2 2" xfId="29979" xr:uid="{B6BBE687-6C9A-4AC9-9EAE-3E1673E2C247}"/>
    <cellStyle name="20% - Accent5 2 2 3 2 2 2 3" xfId="21651" xr:uid="{E925707B-4171-44DD-87DB-FCC75A72A88D}"/>
    <cellStyle name="20% - Accent5 2 2 3 2 2 3" xfId="7768" xr:uid="{1CA52EE7-66C8-43DC-80AA-4AD294F3F422}"/>
    <cellStyle name="20% - Accent5 2 2 3 2 2 3 2" xfId="16098" xr:uid="{80787CFA-1180-4CCF-A14B-A5BA8AB9DC1B}"/>
    <cellStyle name="20% - Accent5 2 2 3 2 2 3 2 2" xfId="32755" xr:uid="{DBB0A0F5-8FB0-4876-873F-BFA3BA519E68}"/>
    <cellStyle name="20% - Accent5 2 2 3 2 2 3 3" xfId="24427" xr:uid="{79EF2BDA-6B31-4B97-A954-070BC7AFEA43}"/>
    <cellStyle name="20% - Accent5 2 2 3 2 2 4" xfId="10546" xr:uid="{0EACBC6A-59D4-4BFE-AF08-771FABF8F71B}"/>
    <cellStyle name="20% - Accent5 2 2 3 2 2 4 2" xfId="27203" xr:uid="{AAF178FE-CD4D-415D-BCD2-40A0E53C4CE6}"/>
    <cellStyle name="20% - Accent5 2 2 3 2 2 5" xfId="18875" xr:uid="{7A50B774-A048-4DFD-AD01-F218AD271381}"/>
    <cellStyle name="20% - Accent5 2 2 3 2 3" xfId="3665" xr:uid="{1F721050-FBD9-44F3-A421-308AA292B408}"/>
    <cellStyle name="20% - Accent5 2 2 3 2 3 2" xfId="11995" xr:uid="{7C9AD27B-FCB6-48BB-9C82-FDD751FDACAA}"/>
    <cellStyle name="20% - Accent5 2 2 3 2 3 2 2" xfId="28652" xr:uid="{37F04D10-F256-4BD8-88AD-1BCD99B4A482}"/>
    <cellStyle name="20% - Accent5 2 2 3 2 3 3" xfId="20324" xr:uid="{653BE58A-41B0-414B-A8F1-659B5E81A264}"/>
    <cellStyle name="20% - Accent5 2 2 3 2 4" xfId="6441" xr:uid="{3FFD7E9E-81D7-48D4-AA2B-59FF7062978C}"/>
    <cellStyle name="20% - Accent5 2 2 3 2 4 2" xfId="14771" xr:uid="{12EE5E8F-57B9-40E7-AF52-7284C0FC7164}"/>
    <cellStyle name="20% - Accent5 2 2 3 2 4 2 2" xfId="31428" xr:uid="{FFB1D017-F320-4CC0-8C89-A6AC956F4858}"/>
    <cellStyle name="20% - Accent5 2 2 3 2 4 3" xfId="23100" xr:uid="{F33E1E91-C814-4D7E-88BF-3A340E7AE17D}"/>
    <cellStyle name="20% - Accent5 2 2 3 2 5" xfId="9219" xr:uid="{BB648F15-9418-4D6B-AD12-DC80B09931A4}"/>
    <cellStyle name="20% - Accent5 2 2 3 2 5 2" xfId="25876" xr:uid="{3F88A92D-0220-4168-B0BC-5A91B620D7CF}"/>
    <cellStyle name="20% - Accent5 2 2 3 2 6" xfId="17548" xr:uid="{ABED12A2-3C62-4524-A39C-62DA20F584D9}"/>
    <cellStyle name="20% - Accent5 2 2 3 3" xfId="1726" xr:uid="{4A75223B-3E61-4BC7-94FD-992547AF3591}"/>
    <cellStyle name="20% - Accent5 2 2 3 3 2" xfId="4516" xr:uid="{508AB91E-D64F-43EC-9057-A9FE1288E725}"/>
    <cellStyle name="20% - Accent5 2 2 3 3 2 2" xfId="12846" xr:uid="{E73F62E1-AA1A-4ED0-A28B-8941CFF66ECB}"/>
    <cellStyle name="20% - Accent5 2 2 3 3 2 2 2" xfId="29503" xr:uid="{DACDCB53-2B90-47C1-A975-64A305C7C029}"/>
    <cellStyle name="20% - Accent5 2 2 3 3 2 3" xfId="21175" xr:uid="{A36BFD4C-F9CB-4AF8-8F75-E6A5F134472F}"/>
    <cellStyle name="20% - Accent5 2 2 3 3 3" xfId="7292" xr:uid="{B22E40D6-0FCF-4472-AAC1-974DFF2D4B35}"/>
    <cellStyle name="20% - Accent5 2 2 3 3 3 2" xfId="15622" xr:uid="{4E065F35-1C52-4144-B149-EBDD2ADF8D01}"/>
    <cellStyle name="20% - Accent5 2 2 3 3 3 2 2" xfId="32279" xr:uid="{5C6EEC34-3953-421F-AE1B-1E4285D1E8B0}"/>
    <cellStyle name="20% - Accent5 2 2 3 3 3 3" xfId="23951" xr:uid="{43938479-E961-409F-BC45-B99E64404A98}"/>
    <cellStyle name="20% - Accent5 2 2 3 3 4" xfId="10070" xr:uid="{98CB348F-562D-404B-93D9-D5E573ECCC31}"/>
    <cellStyle name="20% - Accent5 2 2 3 3 4 2" xfId="26727" xr:uid="{7067DDBF-2ACF-434C-AB27-30B2EBEF6F4E}"/>
    <cellStyle name="20% - Accent5 2 2 3 3 5" xfId="18399" xr:uid="{3CED7AE1-F4AF-4367-8B8C-9699C315CF0B}"/>
    <cellStyle name="20% - Accent5 2 2 3 4" xfId="3189" xr:uid="{B16C5A28-B950-442C-83C8-2D0B9415841C}"/>
    <cellStyle name="20% - Accent5 2 2 3 4 2" xfId="11519" xr:uid="{ED957BE7-1B89-4662-B528-F27E68103998}"/>
    <cellStyle name="20% - Accent5 2 2 3 4 2 2" xfId="28176" xr:uid="{D9EBCB45-128F-4675-BB18-B346EF64278B}"/>
    <cellStyle name="20% - Accent5 2 2 3 4 3" xfId="19848" xr:uid="{866048AD-4FFD-46A1-80DB-BD7E0292EFFD}"/>
    <cellStyle name="20% - Accent5 2 2 3 5" xfId="5965" xr:uid="{F2190D7B-CAC2-4BFD-8C9D-62DBEF53FDEC}"/>
    <cellStyle name="20% - Accent5 2 2 3 5 2" xfId="14295" xr:uid="{C9339458-E31D-465D-B2E2-CB33F637878B}"/>
    <cellStyle name="20% - Accent5 2 2 3 5 2 2" xfId="30952" xr:uid="{00EF23E0-B58E-4A00-877B-15745411D16A}"/>
    <cellStyle name="20% - Accent5 2 2 3 5 3" xfId="22624" xr:uid="{AFEA8002-63BF-4D73-A7D8-F875F9C90D17}"/>
    <cellStyle name="20% - Accent5 2 2 3 6" xfId="8743" xr:uid="{C5D0DB4A-432E-46AB-8CE8-B52C3555A93C}"/>
    <cellStyle name="20% - Accent5 2 2 3 6 2" xfId="25400" xr:uid="{67D707E4-36ED-4A4E-9058-4F4E7A66B1B2}"/>
    <cellStyle name="20% - Accent5 2 2 3 7" xfId="17072" xr:uid="{1CD0AF76-ED0B-458A-B5A8-8586B12BF7DD}"/>
    <cellStyle name="20% - Accent5 2 2 4" xfId="632" xr:uid="{70E643A7-1B31-45A8-803C-94A0F6ECBA27}"/>
    <cellStyle name="20% - Accent5 2 2 4 2" xfId="1962" xr:uid="{1EF30AA0-6156-4D57-B550-68D4176F635A}"/>
    <cellStyle name="20% - Accent5 2 2 4 2 2" xfId="4752" xr:uid="{CD701811-4076-45F6-ABE1-86DF79288AA2}"/>
    <cellStyle name="20% - Accent5 2 2 4 2 2 2" xfId="13082" xr:uid="{9A7A80FD-0E5F-4C4B-96BE-F5622D735436}"/>
    <cellStyle name="20% - Accent5 2 2 4 2 2 2 2" xfId="29739" xr:uid="{E6B15543-8903-4926-8CB8-AB9E95DE673B}"/>
    <cellStyle name="20% - Accent5 2 2 4 2 2 3" xfId="21411" xr:uid="{8C4D7EFA-0476-4F3D-8BD6-426C2A5145C6}"/>
    <cellStyle name="20% - Accent5 2 2 4 2 3" xfId="7528" xr:uid="{74C113A6-DF1F-4B2B-B7ED-060B6E4EE0F1}"/>
    <cellStyle name="20% - Accent5 2 2 4 2 3 2" xfId="15858" xr:uid="{85B81930-F0D8-4231-94D9-8AF1E263358C}"/>
    <cellStyle name="20% - Accent5 2 2 4 2 3 2 2" xfId="32515" xr:uid="{FD3DC10F-B970-4D61-8F95-71B14CC57E97}"/>
    <cellStyle name="20% - Accent5 2 2 4 2 3 3" xfId="24187" xr:uid="{8BF4CCF7-3BDA-409F-A2B5-559F2F1F0874}"/>
    <cellStyle name="20% - Accent5 2 2 4 2 4" xfId="10306" xr:uid="{F30CBDA7-70BD-4711-B1A1-174E48AE17B9}"/>
    <cellStyle name="20% - Accent5 2 2 4 2 4 2" xfId="26963" xr:uid="{72B56767-07DF-43A8-A2CF-99E08A461648}"/>
    <cellStyle name="20% - Accent5 2 2 4 2 5" xfId="18635" xr:uid="{16BEECC5-05AB-4708-AC75-AD5E13A7773F}"/>
    <cellStyle name="20% - Accent5 2 2 4 3" xfId="3425" xr:uid="{BE45DF17-9090-42F0-BEF4-7B68EFF3C5B8}"/>
    <cellStyle name="20% - Accent5 2 2 4 3 2" xfId="11755" xr:uid="{9B09BF05-8910-47BF-9B92-EED19A0D2482}"/>
    <cellStyle name="20% - Accent5 2 2 4 3 2 2" xfId="28412" xr:uid="{9C2B24BC-E95B-4CC6-BD68-19BB2DA86478}"/>
    <cellStyle name="20% - Accent5 2 2 4 3 3" xfId="20084" xr:uid="{DA3F3A45-C1BE-44F0-BD6E-C6A974C95F5E}"/>
    <cellStyle name="20% - Accent5 2 2 4 4" xfId="6201" xr:uid="{C70F3C04-F056-49B7-A7EB-DE91B634FF4B}"/>
    <cellStyle name="20% - Accent5 2 2 4 4 2" xfId="14531" xr:uid="{8AEE9424-15F7-48DD-858A-BD90BC26BF6F}"/>
    <cellStyle name="20% - Accent5 2 2 4 4 2 2" xfId="31188" xr:uid="{EBA8934D-E2B0-47FB-9A22-619A286297A4}"/>
    <cellStyle name="20% - Accent5 2 2 4 4 3" xfId="22860" xr:uid="{9C73AA5C-A362-4422-BCD7-3CDA28A08E9F}"/>
    <cellStyle name="20% - Accent5 2 2 4 5" xfId="8979" xr:uid="{EFC4D694-7A10-4B3C-94AD-37EEC2B94234}"/>
    <cellStyle name="20% - Accent5 2 2 4 5 2" xfId="25636" xr:uid="{8A95595B-DEAD-4324-8E19-DB4B74B9BCCF}"/>
    <cellStyle name="20% - Accent5 2 2 4 6" xfId="17308" xr:uid="{69855B88-B001-4EB8-8B0B-9AACA2ABB1F6}"/>
    <cellStyle name="20% - Accent5 2 2 5" xfId="1109" xr:uid="{1D0B9714-610B-4300-ADA8-B46D18706798}"/>
    <cellStyle name="20% - Accent5 2 2 5 2" xfId="2437" xr:uid="{C24E2962-9C41-4F64-A3DD-23CEB569F595}"/>
    <cellStyle name="20% - Accent5 2 2 5 2 2" xfId="5227" xr:uid="{2EF41BF6-1693-4803-8414-2690E40CC270}"/>
    <cellStyle name="20% - Accent5 2 2 5 2 2 2" xfId="13557" xr:uid="{C500EC5F-A1B2-4F83-81B4-6717E2F9E998}"/>
    <cellStyle name="20% - Accent5 2 2 5 2 2 2 2" xfId="30214" xr:uid="{2B6F2F2D-2803-4577-8F3B-40B64A44A4F6}"/>
    <cellStyle name="20% - Accent5 2 2 5 2 2 3" xfId="21886" xr:uid="{52B40CE4-9283-4C9D-9DB7-8A82055F4CB7}"/>
    <cellStyle name="20% - Accent5 2 2 5 2 3" xfId="8003" xr:uid="{9F96DBFE-21B6-48BA-AF5F-B10F43976DC9}"/>
    <cellStyle name="20% - Accent5 2 2 5 2 3 2" xfId="16333" xr:uid="{C41685E8-FBBC-4E98-B6AA-61EA943C7665}"/>
    <cellStyle name="20% - Accent5 2 2 5 2 3 2 2" xfId="32990" xr:uid="{0A89BD11-2142-4106-BF29-49F9CAAB7506}"/>
    <cellStyle name="20% - Accent5 2 2 5 2 3 3" xfId="24662" xr:uid="{3BAE15BE-295F-4E7D-866A-DC8973EB9AF1}"/>
    <cellStyle name="20% - Accent5 2 2 5 2 4" xfId="10781" xr:uid="{3763A7A1-0A0A-486D-BE32-C20EF6DDA268}"/>
    <cellStyle name="20% - Accent5 2 2 5 2 4 2" xfId="27438" xr:uid="{67F2C92E-F982-4FDC-A832-85C0EDF8E787}"/>
    <cellStyle name="20% - Accent5 2 2 5 2 5" xfId="19110" xr:uid="{8D1D2809-F99F-45BB-BB47-016131197C0A}"/>
    <cellStyle name="20% - Accent5 2 2 5 3" xfId="3900" xr:uid="{E88C64B3-B0A0-45F8-A2DD-46A54641E0D9}"/>
    <cellStyle name="20% - Accent5 2 2 5 3 2" xfId="12230" xr:uid="{7B2FE99A-5D7B-42C4-B0CF-D49E3E2FF936}"/>
    <cellStyle name="20% - Accent5 2 2 5 3 2 2" xfId="28887" xr:uid="{2A3C20BB-5AE1-4829-8F90-87303B35744F}"/>
    <cellStyle name="20% - Accent5 2 2 5 3 3" xfId="20559" xr:uid="{FCABC183-4DA9-44E1-94DF-F266257E72E9}"/>
    <cellStyle name="20% - Accent5 2 2 5 4" xfId="6676" xr:uid="{A796156A-14B6-486D-A725-1600376FD718}"/>
    <cellStyle name="20% - Accent5 2 2 5 4 2" xfId="15006" xr:uid="{900150FB-39B3-4E28-89AC-0E2AF597D635}"/>
    <cellStyle name="20% - Accent5 2 2 5 4 2 2" xfId="31663" xr:uid="{C22F14FE-421E-4798-8C67-A0D336A2D2B6}"/>
    <cellStyle name="20% - Accent5 2 2 5 4 3" xfId="23335" xr:uid="{43DC0C65-80A1-4C80-ACDD-6AE81868B28C}"/>
    <cellStyle name="20% - Accent5 2 2 5 5" xfId="9454" xr:uid="{429276BC-E06C-4128-8011-1CAEC60E122F}"/>
    <cellStyle name="20% - Accent5 2 2 5 5 2" xfId="26111" xr:uid="{6A03C93C-BC84-4BF7-A247-C38D745D6B52}"/>
    <cellStyle name="20% - Accent5 2 2 5 6" xfId="17783" xr:uid="{2A0C9FD7-5780-4751-973F-CC3B452136DC}"/>
    <cellStyle name="20% - Accent5 2 2 6" xfId="1374" xr:uid="{16853DE4-1822-4B2B-8AA6-AC923C0D87B5}"/>
    <cellStyle name="20% - Accent5 2 2 6 2" xfId="2702" xr:uid="{AEA67D5A-1BC9-4A07-9AC2-0770A9CD7F73}"/>
    <cellStyle name="20% - Accent5 2 2 6 2 2" xfId="5492" xr:uid="{67CA9F1A-9C08-4C84-B0BF-51DA20560D90}"/>
    <cellStyle name="20% - Accent5 2 2 6 2 2 2" xfId="13822" xr:uid="{345CE2FF-943E-4826-A3D8-2E5730E0CBF7}"/>
    <cellStyle name="20% - Accent5 2 2 6 2 2 2 2" xfId="30479" xr:uid="{63C0F577-E514-4D76-8814-30D8ECC946F4}"/>
    <cellStyle name="20% - Accent5 2 2 6 2 2 3" xfId="22151" xr:uid="{0A8B68A3-BDCE-45A5-8BBA-2F3CD9B5D686}"/>
    <cellStyle name="20% - Accent5 2 2 6 2 3" xfId="8268" xr:uid="{664720EB-46F1-4791-B8AB-6F97BDA2C73E}"/>
    <cellStyle name="20% - Accent5 2 2 6 2 3 2" xfId="16598" xr:uid="{1F86F2F4-4508-4017-A9A2-87FE98FF62B9}"/>
    <cellStyle name="20% - Accent5 2 2 6 2 3 2 2" xfId="33255" xr:uid="{1320BEA7-D8DC-45EF-86FA-3A54AA00F56D}"/>
    <cellStyle name="20% - Accent5 2 2 6 2 3 3" xfId="24927" xr:uid="{FA7ADCC7-4171-45F0-BBCB-96F772FAD837}"/>
    <cellStyle name="20% - Accent5 2 2 6 2 4" xfId="11046" xr:uid="{461776C8-6E95-4117-A04C-00D9FC0A7D03}"/>
    <cellStyle name="20% - Accent5 2 2 6 2 4 2" xfId="27703" xr:uid="{B540B230-AC8F-40C8-B140-6F2521273AFD}"/>
    <cellStyle name="20% - Accent5 2 2 6 2 5" xfId="19375" xr:uid="{7FC8E4D4-42C1-42F0-B035-E347AA7EB8EA}"/>
    <cellStyle name="20% - Accent5 2 2 6 3" xfId="4165" xr:uid="{0C84B020-F08F-4A89-AA81-FF74F59914B9}"/>
    <cellStyle name="20% - Accent5 2 2 6 3 2" xfId="12495" xr:uid="{BCD0FFB0-445D-4FEB-8711-7197644E86CD}"/>
    <cellStyle name="20% - Accent5 2 2 6 3 2 2" xfId="29152" xr:uid="{33F4A475-15A3-416C-A0B4-23DF96A68323}"/>
    <cellStyle name="20% - Accent5 2 2 6 3 3" xfId="20824" xr:uid="{C910E00B-D8E0-4331-B720-E6DCD9CBC265}"/>
    <cellStyle name="20% - Accent5 2 2 6 4" xfId="6941" xr:uid="{4DF0B0CC-846C-47AB-AA99-0B7FDEB10BF7}"/>
    <cellStyle name="20% - Accent5 2 2 6 4 2" xfId="15271" xr:uid="{E9F6A741-F8DB-4C25-8C0A-9003DEEA9ECA}"/>
    <cellStyle name="20% - Accent5 2 2 6 4 2 2" xfId="31928" xr:uid="{4EDE9AB9-13A3-4843-914D-90B2E49AB81F}"/>
    <cellStyle name="20% - Accent5 2 2 6 4 3" xfId="23600" xr:uid="{82DCA1AA-6BF1-4A5C-9D0D-0CDD5B03F26C}"/>
    <cellStyle name="20% - Accent5 2 2 6 5" xfId="9719" xr:uid="{C6E92C33-4A48-4C43-B612-5C182F448740}"/>
    <cellStyle name="20% - Accent5 2 2 6 5 2" xfId="26376" xr:uid="{830B07EE-74A7-4F26-801F-E969E5E1D295}"/>
    <cellStyle name="20% - Accent5 2 2 6 6" xfId="18048" xr:uid="{90895DD3-2D58-42F6-978B-1AC737DE2734}"/>
    <cellStyle name="20% - Accent5 2 2 7" xfId="1489" xr:uid="{CA0DA816-BB0C-4A9E-8D68-38F9CC430842}"/>
    <cellStyle name="20% - Accent5 2 2 7 2" xfId="4279" xr:uid="{CE2F2385-F5FD-4C15-8D06-39E9BFBC1469}"/>
    <cellStyle name="20% - Accent5 2 2 7 2 2" xfId="12609" xr:uid="{C9828E3F-C927-4B15-9B94-31C9DE1F90F9}"/>
    <cellStyle name="20% - Accent5 2 2 7 2 2 2" xfId="29266" xr:uid="{00AD64EF-3F75-4001-BEDA-3931175EC0F6}"/>
    <cellStyle name="20% - Accent5 2 2 7 2 3" xfId="20938" xr:uid="{78786996-D235-4A01-B764-3E6833DD851A}"/>
    <cellStyle name="20% - Accent5 2 2 7 3" xfId="7055" xr:uid="{48AF4742-E7F7-461A-8B6A-6A84CCDFD493}"/>
    <cellStyle name="20% - Accent5 2 2 7 3 2" xfId="15385" xr:uid="{D4760CD1-CD22-4B63-ABB8-772DD25A60A2}"/>
    <cellStyle name="20% - Accent5 2 2 7 3 2 2" xfId="32042" xr:uid="{7A9F9A54-A4DD-4DC1-80B0-E2E2781D401D}"/>
    <cellStyle name="20% - Accent5 2 2 7 3 3" xfId="23714" xr:uid="{B3FEF48B-BD46-43E3-A89B-E9B9781602A1}"/>
    <cellStyle name="20% - Accent5 2 2 7 4" xfId="9833" xr:uid="{605454E1-FC20-48F6-9D01-8667FBB896B4}"/>
    <cellStyle name="20% - Accent5 2 2 7 4 2" xfId="26490" xr:uid="{4900DB04-04C3-4186-9136-579CE077134D}"/>
    <cellStyle name="20% - Accent5 2 2 7 5" xfId="18162" xr:uid="{09252CC7-C7F1-4C86-AC9F-02A40CEA7903}"/>
    <cellStyle name="20% - Accent5 2 2 8" xfId="2952" xr:uid="{E65F45F6-1308-4EF5-95B6-F6ACD9473CD2}"/>
    <cellStyle name="20% - Accent5 2 2 8 2" xfId="11282" xr:uid="{1FE6A5BD-BBD3-4D30-87C7-8C0B9CBFA53E}"/>
    <cellStyle name="20% - Accent5 2 2 8 2 2" xfId="27939" xr:uid="{3190D5C2-9F5C-450B-BFCF-DE16140FBB16}"/>
    <cellStyle name="20% - Accent5 2 2 8 3" xfId="19611" xr:uid="{B5FD5327-B18C-4EA8-8FCC-E4106151EEE4}"/>
    <cellStyle name="20% - Accent5 2 2 9" xfId="5728" xr:uid="{244D8CEC-374C-4CB4-AF0C-7B88999C8C34}"/>
    <cellStyle name="20% - Accent5 2 2 9 2" xfId="14058" xr:uid="{DF0C738E-5A56-4570-9CB4-B13F4A0A9DC2}"/>
    <cellStyle name="20% - Accent5 2 2 9 2 2" xfId="30715" xr:uid="{8BB1AE4C-BA51-447D-8AD7-F236551244F7}"/>
    <cellStyle name="20% - Accent5 2 2 9 3" xfId="22387" xr:uid="{F9C2F86A-DF3E-463D-9E70-0A812F2C9996}"/>
    <cellStyle name="20% - Accent5 2 3" xfId="212" xr:uid="{9165AC33-293A-4F26-965D-234DFB1BEF32}"/>
    <cellStyle name="20% - Accent5 2 3 10" xfId="34821" xr:uid="{000C2708-CF2E-4CCF-A671-2F770977F3F7}"/>
    <cellStyle name="20% - Accent5 2 3 2" xfId="454" xr:uid="{F1A26AED-6B23-4D17-9901-8B8A100B9E74}"/>
    <cellStyle name="20% - Accent5 2 3 2 2" xfId="931" xr:uid="{66F201E4-C292-46F4-9A05-B214B10F6414}"/>
    <cellStyle name="20% - Accent5 2 3 2 2 2" xfId="2259" xr:uid="{D72A2D38-83DD-458A-B3CC-72FE23ABBEAE}"/>
    <cellStyle name="20% - Accent5 2 3 2 2 2 2" xfId="5049" xr:uid="{88C3E473-5273-4DBB-915D-1EC52DC8523E}"/>
    <cellStyle name="20% - Accent5 2 3 2 2 2 2 2" xfId="13379" xr:uid="{E7F09688-DAF6-4C8C-AC97-ED074EBA6AFC}"/>
    <cellStyle name="20% - Accent5 2 3 2 2 2 2 2 2" xfId="30036" xr:uid="{87D568C0-7951-4B68-9190-31CE1B21C8DA}"/>
    <cellStyle name="20% - Accent5 2 3 2 2 2 2 3" xfId="21708" xr:uid="{36B0C17E-6AC2-494A-91A0-897C39D5D66D}"/>
    <cellStyle name="20% - Accent5 2 3 2 2 2 3" xfId="7825" xr:uid="{025F6629-4FD6-4AE2-A229-B36679A71CFE}"/>
    <cellStyle name="20% - Accent5 2 3 2 2 2 3 2" xfId="16155" xr:uid="{B309ABDB-380A-4436-ACB2-73FBA8E554E1}"/>
    <cellStyle name="20% - Accent5 2 3 2 2 2 3 2 2" xfId="32812" xr:uid="{FEC18D77-98F2-4487-8320-C98DD66651CB}"/>
    <cellStyle name="20% - Accent5 2 3 2 2 2 3 3" xfId="24484" xr:uid="{F0115DA7-677D-4700-9561-E9F093E59479}"/>
    <cellStyle name="20% - Accent5 2 3 2 2 2 4" xfId="10603" xr:uid="{FABD60BA-E31A-4B24-8066-704481F3C22C}"/>
    <cellStyle name="20% - Accent5 2 3 2 2 2 4 2" xfId="27260" xr:uid="{4B0AEE28-E4A6-48B1-BE77-4DF4C55F0318}"/>
    <cellStyle name="20% - Accent5 2 3 2 2 2 5" xfId="18932" xr:uid="{84B40D4A-FDC1-4C88-AF75-0BF6140768C7}"/>
    <cellStyle name="20% - Accent5 2 3 2 2 3" xfId="3722" xr:uid="{F5E49AD8-96AA-459D-B6C1-93C6F1F46FB4}"/>
    <cellStyle name="20% - Accent5 2 3 2 2 3 2" xfId="12052" xr:uid="{F173EE8D-4618-4B40-BF49-0F1D4BB0D132}"/>
    <cellStyle name="20% - Accent5 2 3 2 2 3 2 2" xfId="28709" xr:uid="{D1A1CEB9-7C1B-407F-845A-91A6EB5103C1}"/>
    <cellStyle name="20% - Accent5 2 3 2 2 3 3" xfId="20381" xr:uid="{7718872B-A12D-4F6A-94ED-14C79CD8B1B2}"/>
    <cellStyle name="20% - Accent5 2 3 2 2 4" xfId="6498" xr:uid="{6359C946-A053-466E-A8F3-ED3D08619C3C}"/>
    <cellStyle name="20% - Accent5 2 3 2 2 4 2" xfId="14828" xr:uid="{0CE16259-68E0-479D-B7E0-DED20075BE9F}"/>
    <cellStyle name="20% - Accent5 2 3 2 2 4 2 2" xfId="31485" xr:uid="{5BAD371A-B0EE-4D54-840B-3EB7C4E70706}"/>
    <cellStyle name="20% - Accent5 2 3 2 2 4 3" xfId="23157" xr:uid="{5348FB6A-2E7F-4713-A37D-69BF529B1563}"/>
    <cellStyle name="20% - Accent5 2 3 2 2 5" xfId="9276" xr:uid="{9E6A759E-020D-4089-B64D-29DF6CDB7C76}"/>
    <cellStyle name="20% - Accent5 2 3 2 2 5 2" xfId="25933" xr:uid="{4ED9C2C7-ACB7-4A65-95AF-4780CFA66EB1}"/>
    <cellStyle name="20% - Accent5 2 3 2 2 6" xfId="17605" xr:uid="{40F80A60-7CF0-4EBF-926B-C1FC1691FB43}"/>
    <cellStyle name="20% - Accent5 2 3 2 3" xfId="1784" xr:uid="{B17459D6-8A6F-4F2A-908D-51FF0746FD32}"/>
    <cellStyle name="20% - Accent5 2 3 2 3 2" xfId="4574" xr:uid="{C5B57D02-B17F-46E7-9E04-7D21FACB4D52}"/>
    <cellStyle name="20% - Accent5 2 3 2 3 2 2" xfId="12904" xr:uid="{B09BDA53-1026-4792-B19B-0817D3A8787C}"/>
    <cellStyle name="20% - Accent5 2 3 2 3 2 2 2" xfId="29561" xr:uid="{0CEBAFEB-D2C5-4727-BEE8-B9EF5C47B05A}"/>
    <cellStyle name="20% - Accent5 2 3 2 3 2 3" xfId="21233" xr:uid="{F0DA4B4D-C6E9-4AC6-90CD-A45CFB3C7C2B}"/>
    <cellStyle name="20% - Accent5 2 3 2 3 3" xfId="7350" xr:uid="{77225E0F-D755-43E5-A7EA-0F8EAF88F832}"/>
    <cellStyle name="20% - Accent5 2 3 2 3 3 2" xfId="15680" xr:uid="{B1DD4B12-0C83-4B6B-A93C-F0786F83F13B}"/>
    <cellStyle name="20% - Accent5 2 3 2 3 3 2 2" xfId="32337" xr:uid="{08805952-778B-43CB-A841-AD695FCEF2CC}"/>
    <cellStyle name="20% - Accent5 2 3 2 3 3 3" xfId="24009" xr:uid="{FF9CAFA1-46CE-4D3B-999B-BCABCA61B23D}"/>
    <cellStyle name="20% - Accent5 2 3 2 3 4" xfId="10128" xr:uid="{D0F58BDF-949B-4EEB-AACE-C7EE2A0E0CA6}"/>
    <cellStyle name="20% - Accent5 2 3 2 3 4 2" xfId="26785" xr:uid="{2EEC1CD7-260D-40B1-8551-53AB874D4CFF}"/>
    <cellStyle name="20% - Accent5 2 3 2 3 5" xfId="18457" xr:uid="{2F4DE36C-D583-40B6-8D09-609BD6A89693}"/>
    <cellStyle name="20% - Accent5 2 3 2 4" xfId="3247" xr:uid="{B2E863D8-4ABA-48D3-A117-BE9AFB8F1B9B}"/>
    <cellStyle name="20% - Accent5 2 3 2 4 2" xfId="11577" xr:uid="{D2CAB2E2-B5D7-4379-9C13-0CCA26FB13EE}"/>
    <cellStyle name="20% - Accent5 2 3 2 4 2 2" xfId="28234" xr:uid="{41393DEF-CB43-447F-92C9-EB527C76CB42}"/>
    <cellStyle name="20% - Accent5 2 3 2 4 3" xfId="19906" xr:uid="{ED96B9B0-2766-45D5-BFFF-B4C3D004CFA1}"/>
    <cellStyle name="20% - Accent5 2 3 2 5" xfId="6023" xr:uid="{C6BABF20-2676-4FD7-BBC0-459C7015D0A5}"/>
    <cellStyle name="20% - Accent5 2 3 2 5 2" xfId="14353" xr:uid="{3F3FDD5C-C762-4807-A0EB-0795FD0DEE64}"/>
    <cellStyle name="20% - Accent5 2 3 2 5 2 2" xfId="31010" xr:uid="{32634997-F083-40A0-A2FB-0A26CAEAAE1E}"/>
    <cellStyle name="20% - Accent5 2 3 2 5 3" xfId="22682" xr:uid="{2924BFE6-FAA8-42AB-8110-8DF85A367E8A}"/>
    <cellStyle name="20% - Accent5 2 3 2 6" xfId="8801" xr:uid="{26D2B361-2DFE-4C0C-B32A-10BA0B37472C}"/>
    <cellStyle name="20% - Accent5 2 3 2 6 2" xfId="25458" xr:uid="{AAF9CB92-2540-416E-89A0-FB8F09671BB6}"/>
    <cellStyle name="20% - Accent5 2 3 2 7" xfId="17130" xr:uid="{27370572-2DCC-4A9A-A30E-62AB0D0C80E2}"/>
    <cellStyle name="20% - Accent5 2 3 3" xfId="690" xr:uid="{AD71C4BB-6064-44EC-89E6-61A82539E655}"/>
    <cellStyle name="20% - Accent5 2 3 3 2" xfId="2020" xr:uid="{94CCE6D9-FF1B-451F-8FA5-9C44A1A8E918}"/>
    <cellStyle name="20% - Accent5 2 3 3 2 2" xfId="4810" xr:uid="{E0F3942F-5C8A-4D33-93D3-4EBE5FE93B4F}"/>
    <cellStyle name="20% - Accent5 2 3 3 2 2 2" xfId="13140" xr:uid="{DF9B6E16-C1BE-4D08-ACA9-C34E82E60659}"/>
    <cellStyle name="20% - Accent5 2 3 3 2 2 2 2" xfId="29797" xr:uid="{10CC942D-4E6C-4126-9AED-E3FCCC253BA6}"/>
    <cellStyle name="20% - Accent5 2 3 3 2 2 3" xfId="21469" xr:uid="{361EA723-3A79-4C74-8E5E-1942C0FE3B03}"/>
    <cellStyle name="20% - Accent5 2 3 3 2 3" xfId="7586" xr:uid="{BC2CC27C-2357-4877-A141-DBF478CA3E0C}"/>
    <cellStyle name="20% - Accent5 2 3 3 2 3 2" xfId="15916" xr:uid="{AF5527B5-521C-40C4-A9BE-05FDE6CB8507}"/>
    <cellStyle name="20% - Accent5 2 3 3 2 3 2 2" xfId="32573" xr:uid="{82170140-A9C4-4875-9423-6DEA229FD828}"/>
    <cellStyle name="20% - Accent5 2 3 3 2 3 3" xfId="24245" xr:uid="{D58D648E-A65B-46D7-A31F-68903F0BB05A}"/>
    <cellStyle name="20% - Accent5 2 3 3 2 4" xfId="10364" xr:uid="{44164276-15F6-4EBE-B995-1C5C7770AF70}"/>
    <cellStyle name="20% - Accent5 2 3 3 2 4 2" xfId="27021" xr:uid="{FE727170-6E0D-4DA0-B037-0FF534429F19}"/>
    <cellStyle name="20% - Accent5 2 3 3 2 5" xfId="18693" xr:uid="{0D2E4B23-1D2B-43A2-B516-D059CB811ECC}"/>
    <cellStyle name="20% - Accent5 2 3 3 3" xfId="3483" xr:uid="{D220DADF-2012-450C-B9A6-BB3D584213FD}"/>
    <cellStyle name="20% - Accent5 2 3 3 3 2" xfId="11813" xr:uid="{706AE3BD-5328-4428-AF11-298B8EE91971}"/>
    <cellStyle name="20% - Accent5 2 3 3 3 2 2" xfId="28470" xr:uid="{FBEDCE97-3E8B-4DAB-9FA5-C29C87C33899}"/>
    <cellStyle name="20% - Accent5 2 3 3 3 3" xfId="20142" xr:uid="{CC73ED76-8320-4655-94C5-58D78014C242}"/>
    <cellStyle name="20% - Accent5 2 3 3 4" xfId="6259" xr:uid="{297F2671-75FD-4DA3-814A-52C6FD25DA9F}"/>
    <cellStyle name="20% - Accent5 2 3 3 4 2" xfId="14589" xr:uid="{F988CC67-5871-4264-8A65-261564CFB625}"/>
    <cellStyle name="20% - Accent5 2 3 3 4 2 2" xfId="31246" xr:uid="{AEC55AEA-871E-40F1-ABAB-15B2C0191A60}"/>
    <cellStyle name="20% - Accent5 2 3 3 4 3" xfId="22918" xr:uid="{13A6843D-7806-423B-82B1-CFA84D71A8A6}"/>
    <cellStyle name="20% - Accent5 2 3 3 5" xfId="9037" xr:uid="{553F4267-3F50-45E8-9743-CA96457D1750}"/>
    <cellStyle name="20% - Accent5 2 3 3 5 2" xfId="25694" xr:uid="{D5F9903D-9216-4FC5-8165-AC6B0C60FAB8}"/>
    <cellStyle name="20% - Accent5 2 3 3 6" xfId="17366" xr:uid="{8F23AFDB-8B7C-4E89-8519-DFA820DD8912}"/>
    <cellStyle name="20% - Accent5 2 3 4" xfId="1167" xr:uid="{C3D65425-7EE8-49C0-ABBD-491517FB275C}"/>
    <cellStyle name="20% - Accent5 2 3 4 2" xfId="2495" xr:uid="{AEF5888A-2500-4032-ADFD-C46953DCA970}"/>
    <cellStyle name="20% - Accent5 2 3 4 2 2" xfId="5285" xr:uid="{26C16C23-C7C9-442C-B67D-CEC8B911B07A}"/>
    <cellStyle name="20% - Accent5 2 3 4 2 2 2" xfId="13615" xr:uid="{D212475C-F8F3-43E0-8CE0-7B174B82ECFE}"/>
    <cellStyle name="20% - Accent5 2 3 4 2 2 2 2" xfId="30272" xr:uid="{CBC0DEF9-BB5A-4C27-938B-1EEF064C2B87}"/>
    <cellStyle name="20% - Accent5 2 3 4 2 2 3" xfId="21944" xr:uid="{3F261603-6115-44B7-9BAF-19F2CA270CF2}"/>
    <cellStyle name="20% - Accent5 2 3 4 2 3" xfId="8061" xr:uid="{BDE6803E-7DED-4301-B75B-87B8DC320D85}"/>
    <cellStyle name="20% - Accent5 2 3 4 2 3 2" xfId="16391" xr:uid="{9C108383-F4F9-4F4F-918E-216BC97A86CC}"/>
    <cellStyle name="20% - Accent5 2 3 4 2 3 2 2" xfId="33048" xr:uid="{52254AD5-6AE7-4316-9960-B42F10EC829C}"/>
    <cellStyle name="20% - Accent5 2 3 4 2 3 3" xfId="24720" xr:uid="{6F882C85-5476-424E-9FA1-527D3460C97B}"/>
    <cellStyle name="20% - Accent5 2 3 4 2 4" xfId="10839" xr:uid="{8816C63D-D3CF-4D9F-BBC7-E288F38E778C}"/>
    <cellStyle name="20% - Accent5 2 3 4 2 4 2" xfId="27496" xr:uid="{1DB9B1A3-4565-4F20-AD35-513AEC3B0B4F}"/>
    <cellStyle name="20% - Accent5 2 3 4 2 5" xfId="19168" xr:uid="{80401D6D-63DE-445F-9407-D347625969CC}"/>
    <cellStyle name="20% - Accent5 2 3 4 3" xfId="3958" xr:uid="{BE6BC07C-68F5-4CF5-9E08-2C1A71BF9BD9}"/>
    <cellStyle name="20% - Accent5 2 3 4 3 2" xfId="12288" xr:uid="{A9ED1312-17C7-495D-ABCB-552D27F6E02B}"/>
    <cellStyle name="20% - Accent5 2 3 4 3 2 2" xfId="28945" xr:uid="{70CD3E5D-A01D-4DEC-B331-1806BF87474C}"/>
    <cellStyle name="20% - Accent5 2 3 4 3 3" xfId="20617" xr:uid="{ABD5C0A2-C7D3-4C30-B98C-270DAC1B5275}"/>
    <cellStyle name="20% - Accent5 2 3 4 4" xfId="6734" xr:uid="{F00D3300-A9AD-4918-9A7C-A41D532A7337}"/>
    <cellStyle name="20% - Accent5 2 3 4 4 2" xfId="15064" xr:uid="{101FD312-F8E1-4763-8081-0A273DF75095}"/>
    <cellStyle name="20% - Accent5 2 3 4 4 2 2" xfId="31721" xr:uid="{0E03405A-4CF5-4F11-9FB0-F3214E616572}"/>
    <cellStyle name="20% - Accent5 2 3 4 4 3" xfId="23393" xr:uid="{E527DE01-D60A-4F92-A74F-A125A0D24556}"/>
    <cellStyle name="20% - Accent5 2 3 4 5" xfId="9512" xr:uid="{73D3BA18-E963-4C1E-ABEB-DEB71B70F6FF}"/>
    <cellStyle name="20% - Accent5 2 3 4 5 2" xfId="26169" xr:uid="{AC1B7AFA-05BD-4F46-BFAF-FB0986E48934}"/>
    <cellStyle name="20% - Accent5 2 3 4 6" xfId="17841" xr:uid="{29B5D9D2-40BC-4569-A2F5-7D97127199FD}"/>
    <cellStyle name="20% - Accent5 2 3 5" xfId="1547" xr:uid="{761F2595-8317-46FA-A9A6-4E7341333EC3}"/>
    <cellStyle name="20% - Accent5 2 3 5 2" xfId="4337" xr:uid="{0EBCE437-7425-447B-84CD-DE3611EEACF7}"/>
    <cellStyle name="20% - Accent5 2 3 5 2 2" xfId="12667" xr:uid="{32D61FBC-89D5-48D6-B27E-584CED72F542}"/>
    <cellStyle name="20% - Accent5 2 3 5 2 2 2" xfId="29324" xr:uid="{ADC5F336-1328-4A43-95B2-1EBB3AC68DE3}"/>
    <cellStyle name="20% - Accent5 2 3 5 2 3" xfId="20996" xr:uid="{620D22E9-69A4-4EFD-A238-49438E14D0A1}"/>
    <cellStyle name="20% - Accent5 2 3 5 3" xfId="7113" xr:uid="{612F0CCB-7C41-45E1-A9E1-8EED48C634DF}"/>
    <cellStyle name="20% - Accent5 2 3 5 3 2" xfId="15443" xr:uid="{02C99628-41BA-4D6D-90D5-189CF53540D2}"/>
    <cellStyle name="20% - Accent5 2 3 5 3 2 2" xfId="32100" xr:uid="{FB9D9FB5-EB3B-4831-9928-32EC7B98F33D}"/>
    <cellStyle name="20% - Accent5 2 3 5 3 3" xfId="23772" xr:uid="{4E34F741-F759-41F6-B2EF-6D9CC3CBE4E1}"/>
    <cellStyle name="20% - Accent5 2 3 5 4" xfId="9891" xr:uid="{1F44D721-0A2F-41D6-A42C-8F935495CFC0}"/>
    <cellStyle name="20% - Accent5 2 3 5 4 2" xfId="26548" xr:uid="{623FC084-F30E-44E2-9139-C60BDB5361A4}"/>
    <cellStyle name="20% - Accent5 2 3 5 5" xfId="18220" xr:uid="{2D6815AF-003D-44B6-99E7-8FAA9C879772}"/>
    <cellStyle name="20% - Accent5 2 3 6" xfId="3010" xr:uid="{22833BBA-139B-463A-BC25-9DC2E723CA84}"/>
    <cellStyle name="20% - Accent5 2 3 6 2" xfId="11340" xr:uid="{7DF58404-DDD7-4FE9-AAC7-B54E87500B09}"/>
    <cellStyle name="20% - Accent5 2 3 6 2 2" xfId="27997" xr:uid="{EA5B06D6-0553-496B-8B9C-CDCEF2D67DE4}"/>
    <cellStyle name="20% - Accent5 2 3 6 3" xfId="19669" xr:uid="{AE200DBD-E9A4-478F-A6E9-885DBC1DDAE7}"/>
    <cellStyle name="20% - Accent5 2 3 7" xfId="5786" xr:uid="{82C90700-2800-4B64-A396-7E087796F58D}"/>
    <cellStyle name="20% - Accent5 2 3 7 2" xfId="14116" xr:uid="{257E72AE-F1E1-4B33-BCC3-0D029A5B98EE}"/>
    <cellStyle name="20% - Accent5 2 3 7 2 2" xfId="30773" xr:uid="{75C724EC-9D01-49D1-BA33-A47F22386BD2}"/>
    <cellStyle name="20% - Accent5 2 3 7 3" xfId="22445" xr:uid="{D73BC6DC-1ACD-42D3-B39A-0CD5A014D685}"/>
    <cellStyle name="20% - Accent5 2 3 8" xfId="8564" xr:uid="{6889C271-3AFD-4DAE-965A-C0DDD9E2F89C}"/>
    <cellStyle name="20% - Accent5 2 3 8 2" xfId="25221" xr:uid="{BEFB7DDD-1028-40AB-BC56-B01EC7D43BBF}"/>
    <cellStyle name="20% - Accent5 2 3 9" xfId="16893" xr:uid="{ED71AB6A-9138-432A-8CD1-3CE9658EB98B}"/>
    <cellStyle name="20% - Accent5 2 4" xfId="338" xr:uid="{F716D3EF-9926-4F61-8317-B23BB8E1344D}"/>
    <cellStyle name="20% - Accent5 2 4 2" xfId="818" xr:uid="{00C61CF7-395A-4597-834F-4CA964C16A68}"/>
    <cellStyle name="20% - Accent5 2 4 2 2" xfId="2146" xr:uid="{A936D941-6486-4322-8BD0-539FAAD00EAE}"/>
    <cellStyle name="20% - Accent5 2 4 2 2 2" xfId="4936" xr:uid="{54BE9D54-D57B-4EE1-A88A-D7B9AA3AB85C}"/>
    <cellStyle name="20% - Accent5 2 4 2 2 2 2" xfId="13266" xr:uid="{A8EAD97E-60B2-4B78-A120-A7818962EB4F}"/>
    <cellStyle name="20% - Accent5 2 4 2 2 2 2 2" xfId="29923" xr:uid="{408592DC-D825-484A-9885-E55D81C2A569}"/>
    <cellStyle name="20% - Accent5 2 4 2 2 2 3" xfId="21595" xr:uid="{075B71B2-DACC-403D-BD23-269854450AB5}"/>
    <cellStyle name="20% - Accent5 2 4 2 2 3" xfId="7712" xr:uid="{87EB3AE4-8C9E-4114-B63E-15D5080C36C5}"/>
    <cellStyle name="20% - Accent5 2 4 2 2 3 2" xfId="16042" xr:uid="{5C2E5AFF-9E7E-4B8F-8AE5-443CA0D17138}"/>
    <cellStyle name="20% - Accent5 2 4 2 2 3 2 2" xfId="32699" xr:uid="{0654C0B6-F7A4-432B-892C-7AA67C1D7208}"/>
    <cellStyle name="20% - Accent5 2 4 2 2 3 3" xfId="24371" xr:uid="{49F030A9-7F1A-46DF-AA77-8A73ECC9FB79}"/>
    <cellStyle name="20% - Accent5 2 4 2 2 4" xfId="10490" xr:uid="{CCCAEC4C-1719-4621-94EF-221EE8D21FBA}"/>
    <cellStyle name="20% - Accent5 2 4 2 2 4 2" xfId="27147" xr:uid="{182286F5-0D52-44E6-AEAC-58B2CEFAEF8D}"/>
    <cellStyle name="20% - Accent5 2 4 2 2 5" xfId="18819" xr:uid="{C2ED356C-D98C-4B3D-BCA1-C273C6C0CDE0}"/>
    <cellStyle name="20% - Accent5 2 4 2 3" xfId="3609" xr:uid="{C5FD2A77-66E4-4333-967A-AED4DEB8627B}"/>
    <cellStyle name="20% - Accent5 2 4 2 3 2" xfId="11939" xr:uid="{DE47B85D-9081-45E0-8906-08E0729A5FDC}"/>
    <cellStyle name="20% - Accent5 2 4 2 3 2 2" xfId="28596" xr:uid="{AB988D9D-8511-4C78-A066-10EB0BA6AA36}"/>
    <cellStyle name="20% - Accent5 2 4 2 3 3" xfId="20268" xr:uid="{FDB7768B-A661-42C2-B4A1-DDB434E1EA19}"/>
    <cellStyle name="20% - Accent5 2 4 2 4" xfId="6385" xr:uid="{3BA771D9-067E-41D7-A510-5DA624D63FE2}"/>
    <cellStyle name="20% - Accent5 2 4 2 4 2" xfId="14715" xr:uid="{F81C79FF-62ED-4087-8015-28EB06570142}"/>
    <cellStyle name="20% - Accent5 2 4 2 4 2 2" xfId="31372" xr:uid="{CEC73AA8-13C5-4D8C-8C26-9E9264E8C58C}"/>
    <cellStyle name="20% - Accent5 2 4 2 4 3" xfId="23044" xr:uid="{A372844C-91B3-4A4D-9C11-90E52BEBAA71}"/>
    <cellStyle name="20% - Accent5 2 4 2 5" xfId="9163" xr:uid="{4D8119FF-41DD-4B51-A312-501A167C2D1F}"/>
    <cellStyle name="20% - Accent5 2 4 2 5 2" xfId="25820" xr:uid="{5DAD4BEC-0A4F-466E-9F1A-1DEC62158808}"/>
    <cellStyle name="20% - Accent5 2 4 2 6" xfId="17492" xr:uid="{2A4BE2FC-E25D-4112-9AB1-13AC905923CF}"/>
    <cellStyle name="20% - Accent5 2 4 3" xfId="1668" xr:uid="{185FC27E-214E-493C-9F39-C13DB8ADF445}"/>
    <cellStyle name="20% - Accent5 2 4 3 2" xfId="4458" xr:uid="{1D020AD6-4707-4FC1-B262-3B0569E67604}"/>
    <cellStyle name="20% - Accent5 2 4 3 2 2" xfId="12788" xr:uid="{45977944-F4F0-4C21-B2A2-4CC8EE433B12}"/>
    <cellStyle name="20% - Accent5 2 4 3 2 2 2" xfId="29445" xr:uid="{EBEFADA9-3C40-4A07-823E-06A1D9EC6DB2}"/>
    <cellStyle name="20% - Accent5 2 4 3 2 3" xfId="21117" xr:uid="{D176E362-2B1F-4461-82C2-2D05FD985748}"/>
    <cellStyle name="20% - Accent5 2 4 3 3" xfId="7234" xr:uid="{9502D790-016E-4A75-9538-DF476D078276}"/>
    <cellStyle name="20% - Accent5 2 4 3 3 2" xfId="15564" xr:uid="{5AC5A7B9-514D-403E-827C-ECBF6EC3A9BF}"/>
    <cellStyle name="20% - Accent5 2 4 3 3 2 2" xfId="32221" xr:uid="{E8DE0030-F119-43B6-BE1D-61999E5159DF}"/>
    <cellStyle name="20% - Accent5 2 4 3 3 3" xfId="23893" xr:uid="{9F252E28-EA07-4175-A1FC-3DE1BF02A215}"/>
    <cellStyle name="20% - Accent5 2 4 3 4" xfId="10012" xr:uid="{AB17BCD5-95F4-4FF6-BDC1-B9D5D78A48EF}"/>
    <cellStyle name="20% - Accent5 2 4 3 4 2" xfId="26669" xr:uid="{44D99BE3-B0DA-49B9-8720-261F5EF665A4}"/>
    <cellStyle name="20% - Accent5 2 4 3 5" xfId="18341" xr:uid="{1B0A9D84-01EF-4592-856F-163088513BCB}"/>
    <cellStyle name="20% - Accent5 2 4 4" xfId="3131" xr:uid="{8CD1F8BF-219A-4933-A77F-70D69805F537}"/>
    <cellStyle name="20% - Accent5 2 4 4 2" xfId="11461" xr:uid="{5C58B2D3-1C8C-4540-9C33-3BE107FFF393}"/>
    <cellStyle name="20% - Accent5 2 4 4 2 2" xfId="28118" xr:uid="{EA27BDFF-CA70-4906-86B9-27E407A4EB4E}"/>
    <cellStyle name="20% - Accent5 2 4 4 3" xfId="19790" xr:uid="{24B8E73E-222E-46F5-9329-688B3A5F5495}"/>
    <cellStyle name="20% - Accent5 2 4 5" xfId="5907" xr:uid="{454AD244-8115-4E28-8038-4511B07A4798}"/>
    <cellStyle name="20% - Accent5 2 4 5 2" xfId="14237" xr:uid="{631F923A-D005-450D-9FBF-1CED64D83F0C}"/>
    <cellStyle name="20% - Accent5 2 4 5 2 2" xfId="30894" xr:uid="{F933CF90-22A2-4AD4-81B8-01B06106CC9D}"/>
    <cellStyle name="20% - Accent5 2 4 5 3" xfId="22566" xr:uid="{60F7A709-7CE3-4601-8472-B19B189EA8DF}"/>
    <cellStyle name="20% - Accent5 2 4 6" xfId="8685" xr:uid="{21C96BBB-1A32-4F13-8802-53E4CF16D7BF}"/>
    <cellStyle name="20% - Accent5 2 4 6 2" xfId="25342" xr:uid="{4884A360-C722-40C0-9C35-BAA186CF0E49}"/>
    <cellStyle name="20% - Accent5 2 4 7" xfId="17014" xr:uid="{26419787-563F-4DAA-8FEF-4BD5BDD49AB0}"/>
    <cellStyle name="20% - Accent5 2 4 8" xfId="34822" xr:uid="{AED8AAA4-1E49-4B8F-A21B-5E070AF12183}"/>
    <cellStyle name="20% - Accent5 2 5" xfId="574" xr:uid="{BB83D598-2CE7-445A-B7F7-E915885034B4}"/>
    <cellStyle name="20% - Accent5 2 5 2" xfId="1904" xr:uid="{64D73968-83EA-4BD0-A1D0-9E7E683B57DA}"/>
    <cellStyle name="20% - Accent5 2 5 2 2" xfId="4694" xr:uid="{D86DB76C-26CF-4AD0-99F4-0CF32646A249}"/>
    <cellStyle name="20% - Accent5 2 5 2 2 2" xfId="13024" xr:uid="{AB2C2493-AB2A-427A-80AF-3471A5A6985D}"/>
    <cellStyle name="20% - Accent5 2 5 2 2 2 2" xfId="29681" xr:uid="{64D14DF7-2463-428B-80F6-E061A289307A}"/>
    <cellStyle name="20% - Accent5 2 5 2 2 3" xfId="21353" xr:uid="{4B6DD85E-4179-4750-80AE-231B1592ABEC}"/>
    <cellStyle name="20% - Accent5 2 5 2 3" xfId="7470" xr:uid="{28497C31-E142-46AA-A1D4-840555B68BBA}"/>
    <cellStyle name="20% - Accent5 2 5 2 3 2" xfId="15800" xr:uid="{4F8A6614-8F9D-4A9B-A5D3-20559C366AA7}"/>
    <cellStyle name="20% - Accent5 2 5 2 3 2 2" xfId="32457" xr:uid="{CD05A105-23F4-485A-AE81-EA39E2ACB83D}"/>
    <cellStyle name="20% - Accent5 2 5 2 3 3" xfId="24129" xr:uid="{849BB9F2-E5B9-44A9-AF50-E758A1704182}"/>
    <cellStyle name="20% - Accent5 2 5 2 4" xfId="10248" xr:uid="{1C6533DF-EFDA-49D8-A428-319FD1D6B9DD}"/>
    <cellStyle name="20% - Accent5 2 5 2 4 2" xfId="26905" xr:uid="{2E5DA9A8-FB79-4408-B280-7B7283C05DDC}"/>
    <cellStyle name="20% - Accent5 2 5 2 5" xfId="18577" xr:uid="{C6082734-7831-4507-BDF4-4BE077ED1059}"/>
    <cellStyle name="20% - Accent5 2 5 3" xfId="3367" xr:uid="{D76BA76A-1B11-4D79-A402-AD5AA0B76201}"/>
    <cellStyle name="20% - Accent5 2 5 3 2" xfId="11697" xr:uid="{6CBCEEA8-92A0-4E20-9672-FAF2EB551D4D}"/>
    <cellStyle name="20% - Accent5 2 5 3 2 2" xfId="28354" xr:uid="{43A7FB0F-B449-4CDF-8504-CB922D1C4441}"/>
    <cellStyle name="20% - Accent5 2 5 3 3" xfId="20026" xr:uid="{4EA5794D-E006-4FD3-8D35-D9508A7246AE}"/>
    <cellStyle name="20% - Accent5 2 5 4" xfId="6143" xr:uid="{0FA85743-B664-4970-9337-35F6275B63E5}"/>
    <cellStyle name="20% - Accent5 2 5 4 2" xfId="14473" xr:uid="{8ECF14BC-796A-470C-94DC-2C96DD814999}"/>
    <cellStyle name="20% - Accent5 2 5 4 2 2" xfId="31130" xr:uid="{4D398816-3E9C-44B8-A4B9-28428E3CF82B}"/>
    <cellStyle name="20% - Accent5 2 5 4 3" xfId="22802" xr:uid="{2790A1BD-2A43-42B1-8D50-FEA4BD5B6445}"/>
    <cellStyle name="20% - Accent5 2 5 5" xfId="8921" xr:uid="{BAB01C0A-B6ED-48AB-9352-5265D5C0C672}"/>
    <cellStyle name="20% - Accent5 2 5 5 2" xfId="25578" xr:uid="{BFF69DB4-BF9E-4750-B37F-6B3D458EB20A}"/>
    <cellStyle name="20% - Accent5 2 5 6" xfId="17250" xr:uid="{961BC6F1-7029-43AE-B2F4-7E49683DBCF9}"/>
    <cellStyle name="20% - Accent5 2 5 7" xfId="34823" xr:uid="{F5ACF20F-516D-4396-A584-E238F0B3BBA2}"/>
    <cellStyle name="20% - Accent5 2 6" xfId="1051" xr:uid="{7FDD4004-CFFE-4550-9089-033A17634236}"/>
    <cellStyle name="20% - Accent5 2 6 2" xfId="2379" xr:uid="{300EC667-37ED-4E6B-8BD8-6EF5B573374F}"/>
    <cellStyle name="20% - Accent5 2 6 2 2" xfId="5169" xr:uid="{E1335ED6-A69D-4502-9D58-515B56DB3DC2}"/>
    <cellStyle name="20% - Accent5 2 6 2 2 2" xfId="13499" xr:uid="{491D0FAA-9107-4FF3-9252-5AFF9544A813}"/>
    <cellStyle name="20% - Accent5 2 6 2 2 2 2" xfId="30156" xr:uid="{6904126E-0642-450A-B8C3-6911A77F6E72}"/>
    <cellStyle name="20% - Accent5 2 6 2 2 3" xfId="21828" xr:uid="{919D3215-BEA4-4A2A-8D9D-131E1650DDE6}"/>
    <cellStyle name="20% - Accent5 2 6 2 3" xfId="7945" xr:uid="{FD1D0C5F-AF40-4A1F-AD4E-094C69BE0A99}"/>
    <cellStyle name="20% - Accent5 2 6 2 3 2" xfId="16275" xr:uid="{9EC21848-AA8B-4304-AD25-204EB0A5AE28}"/>
    <cellStyle name="20% - Accent5 2 6 2 3 2 2" xfId="32932" xr:uid="{070F16E5-10B6-4331-926E-BAB6E8D21FD7}"/>
    <cellStyle name="20% - Accent5 2 6 2 3 3" xfId="24604" xr:uid="{025C3071-EDDD-4331-BCBF-F88501521851}"/>
    <cellStyle name="20% - Accent5 2 6 2 4" xfId="10723" xr:uid="{58E89F80-2023-417F-A005-7042DD7D4B92}"/>
    <cellStyle name="20% - Accent5 2 6 2 4 2" xfId="27380" xr:uid="{C0038DFB-9570-40D7-833D-7CF4914B3044}"/>
    <cellStyle name="20% - Accent5 2 6 2 5" xfId="19052" xr:uid="{E5CE60EE-5820-48D8-8EE5-6CE9405B9B77}"/>
    <cellStyle name="20% - Accent5 2 6 3" xfId="3842" xr:uid="{502A2439-497F-4902-BC73-82727D40F93D}"/>
    <cellStyle name="20% - Accent5 2 6 3 2" xfId="12172" xr:uid="{652DAECA-518B-488A-9482-D87FA26969D6}"/>
    <cellStyle name="20% - Accent5 2 6 3 2 2" xfId="28829" xr:uid="{1859BDE7-D7DC-4AD2-AAC6-EFDA0F3A9438}"/>
    <cellStyle name="20% - Accent5 2 6 3 3" xfId="20501" xr:uid="{61455D7D-FCF1-4E25-9B2C-6B26DDD96FEA}"/>
    <cellStyle name="20% - Accent5 2 6 4" xfId="6618" xr:uid="{8B036873-2DAC-483F-BAD3-AA458FB6B576}"/>
    <cellStyle name="20% - Accent5 2 6 4 2" xfId="14948" xr:uid="{A9258280-3990-4919-BF27-7628130DD33E}"/>
    <cellStyle name="20% - Accent5 2 6 4 2 2" xfId="31605" xr:uid="{8EDC139B-D3B7-4618-AD27-5349BABF9ED6}"/>
    <cellStyle name="20% - Accent5 2 6 4 3" xfId="23277" xr:uid="{CEA26C9D-3DDF-4BA3-BDD9-3AAF3AB84A88}"/>
    <cellStyle name="20% - Accent5 2 6 5" xfId="9396" xr:uid="{AFAB822B-C47A-4921-B30F-D1257320BD06}"/>
    <cellStyle name="20% - Accent5 2 6 5 2" xfId="26053" xr:uid="{57C364AF-3538-4733-A278-061B291C73A6}"/>
    <cellStyle name="20% - Accent5 2 6 6" xfId="17725" xr:uid="{29381B28-E3CF-4D52-BA5D-579742251093}"/>
    <cellStyle name="20% - Accent5 2 6 7" xfId="34824" xr:uid="{B77FDB60-1C75-4399-AB3A-70E59B2FF3D8}"/>
    <cellStyle name="20% - Accent5 2 7" xfId="1312" xr:uid="{9463D92B-EB61-4131-ABCB-EF9543090655}"/>
    <cellStyle name="20% - Accent5 2 7 2" xfId="2640" xr:uid="{4B2E0967-9439-4F17-99EA-3A5109FFAE53}"/>
    <cellStyle name="20% - Accent5 2 7 2 2" xfId="5430" xr:uid="{B40F1115-04F9-4A8F-9BFD-0F9C49527104}"/>
    <cellStyle name="20% - Accent5 2 7 2 2 2" xfId="13760" xr:uid="{CD9A7FE6-E6BC-429A-8B74-830A7EDF0FAE}"/>
    <cellStyle name="20% - Accent5 2 7 2 2 2 2" xfId="30417" xr:uid="{67DA6A9B-409E-49ED-8604-95AF18E2EDCB}"/>
    <cellStyle name="20% - Accent5 2 7 2 2 3" xfId="22089" xr:uid="{2D84CA47-176E-4AAE-A3DA-49D67ED9A783}"/>
    <cellStyle name="20% - Accent5 2 7 2 3" xfId="8206" xr:uid="{309CA00B-5D54-4CAC-8DFF-4407CCA87256}"/>
    <cellStyle name="20% - Accent5 2 7 2 3 2" xfId="16536" xr:uid="{2CAFB578-C38B-4A97-AD68-B719806278B3}"/>
    <cellStyle name="20% - Accent5 2 7 2 3 2 2" xfId="33193" xr:uid="{C12B6216-65AE-4901-BE9B-C5E27120714C}"/>
    <cellStyle name="20% - Accent5 2 7 2 3 3" xfId="24865" xr:uid="{2AA0D852-19BB-4E71-83E0-4FD1811742C9}"/>
    <cellStyle name="20% - Accent5 2 7 2 4" xfId="10984" xr:uid="{385A6E51-B719-4E52-91E8-FDEF3B1A7728}"/>
    <cellStyle name="20% - Accent5 2 7 2 4 2" xfId="27641" xr:uid="{F982627B-A98F-4E2F-8A30-A805DB67D328}"/>
    <cellStyle name="20% - Accent5 2 7 2 5" xfId="19313" xr:uid="{062C4B2B-B19D-4821-9439-FD08E5BBB39A}"/>
    <cellStyle name="20% - Accent5 2 7 3" xfId="4103" xr:uid="{0D8168C5-9369-4B08-8A60-BFA007500A0C}"/>
    <cellStyle name="20% - Accent5 2 7 3 2" xfId="12433" xr:uid="{BF177124-BA15-49DB-8A60-F0F4574A3B34}"/>
    <cellStyle name="20% - Accent5 2 7 3 2 2" xfId="29090" xr:uid="{D19EA7DA-0991-4275-8065-EF067E76CAD0}"/>
    <cellStyle name="20% - Accent5 2 7 3 3" xfId="20762" xr:uid="{25B928E3-BACA-47FA-854F-C2944388E913}"/>
    <cellStyle name="20% - Accent5 2 7 4" xfId="6879" xr:uid="{BAA4B25D-C8D8-46BE-8721-D9D7BAFACB93}"/>
    <cellStyle name="20% - Accent5 2 7 4 2" xfId="15209" xr:uid="{5A91931E-9ACC-4CC5-A591-524E8852E7C4}"/>
    <cellStyle name="20% - Accent5 2 7 4 2 2" xfId="31866" xr:uid="{1C949B37-A921-4169-9CEA-E281122C9248}"/>
    <cellStyle name="20% - Accent5 2 7 4 3" xfId="23538" xr:uid="{AC746DD4-EC4A-4796-BE8D-D7BB19A26FE0}"/>
    <cellStyle name="20% - Accent5 2 7 5" xfId="9657" xr:uid="{9E9D5C01-CB5F-40A6-A050-2BD5122442BA}"/>
    <cellStyle name="20% - Accent5 2 7 5 2" xfId="26314" xr:uid="{8046C2C5-1040-40B8-B929-C2C102794ACA}"/>
    <cellStyle name="20% - Accent5 2 7 6" xfId="17986" xr:uid="{3C5CD302-BC92-4EE6-8D31-02BD492909BD}"/>
    <cellStyle name="20% - Accent5 2 7 7" xfId="34825" xr:uid="{02A70328-A68C-4F32-A08B-4A5E2DEAF786}"/>
    <cellStyle name="20% - Accent5 2 8" xfId="1430" xr:uid="{FD859FDF-4554-4683-A31A-8154D445499B}"/>
    <cellStyle name="20% - Accent5 2 8 2" xfId="4221" xr:uid="{13A5B1B3-9F22-4387-9D58-9B8414F098C2}"/>
    <cellStyle name="20% - Accent5 2 8 2 2" xfId="12551" xr:uid="{0B35777F-91A5-4996-9024-382C3C3FC6A6}"/>
    <cellStyle name="20% - Accent5 2 8 2 2 2" xfId="29208" xr:uid="{A25A3221-021F-4D9E-BBF3-DC531F05767B}"/>
    <cellStyle name="20% - Accent5 2 8 2 3" xfId="20880" xr:uid="{87AA3A16-D088-4ED3-BC46-D14144578D34}"/>
    <cellStyle name="20% - Accent5 2 8 3" xfId="6997" xr:uid="{4595E39F-6726-4031-A19E-781EBE18FF2D}"/>
    <cellStyle name="20% - Accent5 2 8 3 2" xfId="15327" xr:uid="{0F9E6F09-AC1A-4811-A17C-6B9E93F404C7}"/>
    <cellStyle name="20% - Accent5 2 8 3 2 2" xfId="31984" xr:uid="{88D5CAE2-48A5-4AE4-A108-7742193768BC}"/>
    <cellStyle name="20% - Accent5 2 8 3 3" xfId="23656" xr:uid="{40013213-B291-4FB9-8210-BE0AED52FA2E}"/>
    <cellStyle name="20% - Accent5 2 8 4" xfId="9775" xr:uid="{7CDD563B-BF1E-46F7-90CB-0E66EC633A4D}"/>
    <cellStyle name="20% - Accent5 2 8 4 2" xfId="26432" xr:uid="{E062B902-D39B-4619-9072-79F0C0F8FB39}"/>
    <cellStyle name="20% - Accent5 2 8 5" xfId="18104" xr:uid="{4B33E89B-FBCD-442C-99FA-BAA8D76388A8}"/>
    <cellStyle name="20% - Accent5 2 8 6" xfId="34826" xr:uid="{D5B240AE-7592-4B26-97B1-747BD08B4F62}"/>
    <cellStyle name="20% - Accent5 2 9" xfId="2893" xr:uid="{D5ECFF2D-2DE4-40D1-9112-3F8183782DC4}"/>
    <cellStyle name="20% - Accent5 2 9 2" xfId="11224" xr:uid="{48C7CAA6-933C-4F90-B2D1-B3CD9B4F0F8D}"/>
    <cellStyle name="20% - Accent5 2 9 2 2" xfId="27881" xr:uid="{999AE89C-A127-4DFD-A24D-A50AB359EBB8}"/>
    <cellStyle name="20% - Accent5 2 9 3" xfId="19553" xr:uid="{F7735775-E7E1-4D75-9248-6385CC430102}"/>
    <cellStyle name="20% - Accent5 2 9 4" xfId="34827" xr:uid="{00423CFA-41A8-4329-93A7-5867B659B8EF}"/>
    <cellStyle name="20% - Accent5 3" xfId="116" xr:uid="{831F7879-35B0-4C3B-A619-08232A201E9D}"/>
    <cellStyle name="20% - Accent5 3 10" xfId="8471" xr:uid="{66B7750A-8D70-4085-B9AB-BE6ECC57AEA7}"/>
    <cellStyle name="20% - Accent5 3 10 2" xfId="25128" xr:uid="{CA5780B2-B7FA-425A-8F93-0506D30CD00E}"/>
    <cellStyle name="20% - Accent5 3 11" xfId="16800" xr:uid="{89848AC4-EC81-4B89-9638-6D1CA9438DA0}"/>
    <cellStyle name="20% - Accent5 3 12" xfId="33983" xr:uid="{F10AA778-DA69-4836-944B-6D7E73ECED16}"/>
    <cellStyle name="20% - Accent5 3 13" xfId="34828" xr:uid="{0B7561FC-E037-4F57-BF67-FB1E119077B8}"/>
    <cellStyle name="20% - Accent5 3 2" xfId="239" xr:uid="{DF4BD11D-AAF0-4B78-8B8E-841261585EC5}"/>
    <cellStyle name="20% - Accent5 3 2 2" xfId="481" xr:uid="{01659064-E142-4A82-9920-09E8583A163C}"/>
    <cellStyle name="20% - Accent5 3 2 2 2" xfId="958" xr:uid="{C0C7F2BD-2FC0-4781-B212-68DFE0F418D3}"/>
    <cellStyle name="20% - Accent5 3 2 2 2 2" xfId="2286" xr:uid="{10C6FF85-6C2B-4E92-B3F7-0B79C2A87AE3}"/>
    <cellStyle name="20% - Accent5 3 2 2 2 2 2" xfId="5076" xr:uid="{9C74B1EF-9C60-4422-9710-CCCE4605CAFC}"/>
    <cellStyle name="20% - Accent5 3 2 2 2 2 2 2" xfId="13406" xr:uid="{594E1912-6C45-48CE-97A7-60A7399D64D3}"/>
    <cellStyle name="20% - Accent5 3 2 2 2 2 2 2 2" xfId="30063" xr:uid="{37A4D43C-536D-4B1B-9CC6-C59374C08CEA}"/>
    <cellStyle name="20% - Accent5 3 2 2 2 2 2 3" xfId="21735" xr:uid="{1D02FB4E-2795-4592-AD0F-CD60D029E3ED}"/>
    <cellStyle name="20% - Accent5 3 2 2 2 2 3" xfId="7852" xr:uid="{194A6C29-D8CE-4DC0-877A-2E8E26B90256}"/>
    <cellStyle name="20% - Accent5 3 2 2 2 2 3 2" xfId="16182" xr:uid="{73AD900C-ECF1-48D9-BA1F-3C50EDAD552B}"/>
    <cellStyle name="20% - Accent5 3 2 2 2 2 3 2 2" xfId="32839" xr:uid="{A31C2F32-520D-49C2-9F95-A897F877B4B2}"/>
    <cellStyle name="20% - Accent5 3 2 2 2 2 3 3" xfId="24511" xr:uid="{AA899271-81C2-4DF8-B05B-8F9E08BF7350}"/>
    <cellStyle name="20% - Accent5 3 2 2 2 2 4" xfId="10630" xr:uid="{AB8AA850-F4ED-450C-9717-AD11F0669FA1}"/>
    <cellStyle name="20% - Accent5 3 2 2 2 2 4 2" xfId="27287" xr:uid="{B28FC01E-7DC5-47AD-B4CE-A8CD7A096F56}"/>
    <cellStyle name="20% - Accent5 3 2 2 2 2 5" xfId="18959" xr:uid="{0C823E49-CD19-440E-83AD-97E59A76BBD7}"/>
    <cellStyle name="20% - Accent5 3 2 2 2 3" xfId="3749" xr:uid="{63BA09ED-0646-4891-A41E-46899E830272}"/>
    <cellStyle name="20% - Accent5 3 2 2 2 3 2" xfId="12079" xr:uid="{61F24047-8733-429B-9BFC-BA0CBAC2FB3C}"/>
    <cellStyle name="20% - Accent5 3 2 2 2 3 2 2" xfId="28736" xr:uid="{DF401882-319E-4100-A7A6-4D4810C1217E}"/>
    <cellStyle name="20% - Accent5 3 2 2 2 3 3" xfId="20408" xr:uid="{D41DBFB8-CB59-4C7E-8B4A-178D34A8F237}"/>
    <cellStyle name="20% - Accent5 3 2 2 2 4" xfId="6525" xr:uid="{D0CA637A-3EED-4DD4-872B-EAD0EBFB5623}"/>
    <cellStyle name="20% - Accent5 3 2 2 2 4 2" xfId="14855" xr:uid="{81CDCB96-2A50-437A-AAA3-557A42BFAA6E}"/>
    <cellStyle name="20% - Accent5 3 2 2 2 4 2 2" xfId="31512" xr:uid="{C4A7D565-08DD-4661-BBDA-CAE80CCB1070}"/>
    <cellStyle name="20% - Accent5 3 2 2 2 4 3" xfId="23184" xr:uid="{185AFF05-C9DF-41E7-8447-057E44FCFAFB}"/>
    <cellStyle name="20% - Accent5 3 2 2 2 5" xfId="9303" xr:uid="{EFEEED34-909C-4332-BF73-551548249C12}"/>
    <cellStyle name="20% - Accent5 3 2 2 2 5 2" xfId="25960" xr:uid="{998680C0-FCEF-4AD9-B9D6-41AA008FA075}"/>
    <cellStyle name="20% - Accent5 3 2 2 2 6" xfId="17632" xr:uid="{68971637-0A9E-46EE-84E8-D3E0690A9775}"/>
    <cellStyle name="20% - Accent5 3 2 2 3" xfId="1811" xr:uid="{5F5AF766-893C-4BAD-846D-32638EA88F15}"/>
    <cellStyle name="20% - Accent5 3 2 2 3 2" xfId="4601" xr:uid="{5E39F34C-86CB-4919-BCA3-B08BF262F41D}"/>
    <cellStyle name="20% - Accent5 3 2 2 3 2 2" xfId="12931" xr:uid="{164EE0BA-6A2A-4563-B1D8-BC5F10B7F3C6}"/>
    <cellStyle name="20% - Accent5 3 2 2 3 2 2 2" xfId="29588" xr:uid="{72BDF487-385E-494A-ACE4-4618F77D1C91}"/>
    <cellStyle name="20% - Accent5 3 2 2 3 2 3" xfId="21260" xr:uid="{59A68AD9-46A1-494A-A657-DC07B16E93BE}"/>
    <cellStyle name="20% - Accent5 3 2 2 3 3" xfId="7377" xr:uid="{1C84A51E-320A-42AA-8F58-4BD7D3619339}"/>
    <cellStyle name="20% - Accent5 3 2 2 3 3 2" xfId="15707" xr:uid="{2F726AE6-EAED-4ED6-AD89-6BFC5CCD2A68}"/>
    <cellStyle name="20% - Accent5 3 2 2 3 3 2 2" xfId="32364" xr:uid="{B192B456-90FB-45CC-B700-0040ADA40618}"/>
    <cellStyle name="20% - Accent5 3 2 2 3 3 3" xfId="24036" xr:uid="{49A746AD-1694-448F-AE0C-974E49656D12}"/>
    <cellStyle name="20% - Accent5 3 2 2 3 4" xfId="10155" xr:uid="{511EFAC1-BD0C-43C2-BB3B-B1B7281CD452}"/>
    <cellStyle name="20% - Accent5 3 2 2 3 4 2" xfId="26812" xr:uid="{F93E7A3F-FDE3-45AC-ACE2-198E7EA7EE86}"/>
    <cellStyle name="20% - Accent5 3 2 2 3 5" xfId="18484" xr:uid="{80E7CC41-49E4-4316-A29D-FDD37AE3F3DD}"/>
    <cellStyle name="20% - Accent5 3 2 2 4" xfId="3274" xr:uid="{49BB9C65-C09D-4473-AD9A-D5D19DE27332}"/>
    <cellStyle name="20% - Accent5 3 2 2 4 2" xfId="11604" xr:uid="{43A1F274-8739-4E5E-9B62-471F630AAA5D}"/>
    <cellStyle name="20% - Accent5 3 2 2 4 2 2" xfId="28261" xr:uid="{25274B00-3BC5-40B0-A5BE-4E25897FFFC7}"/>
    <cellStyle name="20% - Accent5 3 2 2 4 3" xfId="19933" xr:uid="{F6F4F875-B97E-4F19-8A6E-D649A9A19F5C}"/>
    <cellStyle name="20% - Accent5 3 2 2 5" xfId="6050" xr:uid="{A4ABA73D-AE4A-4886-B9A5-2AC385CD2013}"/>
    <cellStyle name="20% - Accent5 3 2 2 5 2" xfId="14380" xr:uid="{22B4F12A-F329-4DDA-8050-E229B5ED7AEC}"/>
    <cellStyle name="20% - Accent5 3 2 2 5 2 2" xfId="31037" xr:uid="{4B28F61B-471A-460B-ACA9-92FDE294D795}"/>
    <cellStyle name="20% - Accent5 3 2 2 5 3" xfId="22709" xr:uid="{B8062F57-647F-4753-A8D5-06C024BAF577}"/>
    <cellStyle name="20% - Accent5 3 2 2 6" xfId="8828" xr:uid="{4779E531-565D-4BA0-9D01-8F6B9507FB6D}"/>
    <cellStyle name="20% - Accent5 3 2 2 6 2" xfId="25485" xr:uid="{12CF25EB-14B8-490B-8848-CC1D4867DBC8}"/>
    <cellStyle name="20% - Accent5 3 2 2 7" xfId="17157" xr:uid="{2F3BFCA2-F043-4E17-8D49-BEEB978E674F}"/>
    <cellStyle name="20% - Accent5 3 2 3" xfId="717" xr:uid="{70B628EF-83E8-4C2F-84EA-124D54017FB0}"/>
    <cellStyle name="20% - Accent5 3 2 3 2" xfId="2047" xr:uid="{3AAC799C-035A-46D5-9BFC-7A4723B7167E}"/>
    <cellStyle name="20% - Accent5 3 2 3 2 2" xfId="4837" xr:uid="{5587C59B-85CB-4819-8C7A-5A2BF31684CD}"/>
    <cellStyle name="20% - Accent5 3 2 3 2 2 2" xfId="13167" xr:uid="{995027F8-DFEE-4C07-BDB1-734B7F485CE6}"/>
    <cellStyle name="20% - Accent5 3 2 3 2 2 2 2" xfId="29824" xr:uid="{D60C3339-5774-4BD6-8862-F385A8FBF4B7}"/>
    <cellStyle name="20% - Accent5 3 2 3 2 2 3" xfId="21496" xr:uid="{BC91C39A-2E9B-4DB2-AEE8-2724744FAF16}"/>
    <cellStyle name="20% - Accent5 3 2 3 2 3" xfId="7613" xr:uid="{6D1FF90E-9B8B-4AC6-95F2-CFF6E43E0864}"/>
    <cellStyle name="20% - Accent5 3 2 3 2 3 2" xfId="15943" xr:uid="{D81AE20E-F5EB-46AF-A7F9-0609802AA6E6}"/>
    <cellStyle name="20% - Accent5 3 2 3 2 3 2 2" xfId="32600" xr:uid="{4EF564B5-55E4-4D8F-97D4-1986AF1A1DA4}"/>
    <cellStyle name="20% - Accent5 3 2 3 2 3 3" xfId="24272" xr:uid="{29792604-5915-47D1-B9D0-05DDC0223DA4}"/>
    <cellStyle name="20% - Accent5 3 2 3 2 4" xfId="10391" xr:uid="{AA5BF2EC-4673-48EF-A647-4C549E94CCDB}"/>
    <cellStyle name="20% - Accent5 3 2 3 2 4 2" xfId="27048" xr:uid="{08F9BA7B-E257-433F-AC57-92EEBF46F1D9}"/>
    <cellStyle name="20% - Accent5 3 2 3 2 5" xfId="18720" xr:uid="{569E522F-7B9E-44B4-8889-B67F31929383}"/>
    <cellStyle name="20% - Accent5 3 2 3 3" xfId="3510" xr:uid="{DF043ECE-E354-4A90-B976-D834150D3A41}"/>
    <cellStyle name="20% - Accent5 3 2 3 3 2" xfId="11840" xr:uid="{6BAB5E76-E1D1-402F-8BCB-116AB263AE6D}"/>
    <cellStyle name="20% - Accent5 3 2 3 3 2 2" xfId="28497" xr:uid="{C11FB73B-32E2-477D-9339-9807CCC25A8E}"/>
    <cellStyle name="20% - Accent5 3 2 3 3 3" xfId="20169" xr:uid="{41FE4E67-47F8-42DC-9852-EA2739C3F5D7}"/>
    <cellStyle name="20% - Accent5 3 2 3 4" xfId="6286" xr:uid="{2B7F4807-B5AA-4C7B-AD0C-9865806831B5}"/>
    <cellStyle name="20% - Accent5 3 2 3 4 2" xfId="14616" xr:uid="{743A2972-CC93-4B1C-85EA-7D70353A4317}"/>
    <cellStyle name="20% - Accent5 3 2 3 4 2 2" xfId="31273" xr:uid="{0D530252-146B-44CB-BD2D-4CCD274D0A8F}"/>
    <cellStyle name="20% - Accent5 3 2 3 4 3" xfId="22945" xr:uid="{3FD474D1-9EC7-44E0-BE75-C99A8576E308}"/>
    <cellStyle name="20% - Accent5 3 2 3 5" xfId="9064" xr:uid="{07790371-E7CC-4A7E-BA60-E657A9B459AB}"/>
    <cellStyle name="20% - Accent5 3 2 3 5 2" xfId="25721" xr:uid="{E5F110C7-602D-4056-B99C-4739CC3064C6}"/>
    <cellStyle name="20% - Accent5 3 2 3 6" xfId="17393" xr:uid="{FA956CFC-AFF7-4D7F-BD58-CE257773705A}"/>
    <cellStyle name="20% - Accent5 3 2 4" xfId="1194" xr:uid="{14755017-8CF2-402B-A363-4442359C4E15}"/>
    <cellStyle name="20% - Accent5 3 2 4 2" xfId="2522" xr:uid="{9972739F-8673-4399-9D4E-257B03D565EE}"/>
    <cellStyle name="20% - Accent5 3 2 4 2 2" xfId="5312" xr:uid="{BF863A3A-B8F9-492F-AC1F-353846D91411}"/>
    <cellStyle name="20% - Accent5 3 2 4 2 2 2" xfId="13642" xr:uid="{A7E44F15-C006-42DE-8B7B-ACA9C40570DB}"/>
    <cellStyle name="20% - Accent5 3 2 4 2 2 2 2" xfId="30299" xr:uid="{ACD9F40E-08A9-4F96-9B3A-E00C63A717A7}"/>
    <cellStyle name="20% - Accent5 3 2 4 2 2 3" xfId="21971" xr:uid="{4CE08C0E-C750-4AE6-BDB7-CBD8160E5A11}"/>
    <cellStyle name="20% - Accent5 3 2 4 2 3" xfId="8088" xr:uid="{6844E9CA-2BBE-4DB3-9989-B6957DEC2EEA}"/>
    <cellStyle name="20% - Accent5 3 2 4 2 3 2" xfId="16418" xr:uid="{12B49806-ADA4-420B-837D-494B7EC01905}"/>
    <cellStyle name="20% - Accent5 3 2 4 2 3 2 2" xfId="33075" xr:uid="{24A46539-B224-4B53-B378-1E5A1C60F06C}"/>
    <cellStyle name="20% - Accent5 3 2 4 2 3 3" xfId="24747" xr:uid="{9219F891-AF92-4D11-96B1-76289D563ACC}"/>
    <cellStyle name="20% - Accent5 3 2 4 2 4" xfId="10866" xr:uid="{9977D85E-FBCE-4133-9765-65A63F3DD054}"/>
    <cellStyle name="20% - Accent5 3 2 4 2 4 2" xfId="27523" xr:uid="{1BDF519C-90A6-4ED0-AD66-65C8CC4FA52F}"/>
    <cellStyle name="20% - Accent5 3 2 4 2 5" xfId="19195" xr:uid="{4338478C-3346-4444-9513-0232190DB9D5}"/>
    <cellStyle name="20% - Accent5 3 2 4 3" xfId="3985" xr:uid="{AA4B9377-A0B0-484F-9FCF-1562A67C0DD0}"/>
    <cellStyle name="20% - Accent5 3 2 4 3 2" xfId="12315" xr:uid="{D7E5A7CB-4423-42D3-B4D6-F904AA33F76C}"/>
    <cellStyle name="20% - Accent5 3 2 4 3 2 2" xfId="28972" xr:uid="{E12B4F16-D9EF-40B3-B702-9D49BFDA42EB}"/>
    <cellStyle name="20% - Accent5 3 2 4 3 3" xfId="20644" xr:uid="{C7C15330-8501-44A6-B381-1D81535A6497}"/>
    <cellStyle name="20% - Accent5 3 2 4 4" xfId="6761" xr:uid="{946A820F-92D0-42AB-BFED-0D5E6400BF09}"/>
    <cellStyle name="20% - Accent5 3 2 4 4 2" xfId="15091" xr:uid="{09AE98D3-40C1-4D8D-9FAB-9E999803FC76}"/>
    <cellStyle name="20% - Accent5 3 2 4 4 2 2" xfId="31748" xr:uid="{FFC03ABF-D852-49AB-B615-3B7181DAFC9D}"/>
    <cellStyle name="20% - Accent5 3 2 4 4 3" xfId="23420" xr:uid="{B250EADD-0470-48F8-B411-DC676CE78635}"/>
    <cellStyle name="20% - Accent5 3 2 4 5" xfId="9539" xr:uid="{ED088FA1-2AEE-4078-89A9-CD19C892C44D}"/>
    <cellStyle name="20% - Accent5 3 2 4 5 2" xfId="26196" xr:uid="{AB809738-7170-412B-AD1E-2DE5356571A3}"/>
    <cellStyle name="20% - Accent5 3 2 4 6" xfId="17868" xr:uid="{2AB4C9C1-5DF7-47F9-9026-AB98D780C280}"/>
    <cellStyle name="20% - Accent5 3 2 5" xfId="1574" xr:uid="{177F6014-6EEF-4EE3-8A17-0DB87F6C3A0C}"/>
    <cellStyle name="20% - Accent5 3 2 5 2" xfId="4364" xr:uid="{E9885449-283E-48BA-A7CB-EE51295CE6BB}"/>
    <cellStyle name="20% - Accent5 3 2 5 2 2" xfId="12694" xr:uid="{A1CC8054-35AC-4289-8B39-13CF0F72E8E4}"/>
    <cellStyle name="20% - Accent5 3 2 5 2 2 2" xfId="29351" xr:uid="{D7E132A5-8736-45C2-843D-5605138E4A69}"/>
    <cellStyle name="20% - Accent5 3 2 5 2 3" xfId="21023" xr:uid="{443B9CA6-C659-4B32-85F1-F212605FD882}"/>
    <cellStyle name="20% - Accent5 3 2 5 3" xfId="7140" xr:uid="{2613FB44-7407-4EBC-A726-F9D8EE55A5C2}"/>
    <cellStyle name="20% - Accent5 3 2 5 3 2" xfId="15470" xr:uid="{FA96AF87-5229-4DB6-89C8-D8F18EBC3F03}"/>
    <cellStyle name="20% - Accent5 3 2 5 3 2 2" xfId="32127" xr:uid="{AE31B12C-FED7-4ED7-8FB6-D2C52B9CD0AC}"/>
    <cellStyle name="20% - Accent5 3 2 5 3 3" xfId="23799" xr:uid="{AE7A1E96-219E-45BC-8874-03F0DE2EBBCF}"/>
    <cellStyle name="20% - Accent5 3 2 5 4" xfId="9918" xr:uid="{4E8191BE-8F20-471A-90FA-9009A087A4F9}"/>
    <cellStyle name="20% - Accent5 3 2 5 4 2" xfId="26575" xr:uid="{B2665803-7CE6-443D-A5E1-B9235B235FB8}"/>
    <cellStyle name="20% - Accent5 3 2 5 5" xfId="18247" xr:uid="{3260F4B9-1909-43AA-8642-783375A12BB4}"/>
    <cellStyle name="20% - Accent5 3 2 6" xfId="3037" xr:uid="{75DA5ED9-F5CD-414D-A06A-436C41AC18B2}"/>
    <cellStyle name="20% - Accent5 3 2 6 2" xfId="11367" xr:uid="{2525EBB8-E827-4B83-8A13-CC8B348C67BD}"/>
    <cellStyle name="20% - Accent5 3 2 6 2 2" xfId="28024" xr:uid="{E09CF4A1-7D46-4A4F-A447-470F8C22A43C}"/>
    <cellStyle name="20% - Accent5 3 2 6 3" xfId="19696" xr:uid="{E0873F09-7E1E-4D56-9E14-01163D2B2308}"/>
    <cellStyle name="20% - Accent5 3 2 7" xfId="5813" xr:uid="{42C73747-E449-46CE-9FFA-7CFDB74DAD31}"/>
    <cellStyle name="20% - Accent5 3 2 7 2" xfId="14143" xr:uid="{AB67D1A5-8DA1-4BC2-BF30-B2A64BFD1361}"/>
    <cellStyle name="20% - Accent5 3 2 7 2 2" xfId="30800" xr:uid="{2DF866D4-C15A-4519-8A36-BD0736593B5C}"/>
    <cellStyle name="20% - Accent5 3 2 7 3" xfId="22472" xr:uid="{A580E457-94BF-4801-811D-CCD9E1337F8A}"/>
    <cellStyle name="20% - Accent5 3 2 8" xfId="8591" xr:uid="{923F043A-7764-44DC-8893-38BECF62236B}"/>
    <cellStyle name="20% - Accent5 3 2 8 2" xfId="25248" xr:uid="{FD7D70B0-9ECB-4FE6-B8C9-A73D04DE16E7}"/>
    <cellStyle name="20% - Accent5 3 2 9" xfId="16920" xr:uid="{D53A77EC-A20F-4F1F-B86A-9F31A9BC7E31}"/>
    <cellStyle name="20% - Accent5 3 3" xfId="361" xr:uid="{E0533AD2-4A9E-4D51-BFB9-17B4F14C59F7}"/>
    <cellStyle name="20% - Accent5 3 3 2" xfId="840" xr:uid="{EE811C84-164F-4181-A622-2CE4FBEF42EE}"/>
    <cellStyle name="20% - Accent5 3 3 2 2" xfId="2168" xr:uid="{447737BA-C6A8-47E0-BEA1-0C817176B402}"/>
    <cellStyle name="20% - Accent5 3 3 2 2 2" xfId="4958" xr:uid="{F0C2F04B-7386-442A-8B7C-385B66837BF5}"/>
    <cellStyle name="20% - Accent5 3 3 2 2 2 2" xfId="13288" xr:uid="{B2360A34-81A7-4114-A4AD-65BD858D571C}"/>
    <cellStyle name="20% - Accent5 3 3 2 2 2 2 2" xfId="29945" xr:uid="{A4DD2BDA-8197-48E5-92C9-F34ADDF7ABE1}"/>
    <cellStyle name="20% - Accent5 3 3 2 2 2 3" xfId="21617" xr:uid="{C1369439-3075-4010-99A3-3D95BF52BDE4}"/>
    <cellStyle name="20% - Accent5 3 3 2 2 3" xfId="7734" xr:uid="{4F192A97-8DC2-43BB-9496-7430A7BC963A}"/>
    <cellStyle name="20% - Accent5 3 3 2 2 3 2" xfId="16064" xr:uid="{A087F8B8-8BC4-40B3-8507-B521CB0EF0A2}"/>
    <cellStyle name="20% - Accent5 3 3 2 2 3 2 2" xfId="32721" xr:uid="{21FB22DD-D62D-4988-8C12-BAD8A9F0AC6E}"/>
    <cellStyle name="20% - Accent5 3 3 2 2 3 3" xfId="24393" xr:uid="{57B985E6-4236-4519-B79E-E294AAD2110A}"/>
    <cellStyle name="20% - Accent5 3 3 2 2 4" xfId="10512" xr:uid="{55787B5B-AAE1-4BB7-9EC5-311AB0BC1FE2}"/>
    <cellStyle name="20% - Accent5 3 3 2 2 4 2" xfId="27169" xr:uid="{C359264D-F5F6-470E-9DD6-DB6EC35A6D2A}"/>
    <cellStyle name="20% - Accent5 3 3 2 2 5" xfId="18841" xr:uid="{852657D3-65DC-423A-89AE-D0821CAEFC76}"/>
    <cellStyle name="20% - Accent5 3 3 2 3" xfId="3631" xr:uid="{656AEB36-3270-4DAD-A7E6-1F81FDA5ECD8}"/>
    <cellStyle name="20% - Accent5 3 3 2 3 2" xfId="11961" xr:uid="{318ADA5B-1AD4-4AE6-9835-06F62DD37F6C}"/>
    <cellStyle name="20% - Accent5 3 3 2 3 2 2" xfId="28618" xr:uid="{65A56E60-2E11-4A33-9CB5-D7269538F663}"/>
    <cellStyle name="20% - Accent5 3 3 2 3 3" xfId="20290" xr:uid="{0B96B9C8-364E-4435-AA4C-06B40D16FDF2}"/>
    <cellStyle name="20% - Accent5 3 3 2 4" xfId="6407" xr:uid="{9FE362E5-9FA4-44D9-8300-DB5F010ABF55}"/>
    <cellStyle name="20% - Accent5 3 3 2 4 2" xfId="14737" xr:uid="{E56D6135-6BCF-499C-9FD3-CF2B3A03C248}"/>
    <cellStyle name="20% - Accent5 3 3 2 4 2 2" xfId="31394" xr:uid="{18217D38-AB09-48CC-AFCD-D281E5ADD353}"/>
    <cellStyle name="20% - Accent5 3 3 2 4 3" xfId="23066" xr:uid="{1224717B-012C-453B-A4B9-4B7F92350CC7}"/>
    <cellStyle name="20% - Accent5 3 3 2 5" xfId="9185" xr:uid="{41BE92AE-707E-4057-9340-D1880B7B003F}"/>
    <cellStyle name="20% - Accent5 3 3 2 5 2" xfId="25842" xr:uid="{6ED837C4-7171-46BD-9830-7E70B382498E}"/>
    <cellStyle name="20% - Accent5 3 3 2 6" xfId="17514" xr:uid="{BA1441F4-EAFA-4F8B-81DE-F1B8041A9A08}"/>
    <cellStyle name="20% - Accent5 3 3 3" xfId="1691" xr:uid="{BCF8032A-05EE-4B6D-81F2-7C3D9C606CCD}"/>
    <cellStyle name="20% - Accent5 3 3 3 2" xfId="4481" xr:uid="{43D8284F-D666-429E-897D-D5CC17DF3676}"/>
    <cellStyle name="20% - Accent5 3 3 3 2 2" xfId="12811" xr:uid="{E9DA6CD4-3B15-44DA-ABBC-D5AA635A2D68}"/>
    <cellStyle name="20% - Accent5 3 3 3 2 2 2" xfId="29468" xr:uid="{948124B4-2573-4D10-955E-04EF4197A62F}"/>
    <cellStyle name="20% - Accent5 3 3 3 2 3" xfId="21140" xr:uid="{DC22B3F1-70D2-4046-A93E-290426BEEDE9}"/>
    <cellStyle name="20% - Accent5 3 3 3 3" xfId="7257" xr:uid="{4488C136-CA86-4FCD-9637-EB9B0084BF6D}"/>
    <cellStyle name="20% - Accent5 3 3 3 3 2" xfId="15587" xr:uid="{2BE3EC08-9C8E-4114-BE01-1D896EDF5675}"/>
    <cellStyle name="20% - Accent5 3 3 3 3 2 2" xfId="32244" xr:uid="{43B5C585-AA9C-4EE2-815B-487ED927AB30}"/>
    <cellStyle name="20% - Accent5 3 3 3 3 3" xfId="23916" xr:uid="{49B9A3E9-8975-4C2A-82DE-C03AC02E46FA}"/>
    <cellStyle name="20% - Accent5 3 3 3 4" xfId="10035" xr:uid="{AB21C23B-584D-4CC0-8CA8-44D4B6FFB0B6}"/>
    <cellStyle name="20% - Accent5 3 3 3 4 2" xfId="26692" xr:uid="{D8F6A627-2185-4275-B42F-8104C8D0D625}"/>
    <cellStyle name="20% - Accent5 3 3 3 5" xfId="18364" xr:uid="{55E4CFBF-A1E3-472A-981B-3D34C61FEC93}"/>
    <cellStyle name="20% - Accent5 3 3 4" xfId="3154" xr:uid="{28D5BDCD-F468-4D33-8F61-6AB6355D533D}"/>
    <cellStyle name="20% - Accent5 3 3 4 2" xfId="11484" xr:uid="{832DE7E2-1C13-4E3F-87F5-24A0706A61E5}"/>
    <cellStyle name="20% - Accent5 3 3 4 2 2" xfId="28141" xr:uid="{3558A787-81A9-4F1D-BC06-232121BEE9E7}"/>
    <cellStyle name="20% - Accent5 3 3 4 3" xfId="19813" xr:uid="{A15BD501-C667-43A9-93C0-F2E762C972D7}"/>
    <cellStyle name="20% - Accent5 3 3 5" xfId="5930" xr:uid="{49CB8E7D-BE11-4727-9A14-6FF4922B0421}"/>
    <cellStyle name="20% - Accent5 3 3 5 2" xfId="14260" xr:uid="{105FC961-2571-4557-A6DB-57D2A18CA680}"/>
    <cellStyle name="20% - Accent5 3 3 5 2 2" xfId="30917" xr:uid="{8850003B-C190-4141-BBEF-378B8B737973}"/>
    <cellStyle name="20% - Accent5 3 3 5 3" xfId="22589" xr:uid="{3279D216-6B18-4F6F-8684-6260E138B337}"/>
    <cellStyle name="20% - Accent5 3 3 6" xfId="8708" xr:uid="{AEBE1D19-F6F2-44FC-8675-DE5EBE95E84D}"/>
    <cellStyle name="20% - Accent5 3 3 6 2" xfId="25365" xr:uid="{EED3346A-C6A9-4B99-8AEF-4DCB92D06F17}"/>
    <cellStyle name="20% - Accent5 3 3 7" xfId="17037" xr:uid="{98A046A0-273C-45E1-80E6-CA18A683FBF3}"/>
    <cellStyle name="20% - Accent5 3 4" xfId="597" xr:uid="{76600B49-8BE8-4A51-A9A4-240AD48B07E1}"/>
    <cellStyle name="20% - Accent5 3 4 2" xfId="1927" xr:uid="{7C423C0E-2C9A-45ED-AFF8-EB28FBBD9FAE}"/>
    <cellStyle name="20% - Accent5 3 4 2 2" xfId="4717" xr:uid="{08001A6D-40F6-4204-9998-CE20C39B6B13}"/>
    <cellStyle name="20% - Accent5 3 4 2 2 2" xfId="13047" xr:uid="{B9A03DF6-1E70-49B5-A8AB-1AA150477214}"/>
    <cellStyle name="20% - Accent5 3 4 2 2 2 2" xfId="29704" xr:uid="{7763FE0C-DA09-48E2-B39B-8DAC3F67A943}"/>
    <cellStyle name="20% - Accent5 3 4 2 2 3" xfId="21376" xr:uid="{EBE90259-7A00-4DDA-90B1-B7380840DD52}"/>
    <cellStyle name="20% - Accent5 3 4 2 3" xfId="7493" xr:uid="{2A51DAD4-4D7E-40A0-8DCB-C43AC7871680}"/>
    <cellStyle name="20% - Accent5 3 4 2 3 2" xfId="15823" xr:uid="{28CE2470-5576-4DDA-A352-29C710313AE4}"/>
    <cellStyle name="20% - Accent5 3 4 2 3 2 2" xfId="32480" xr:uid="{0DCFC0D0-7061-41C4-B523-8065E21E13AD}"/>
    <cellStyle name="20% - Accent5 3 4 2 3 3" xfId="24152" xr:uid="{B928D377-60F3-42A7-8236-7F297A5773C3}"/>
    <cellStyle name="20% - Accent5 3 4 2 4" xfId="10271" xr:uid="{8E2504D5-9E4E-48D9-B4B6-6E8332731573}"/>
    <cellStyle name="20% - Accent5 3 4 2 4 2" xfId="26928" xr:uid="{D45F2E09-C949-4040-9B33-E9DD41EEFFC8}"/>
    <cellStyle name="20% - Accent5 3 4 2 5" xfId="18600" xr:uid="{C456E28A-B735-4E2A-82B5-CEAFE58894C9}"/>
    <cellStyle name="20% - Accent5 3 4 3" xfId="3390" xr:uid="{E465E332-8251-4005-9E10-5CB488F8BB4A}"/>
    <cellStyle name="20% - Accent5 3 4 3 2" xfId="11720" xr:uid="{3D96C0EB-28A2-4F7F-8941-9F9E23A9B68D}"/>
    <cellStyle name="20% - Accent5 3 4 3 2 2" xfId="28377" xr:uid="{01385D4F-730D-44CD-BF6E-503195B9D292}"/>
    <cellStyle name="20% - Accent5 3 4 3 3" xfId="20049" xr:uid="{BF000619-977A-471A-B06E-264472C69967}"/>
    <cellStyle name="20% - Accent5 3 4 4" xfId="6166" xr:uid="{6FBD26EB-101C-47B5-9880-5EA72E8B84A9}"/>
    <cellStyle name="20% - Accent5 3 4 4 2" xfId="14496" xr:uid="{4DED98F1-86B3-48AA-998F-FBB6AE448DF9}"/>
    <cellStyle name="20% - Accent5 3 4 4 2 2" xfId="31153" xr:uid="{A6337674-93B5-40FB-82BA-C09909DA12BE}"/>
    <cellStyle name="20% - Accent5 3 4 4 3" xfId="22825" xr:uid="{3E3B1A3A-A82A-4F2B-92CA-C637EAFC885D}"/>
    <cellStyle name="20% - Accent5 3 4 5" xfId="8944" xr:uid="{A5CF883B-5321-4A4B-AFE4-1B562C9A8DF9}"/>
    <cellStyle name="20% - Accent5 3 4 5 2" xfId="25601" xr:uid="{C9767EE3-3186-4A1B-A085-0E89A7C24674}"/>
    <cellStyle name="20% - Accent5 3 4 6" xfId="17273" xr:uid="{203C89F6-2B60-429E-A6DD-BA8B744A59DB}"/>
    <cellStyle name="20% - Accent5 3 5" xfId="1074" xr:uid="{E04D8085-A3EF-40CF-B352-11FBDDD9B7F8}"/>
    <cellStyle name="20% - Accent5 3 5 2" xfId="2402" xr:uid="{7221F480-4139-42AD-AF15-FD2DE41073F3}"/>
    <cellStyle name="20% - Accent5 3 5 2 2" xfId="5192" xr:uid="{B11CCBE7-70BE-4F87-9DEF-BCB7B88D5BFE}"/>
    <cellStyle name="20% - Accent5 3 5 2 2 2" xfId="13522" xr:uid="{F98A05B0-03F3-4CE5-8FE3-844B1E361D48}"/>
    <cellStyle name="20% - Accent5 3 5 2 2 2 2" xfId="30179" xr:uid="{BDFE2FA8-2C78-4D1B-9CBE-1C78A6A4D5CF}"/>
    <cellStyle name="20% - Accent5 3 5 2 2 3" xfId="21851" xr:uid="{C7889B68-15BA-42D9-BF7C-53150A07D71A}"/>
    <cellStyle name="20% - Accent5 3 5 2 3" xfId="7968" xr:uid="{09CB5601-3496-479D-B4DB-5ED621A25B0C}"/>
    <cellStyle name="20% - Accent5 3 5 2 3 2" xfId="16298" xr:uid="{66BF6F42-F2AE-4E9C-AEB9-B8E0FA6EBC5C}"/>
    <cellStyle name="20% - Accent5 3 5 2 3 2 2" xfId="32955" xr:uid="{1A04E454-83EE-4DD1-967A-F4A133EB7D7D}"/>
    <cellStyle name="20% - Accent5 3 5 2 3 3" xfId="24627" xr:uid="{41125A60-1D3E-40B8-9EB2-06938FB9F56C}"/>
    <cellStyle name="20% - Accent5 3 5 2 4" xfId="10746" xr:uid="{DC531AE2-CB8F-4862-81BA-CB418982E65B}"/>
    <cellStyle name="20% - Accent5 3 5 2 4 2" xfId="27403" xr:uid="{3500097F-87C6-44A1-9447-B98FFBDEE4FC}"/>
    <cellStyle name="20% - Accent5 3 5 2 5" xfId="19075" xr:uid="{666D6918-8E61-4658-8198-B7A83B0067F1}"/>
    <cellStyle name="20% - Accent5 3 5 3" xfId="3865" xr:uid="{3E898379-1FB5-48C6-8EA8-3BD8B0C72E55}"/>
    <cellStyle name="20% - Accent5 3 5 3 2" xfId="12195" xr:uid="{ADE0A5C5-A2CF-4E4F-9877-5E6F0EF0D9E8}"/>
    <cellStyle name="20% - Accent5 3 5 3 2 2" xfId="28852" xr:uid="{1BA408A7-7518-4A89-A433-9EDEE0ADFC5E}"/>
    <cellStyle name="20% - Accent5 3 5 3 3" xfId="20524" xr:uid="{A7B80046-FEE3-4C5F-A655-839DBD3B7139}"/>
    <cellStyle name="20% - Accent5 3 5 4" xfId="6641" xr:uid="{A13CF132-F0F5-4CFC-B505-357F387D30FA}"/>
    <cellStyle name="20% - Accent5 3 5 4 2" xfId="14971" xr:uid="{6258FC3C-670E-497B-85CA-C91F53333A38}"/>
    <cellStyle name="20% - Accent5 3 5 4 2 2" xfId="31628" xr:uid="{DCE1FB01-2C19-4161-B014-2DE5E0CC607E}"/>
    <cellStyle name="20% - Accent5 3 5 4 3" xfId="23300" xr:uid="{03948BA3-DF58-444A-AF98-0C10B59F998E}"/>
    <cellStyle name="20% - Accent5 3 5 5" xfId="9419" xr:uid="{99598615-F6E3-4140-9129-19FAEE5D1E58}"/>
    <cellStyle name="20% - Accent5 3 5 5 2" xfId="26076" xr:uid="{55396FB8-BAD5-4A03-B200-BE6CA0D2106C}"/>
    <cellStyle name="20% - Accent5 3 5 6" xfId="17748" xr:uid="{F4427420-97C9-49A8-B68E-CBBEAFC5E6FF}"/>
    <cellStyle name="20% - Accent5 3 6" xfId="1339" xr:uid="{A224CECB-74E1-4170-B8FE-2F4A5146DB36}"/>
    <cellStyle name="20% - Accent5 3 6 2" xfId="2667" xr:uid="{41143352-7596-4758-AD03-87F6B40BD07D}"/>
    <cellStyle name="20% - Accent5 3 6 2 2" xfId="5457" xr:uid="{36DDC6A0-68EA-40E0-BD52-42D0DCBFD1F8}"/>
    <cellStyle name="20% - Accent5 3 6 2 2 2" xfId="13787" xr:uid="{0E8BF35D-BDC7-49D7-BF86-9C448D1D2BDE}"/>
    <cellStyle name="20% - Accent5 3 6 2 2 2 2" xfId="30444" xr:uid="{7A46F718-0114-4F88-BB4E-4BFB3406E2E5}"/>
    <cellStyle name="20% - Accent5 3 6 2 2 3" xfId="22116" xr:uid="{E8F92F17-AEE8-4E85-8201-266C3D7B4B2C}"/>
    <cellStyle name="20% - Accent5 3 6 2 3" xfId="8233" xr:uid="{E3FFC5E1-3F82-43B3-BFE2-4E3B810455DC}"/>
    <cellStyle name="20% - Accent5 3 6 2 3 2" xfId="16563" xr:uid="{8A6DE60B-7E77-4BEF-B768-85EE207DE889}"/>
    <cellStyle name="20% - Accent5 3 6 2 3 2 2" xfId="33220" xr:uid="{2A0A1F82-20CA-404A-94F8-0B1980E9481D}"/>
    <cellStyle name="20% - Accent5 3 6 2 3 3" xfId="24892" xr:uid="{2FB4FF5E-86DF-40B4-B476-ACA86BD436A4}"/>
    <cellStyle name="20% - Accent5 3 6 2 4" xfId="11011" xr:uid="{BBC86AE8-6B96-4524-A97E-D087E256EC08}"/>
    <cellStyle name="20% - Accent5 3 6 2 4 2" xfId="27668" xr:uid="{4880D160-168B-45CF-AEE8-002358A1E6A1}"/>
    <cellStyle name="20% - Accent5 3 6 2 5" xfId="19340" xr:uid="{FAA6AFBB-C22A-4564-9A0C-78D96482122B}"/>
    <cellStyle name="20% - Accent5 3 6 3" xfId="4130" xr:uid="{E8DDB025-7EAB-4B49-A463-3CB016B69DCA}"/>
    <cellStyle name="20% - Accent5 3 6 3 2" xfId="12460" xr:uid="{B6D3D014-8E6C-442C-A52B-83451E6FE969}"/>
    <cellStyle name="20% - Accent5 3 6 3 2 2" xfId="29117" xr:uid="{FB7F171D-A9C7-445F-BD15-C18484E76A3B}"/>
    <cellStyle name="20% - Accent5 3 6 3 3" xfId="20789" xr:uid="{90FBA577-6267-4459-B123-1CC045D4250C}"/>
    <cellStyle name="20% - Accent5 3 6 4" xfId="6906" xr:uid="{DE6D9C9D-6367-4D32-BD4F-C19925213921}"/>
    <cellStyle name="20% - Accent5 3 6 4 2" xfId="15236" xr:uid="{DA28FD0D-0178-4180-B8C3-D3AAC25D67D5}"/>
    <cellStyle name="20% - Accent5 3 6 4 2 2" xfId="31893" xr:uid="{EC035E08-5781-4799-B038-FAFEDF8AC28B}"/>
    <cellStyle name="20% - Accent5 3 6 4 3" xfId="23565" xr:uid="{1AD02375-3B60-41F9-8D48-FD8AEBC106E7}"/>
    <cellStyle name="20% - Accent5 3 6 5" xfId="9684" xr:uid="{3B3A54C8-D9F9-42ED-93B0-0FF659F8EF9C}"/>
    <cellStyle name="20% - Accent5 3 6 5 2" xfId="26341" xr:uid="{1C07050A-8F19-44DC-B055-3C6FDC874BC1}"/>
    <cellStyle name="20% - Accent5 3 6 6" xfId="18013" xr:uid="{BA6DBFD5-209C-4F91-8E78-74373C381BA7}"/>
    <cellStyle name="20% - Accent5 3 7" xfId="1454" xr:uid="{4F072DD1-11B5-4B7E-911F-8AA297D15C30}"/>
    <cellStyle name="20% - Accent5 3 7 2" xfId="4244" xr:uid="{0114C0D3-272D-46CF-919E-F1994E0867A5}"/>
    <cellStyle name="20% - Accent5 3 7 2 2" xfId="12574" xr:uid="{1A1D9431-14FC-4B2B-A8F5-1259FDE305E0}"/>
    <cellStyle name="20% - Accent5 3 7 2 2 2" xfId="29231" xr:uid="{03322192-619D-4892-93F0-45095460AA26}"/>
    <cellStyle name="20% - Accent5 3 7 2 3" xfId="20903" xr:uid="{8E57DE0E-1B75-481B-95E1-0DFCDC0E361D}"/>
    <cellStyle name="20% - Accent5 3 7 3" xfId="7020" xr:uid="{AB6D35B1-BBAC-4397-858B-D685F07179D2}"/>
    <cellStyle name="20% - Accent5 3 7 3 2" xfId="15350" xr:uid="{924BCB76-1F6C-4FC9-A41E-CEAD94B5590A}"/>
    <cellStyle name="20% - Accent5 3 7 3 2 2" xfId="32007" xr:uid="{B80F8A5E-B46E-4C64-BC7A-891F9D9F8F72}"/>
    <cellStyle name="20% - Accent5 3 7 3 3" xfId="23679" xr:uid="{1E6056B7-59F6-49E3-8564-24D2EE0AFAAF}"/>
    <cellStyle name="20% - Accent5 3 7 4" xfId="9798" xr:uid="{13ADCBBC-2521-483D-88D7-10E0CF73B506}"/>
    <cellStyle name="20% - Accent5 3 7 4 2" xfId="26455" xr:uid="{8397BBD4-9375-480E-909B-59CD3A772D4A}"/>
    <cellStyle name="20% - Accent5 3 7 5" xfId="18127" xr:uid="{8F169CC0-B82D-44FB-BD38-AC39C49ED410}"/>
    <cellStyle name="20% - Accent5 3 8" xfId="2917" xr:uid="{3EA3A629-B2CD-404E-AC93-6CCD24C7A441}"/>
    <cellStyle name="20% - Accent5 3 8 2" xfId="11247" xr:uid="{C5BC07BA-98EC-4D4F-A917-4710B0CF7D3E}"/>
    <cellStyle name="20% - Accent5 3 8 2 2" xfId="27904" xr:uid="{BFC2FBEF-53AB-41C6-B4B4-D2B8FD437463}"/>
    <cellStyle name="20% - Accent5 3 8 3" xfId="19576" xr:uid="{1C87DB59-F0D3-4C59-A133-B4166DDECD66}"/>
    <cellStyle name="20% - Accent5 3 9" xfId="5693" xr:uid="{2A91D0CA-728B-4040-AD9F-6EDC743BD9E8}"/>
    <cellStyle name="20% - Accent5 3 9 2" xfId="14023" xr:uid="{2E945B5F-EDAF-4477-8881-4683BAC6FBF3}"/>
    <cellStyle name="20% - Accent5 3 9 2 2" xfId="30680" xr:uid="{423705C9-6790-42CB-9AB3-164D163D5271}"/>
    <cellStyle name="20% - Accent5 3 9 3" xfId="22352" xr:uid="{6CA37ABA-4C8E-408C-B947-F7CC4FD9FF3E}"/>
    <cellStyle name="20% - Accent5 4" xfId="177" xr:uid="{EA4B188F-4F5F-452E-A972-4B7DD2D88FE3}"/>
    <cellStyle name="20% - Accent5 4 10" xfId="34829" xr:uid="{E617D859-38AD-4F32-9694-E99EFE9DDD04}"/>
    <cellStyle name="20% - Accent5 4 2" xfId="419" xr:uid="{EFA7C321-E43C-4D0E-8FC9-BDEAD4B50050}"/>
    <cellStyle name="20% - Accent5 4 2 2" xfId="896" xr:uid="{6B3C8902-A0D1-4689-B970-FE55B98C69C8}"/>
    <cellStyle name="20% - Accent5 4 2 2 2" xfId="2224" xr:uid="{026C683A-4809-4571-84AA-3FB8B497E11E}"/>
    <cellStyle name="20% - Accent5 4 2 2 2 2" xfId="5014" xr:uid="{449FCF76-C874-4279-B570-F81D261DD324}"/>
    <cellStyle name="20% - Accent5 4 2 2 2 2 2" xfId="13344" xr:uid="{E33EB852-AEB5-487E-B284-08BC800D7EA3}"/>
    <cellStyle name="20% - Accent5 4 2 2 2 2 2 2" xfId="30001" xr:uid="{03AB6762-88C5-4C9A-BFF0-125FD6CD874A}"/>
    <cellStyle name="20% - Accent5 4 2 2 2 2 3" xfId="21673" xr:uid="{78A1C53F-77D1-47E4-81E4-50CC6182C527}"/>
    <cellStyle name="20% - Accent5 4 2 2 2 3" xfId="7790" xr:uid="{68E33157-39A4-45B5-949C-49BA3600BFCF}"/>
    <cellStyle name="20% - Accent5 4 2 2 2 3 2" xfId="16120" xr:uid="{95CFE8F1-8C1E-470E-9EDB-DFDFB03ED5A5}"/>
    <cellStyle name="20% - Accent5 4 2 2 2 3 2 2" xfId="32777" xr:uid="{38C608C2-E142-4284-9FE8-47AF7517CFEB}"/>
    <cellStyle name="20% - Accent5 4 2 2 2 3 3" xfId="24449" xr:uid="{F97CCA22-96D3-40D1-96BA-2C9AA29979CF}"/>
    <cellStyle name="20% - Accent5 4 2 2 2 4" xfId="10568" xr:uid="{FCB718DE-1972-442D-9188-0939FF9FA1CB}"/>
    <cellStyle name="20% - Accent5 4 2 2 2 4 2" xfId="27225" xr:uid="{1EBAF4C5-FB4B-4553-B716-62DA1D9EC23D}"/>
    <cellStyle name="20% - Accent5 4 2 2 2 5" xfId="18897" xr:uid="{54F0EAD1-E1BB-46A1-8413-95F15917FB9D}"/>
    <cellStyle name="20% - Accent5 4 2 2 3" xfId="3687" xr:uid="{CEF2A327-3251-412C-AF5A-D184B374B271}"/>
    <cellStyle name="20% - Accent5 4 2 2 3 2" xfId="12017" xr:uid="{2C2EC803-6125-44ED-842D-5EF18722951D}"/>
    <cellStyle name="20% - Accent5 4 2 2 3 2 2" xfId="28674" xr:uid="{030569C4-78A8-4955-9BD5-40E1CC43D50A}"/>
    <cellStyle name="20% - Accent5 4 2 2 3 3" xfId="20346" xr:uid="{1C03346D-3A33-45C7-9A37-ACC7FFEB9DE6}"/>
    <cellStyle name="20% - Accent5 4 2 2 4" xfId="6463" xr:uid="{2D079C8F-DAEC-4F37-A3F3-D33D09D4134F}"/>
    <cellStyle name="20% - Accent5 4 2 2 4 2" xfId="14793" xr:uid="{8E77BDB8-5B90-4EA5-BCEB-EB0FA982B456}"/>
    <cellStyle name="20% - Accent5 4 2 2 4 2 2" xfId="31450" xr:uid="{D81ED9C2-A84F-4D85-A478-7EFC90F9EA2F}"/>
    <cellStyle name="20% - Accent5 4 2 2 4 3" xfId="23122" xr:uid="{F611B1E9-94FB-49CB-AC9B-0B6513CA1B7D}"/>
    <cellStyle name="20% - Accent5 4 2 2 5" xfId="9241" xr:uid="{D65EA361-2465-4423-A1D9-6221E43FB88F}"/>
    <cellStyle name="20% - Accent5 4 2 2 5 2" xfId="25898" xr:uid="{18AE0F2C-2A5F-464F-8EB9-E56F57D27EB0}"/>
    <cellStyle name="20% - Accent5 4 2 2 6" xfId="17570" xr:uid="{D0A50CA9-307E-43AB-BC46-2F2CAA812E15}"/>
    <cellStyle name="20% - Accent5 4 2 3" xfId="1749" xr:uid="{345F42A9-170D-43CA-86D3-EFA7529D124F}"/>
    <cellStyle name="20% - Accent5 4 2 3 2" xfId="4539" xr:uid="{958C89D9-603C-44B6-96FF-6A830F3170A2}"/>
    <cellStyle name="20% - Accent5 4 2 3 2 2" xfId="12869" xr:uid="{F28987E3-D67B-4F03-99AE-29A91DFD99E6}"/>
    <cellStyle name="20% - Accent5 4 2 3 2 2 2" xfId="29526" xr:uid="{1FFA0CB0-8C40-47C8-A145-6973241FFEE7}"/>
    <cellStyle name="20% - Accent5 4 2 3 2 3" xfId="21198" xr:uid="{5101D2E7-CD84-4AB4-BC5D-0E7A31BDBEB8}"/>
    <cellStyle name="20% - Accent5 4 2 3 3" xfId="7315" xr:uid="{F178AFD3-8006-4223-8ED1-AE373942B3A7}"/>
    <cellStyle name="20% - Accent5 4 2 3 3 2" xfId="15645" xr:uid="{3D2D15D2-8C6C-465C-83D2-23F750E4D42D}"/>
    <cellStyle name="20% - Accent5 4 2 3 3 2 2" xfId="32302" xr:uid="{6558ACD0-568A-4527-87FF-F6158AF47DAA}"/>
    <cellStyle name="20% - Accent5 4 2 3 3 3" xfId="23974" xr:uid="{A3B2EABD-D7F0-4B04-84EF-20C6E4BE04ED}"/>
    <cellStyle name="20% - Accent5 4 2 3 4" xfId="10093" xr:uid="{8C6B30EF-086A-4361-92E3-B70CBF4E0449}"/>
    <cellStyle name="20% - Accent5 4 2 3 4 2" xfId="26750" xr:uid="{192EACC9-B3AE-4871-A28E-ED9CCF2BE75A}"/>
    <cellStyle name="20% - Accent5 4 2 3 5" xfId="18422" xr:uid="{6064C70C-7838-406E-B0FA-CDEB43EDEA9D}"/>
    <cellStyle name="20% - Accent5 4 2 4" xfId="3212" xr:uid="{9A840614-07D1-4C93-8256-334C47657770}"/>
    <cellStyle name="20% - Accent5 4 2 4 2" xfId="11542" xr:uid="{E09E4BDF-3A10-476D-8011-53DFFFAF7302}"/>
    <cellStyle name="20% - Accent5 4 2 4 2 2" xfId="28199" xr:uid="{46318BD2-323B-4B94-A3B3-7F3D66C66AC7}"/>
    <cellStyle name="20% - Accent5 4 2 4 3" xfId="19871" xr:uid="{BD8A7C59-7BDE-4AF0-967D-F57A8A538C67}"/>
    <cellStyle name="20% - Accent5 4 2 5" xfId="5988" xr:uid="{33507458-20F8-46F3-8663-CE7B7E913BBF}"/>
    <cellStyle name="20% - Accent5 4 2 5 2" xfId="14318" xr:uid="{DB128F66-20CA-43D6-8210-F37EAC11461C}"/>
    <cellStyle name="20% - Accent5 4 2 5 2 2" xfId="30975" xr:uid="{98CDD001-3EEC-464F-B6D2-576317A8308E}"/>
    <cellStyle name="20% - Accent5 4 2 5 3" xfId="22647" xr:uid="{E92F97C0-D88C-4EDC-9170-CBE22D9AE69B}"/>
    <cellStyle name="20% - Accent5 4 2 6" xfId="8766" xr:uid="{F7593F8C-D816-479F-96E5-0EF164CBDDE9}"/>
    <cellStyle name="20% - Accent5 4 2 6 2" xfId="25423" xr:uid="{7285A7FF-CF9C-49D3-9403-523CEC5FCB45}"/>
    <cellStyle name="20% - Accent5 4 2 7" xfId="17095" xr:uid="{64599121-011B-4893-AD3E-5AF85BF77DFF}"/>
    <cellStyle name="20% - Accent5 4 3" xfId="655" xr:uid="{B3C48DB9-C578-474C-8219-605921205668}"/>
    <cellStyle name="20% - Accent5 4 3 2" xfId="1985" xr:uid="{DDDCBB57-5948-45AE-8BBF-1E4E4A6A94B9}"/>
    <cellStyle name="20% - Accent5 4 3 2 2" xfId="4775" xr:uid="{1EE9FABC-7736-4C58-AE43-91D4FA95D118}"/>
    <cellStyle name="20% - Accent5 4 3 2 2 2" xfId="13105" xr:uid="{BD5FBB73-6052-4BDC-A6B6-161153658DE8}"/>
    <cellStyle name="20% - Accent5 4 3 2 2 2 2" xfId="29762" xr:uid="{49BF2DE4-34B1-4974-B34E-08F08CE44DC5}"/>
    <cellStyle name="20% - Accent5 4 3 2 2 3" xfId="21434" xr:uid="{298E90C6-432F-47C7-A580-88B9F61C23EF}"/>
    <cellStyle name="20% - Accent5 4 3 2 3" xfId="7551" xr:uid="{B5ED79E9-60B3-4C22-97FA-E4BEFA853B9B}"/>
    <cellStyle name="20% - Accent5 4 3 2 3 2" xfId="15881" xr:uid="{969176D4-CCE4-477B-B3F7-4EFB8E4C2C8C}"/>
    <cellStyle name="20% - Accent5 4 3 2 3 2 2" xfId="32538" xr:uid="{B2A629F4-B6C1-4FF9-89F7-281AC4E43DE3}"/>
    <cellStyle name="20% - Accent5 4 3 2 3 3" xfId="24210" xr:uid="{7C9E7B58-8D30-4ED5-95E9-21D61361F81F}"/>
    <cellStyle name="20% - Accent5 4 3 2 4" xfId="10329" xr:uid="{63A59C16-0F3E-452F-B170-58D2D8BF224E}"/>
    <cellStyle name="20% - Accent5 4 3 2 4 2" xfId="26986" xr:uid="{094B3782-B902-4EB0-9F21-6E131CF6C63C}"/>
    <cellStyle name="20% - Accent5 4 3 2 5" xfId="18658" xr:uid="{ACBD6758-D2D9-4E4B-AA69-600D0D906A91}"/>
    <cellStyle name="20% - Accent5 4 3 3" xfId="3448" xr:uid="{6AC7962A-50CF-4C63-A3C6-041122F449F5}"/>
    <cellStyle name="20% - Accent5 4 3 3 2" xfId="11778" xr:uid="{E24BF990-E0AC-4478-92E4-38B3D049E8E8}"/>
    <cellStyle name="20% - Accent5 4 3 3 2 2" xfId="28435" xr:uid="{19175E24-0F2B-4779-9133-0A8DC47EFF5B}"/>
    <cellStyle name="20% - Accent5 4 3 3 3" xfId="20107" xr:uid="{92DB42FB-19F8-46E2-9071-62B844A5E6DC}"/>
    <cellStyle name="20% - Accent5 4 3 4" xfId="6224" xr:uid="{E8589946-3547-4D29-92DD-815BE084C47B}"/>
    <cellStyle name="20% - Accent5 4 3 4 2" xfId="14554" xr:uid="{AD0E86C9-5E35-4973-9FD2-26EDC811BF4E}"/>
    <cellStyle name="20% - Accent5 4 3 4 2 2" xfId="31211" xr:uid="{D0C9381B-9184-41CD-B60A-2951BE88C870}"/>
    <cellStyle name="20% - Accent5 4 3 4 3" xfId="22883" xr:uid="{5DFEDED0-2626-422F-902D-57D68B690358}"/>
    <cellStyle name="20% - Accent5 4 3 5" xfId="9002" xr:uid="{9633F55A-5037-4960-B068-D3341DD4392A}"/>
    <cellStyle name="20% - Accent5 4 3 5 2" xfId="25659" xr:uid="{BC1B7DF5-BBA1-49E7-9668-1906C5393139}"/>
    <cellStyle name="20% - Accent5 4 3 6" xfId="17331" xr:uid="{4C2B7ED0-37D0-402D-BBF0-3C9D8F4AA30F}"/>
    <cellStyle name="20% - Accent5 4 4" xfId="1132" xr:uid="{F6A4DBFF-56F9-4890-80A0-EACD5B28A7A5}"/>
    <cellStyle name="20% - Accent5 4 4 2" xfId="2460" xr:uid="{C9982AD2-6067-43E6-96FF-843C856E6FBA}"/>
    <cellStyle name="20% - Accent5 4 4 2 2" xfId="5250" xr:uid="{6F75CB69-F4F7-4EBA-9D23-70180D918EEB}"/>
    <cellStyle name="20% - Accent5 4 4 2 2 2" xfId="13580" xr:uid="{BA2F4E4B-65E1-449F-8A06-67C706551B3C}"/>
    <cellStyle name="20% - Accent5 4 4 2 2 2 2" xfId="30237" xr:uid="{27DE649F-A4E4-43F4-BE9D-B3828182D238}"/>
    <cellStyle name="20% - Accent5 4 4 2 2 3" xfId="21909" xr:uid="{6EB2DDFC-0AA1-4EE5-8A94-247EFA46E920}"/>
    <cellStyle name="20% - Accent5 4 4 2 3" xfId="8026" xr:uid="{6D2166F5-BC24-4D01-8580-508DFBEFA7EF}"/>
    <cellStyle name="20% - Accent5 4 4 2 3 2" xfId="16356" xr:uid="{A7057F19-AD52-43F9-B843-460A85347D70}"/>
    <cellStyle name="20% - Accent5 4 4 2 3 2 2" xfId="33013" xr:uid="{8C3B95F5-C258-473E-A4BD-DFD2C7637C46}"/>
    <cellStyle name="20% - Accent5 4 4 2 3 3" xfId="24685" xr:uid="{4702A83C-C2A1-4A56-971C-BA0106919F12}"/>
    <cellStyle name="20% - Accent5 4 4 2 4" xfId="10804" xr:uid="{A4FD8769-4382-4EAF-B40B-A8A7FD1F4DD4}"/>
    <cellStyle name="20% - Accent5 4 4 2 4 2" xfId="27461" xr:uid="{30C49F35-774E-483B-9EBE-DE3C6203DA48}"/>
    <cellStyle name="20% - Accent5 4 4 2 5" xfId="19133" xr:uid="{DD60644E-97AC-4556-9243-9514C6F5852C}"/>
    <cellStyle name="20% - Accent5 4 4 3" xfId="3923" xr:uid="{5965EC39-941F-4CF6-9E10-0112019B705E}"/>
    <cellStyle name="20% - Accent5 4 4 3 2" xfId="12253" xr:uid="{40CE1C85-1544-4370-9AE3-A51D7F18EE1D}"/>
    <cellStyle name="20% - Accent5 4 4 3 2 2" xfId="28910" xr:uid="{50ADD9BB-1A9F-4CF8-BF2F-726C7B4BCFA4}"/>
    <cellStyle name="20% - Accent5 4 4 3 3" xfId="20582" xr:uid="{88F6EA29-6644-4B3D-BDBC-4E081CCA2CE9}"/>
    <cellStyle name="20% - Accent5 4 4 4" xfId="6699" xr:uid="{B21498A1-3128-4D10-A268-6BDD58712A5C}"/>
    <cellStyle name="20% - Accent5 4 4 4 2" xfId="15029" xr:uid="{826FF794-6ABF-46E7-94DB-1C7068FEDE24}"/>
    <cellStyle name="20% - Accent5 4 4 4 2 2" xfId="31686" xr:uid="{F016C951-C5E4-4BB7-92B8-BA521FA479AE}"/>
    <cellStyle name="20% - Accent5 4 4 4 3" xfId="23358" xr:uid="{51292B20-B03F-4D51-9C36-61383CE39A30}"/>
    <cellStyle name="20% - Accent5 4 4 5" xfId="9477" xr:uid="{30B0FC92-FF2E-4028-8D15-7147E7DED75E}"/>
    <cellStyle name="20% - Accent5 4 4 5 2" xfId="26134" xr:uid="{1C749EB3-A7B8-45F5-A651-F762943D0BCD}"/>
    <cellStyle name="20% - Accent5 4 4 6" xfId="17806" xr:uid="{B96DD4F7-03CB-459A-BB10-CFABA4584CE4}"/>
    <cellStyle name="20% - Accent5 4 5" xfId="1512" xr:uid="{44846835-13DA-4C86-AE45-2EAABF6A206F}"/>
    <cellStyle name="20% - Accent5 4 5 2" xfId="4302" xr:uid="{C2E27D41-0A09-48C1-9C1B-C8FA7F2356C2}"/>
    <cellStyle name="20% - Accent5 4 5 2 2" xfId="12632" xr:uid="{541ECB13-4529-45E9-94A5-4364BBCAA0F9}"/>
    <cellStyle name="20% - Accent5 4 5 2 2 2" xfId="29289" xr:uid="{0B90D679-429B-4176-A5EE-DC6D350EBCE2}"/>
    <cellStyle name="20% - Accent5 4 5 2 3" xfId="20961" xr:uid="{C34C280C-63A8-49CE-8089-A5B4B74FF5FB}"/>
    <cellStyle name="20% - Accent5 4 5 3" xfId="7078" xr:uid="{9A022C86-A175-445F-BA1B-60F2B6F0F1BC}"/>
    <cellStyle name="20% - Accent5 4 5 3 2" xfId="15408" xr:uid="{AFF07AF1-6159-4575-B37E-23F0A2DA262D}"/>
    <cellStyle name="20% - Accent5 4 5 3 2 2" xfId="32065" xr:uid="{6ABC6BBF-832B-449B-8FDE-2B1A23D8A9DB}"/>
    <cellStyle name="20% - Accent5 4 5 3 3" xfId="23737" xr:uid="{59B681C8-2578-418E-B93D-25233507A727}"/>
    <cellStyle name="20% - Accent5 4 5 4" xfId="9856" xr:uid="{E3697154-F840-4739-9C33-8EA6402EE7ED}"/>
    <cellStyle name="20% - Accent5 4 5 4 2" xfId="26513" xr:uid="{5C6DEC7B-9B76-4DD2-BE73-6DDE72023015}"/>
    <cellStyle name="20% - Accent5 4 5 5" xfId="18185" xr:uid="{E313FB5E-72B3-4AAA-9468-418A7B95F9F4}"/>
    <cellStyle name="20% - Accent5 4 6" xfId="2975" xr:uid="{0D508720-6AF7-4825-A94D-00D7BAADA259}"/>
    <cellStyle name="20% - Accent5 4 6 2" xfId="11305" xr:uid="{CA50A98B-0968-4F25-9AF0-6908BE6B0C85}"/>
    <cellStyle name="20% - Accent5 4 6 2 2" xfId="27962" xr:uid="{C3AA4508-C618-43DD-97E1-9834AC6C80C2}"/>
    <cellStyle name="20% - Accent5 4 6 3" xfId="19634" xr:uid="{9D0B50D5-05C1-414D-B679-D2E0310C5995}"/>
    <cellStyle name="20% - Accent5 4 7" xfId="5751" xr:uid="{82371177-4B5E-45AD-A034-264EE3BE193A}"/>
    <cellStyle name="20% - Accent5 4 7 2" xfId="14081" xr:uid="{900E4C90-9C28-4CF8-8770-90CB7D4A9D1C}"/>
    <cellStyle name="20% - Accent5 4 7 2 2" xfId="30738" xr:uid="{363C5EED-F09A-4A75-B868-28485DBAAE49}"/>
    <cellStyle name="20% - Accent5 4 7 3" xfId="22410" xr:uid="{1728D21E-4996-4CF9-8077-DABAD8AD9CD9}"/>
    <cellStyle name="20% - Accent5 4 8" xfId="8529" xr:uid="{C9D0377D-BA02-44B5-9D34-FDA0B0DE1BB9}"/>
    <cellStyle name="20% - Accent5 4 8 2" xfId="25186" xr:uid="{55AAAB8C-CB3A-4A64-9B94-CD866E87621F}"/>
    <cellStyle name="20% - Accent5 4 9" xfId="16858" xr:uid="{14354DA9-79A1-4085-8345-D713E1C6470A}"/>
    <cellStyle name="20% - Accent5 5" xfId="307" xr:uid="{5B3A436A-6C0E-46E9-BE41-6578260D1C9D}"/>
    <cellStyle name="20% - Accent5 5 2" xfId="789" xr:uid="{EBC59D17-85F5-4632-AE1D-E7FD9D5F2F63}"/>
    <cellStyle name="20% - Accent5 5 2 2" xfId="2117" xr:uid="{6498CC09-65E8-4F08-AD97-F8863DF69725}"/>
    <cellStyle name="20% - Accent5 5 2 2 2" xfId="4907" xr:uid="{15F2E4E5-B36A-4209-ADBF-DE5732F02F2F}"/>
    <cellStyle name="20% - Accent5 5 2 2 2 2" xfId="13237" xr:uid="{313DAFFB-6D0E-4AFE-A786-AB540AD19249}"/>
    <cellStyle name="20% - Accent5 5 2 2 2 2 2" xfId="29894" xr:uid="{D458B8C6-121E-4558-8FD3-FBB9E3792FA0}"/>
    <cellStyle name="20% - Accent5 5 2 2 2 3" xfId="21566" xr:uid="{64FDA4E5-A8C6-4CF1-BC0B-013180179362}"/>
    <cellStyle name="20% - Accent5 5 2 2 3" xfId="7683" xr:uid="{6DA5D0E9-B86C-453C-AAEC-328CD9ED294D}"/>
    <cellStyle name="20% - Accent5 5 2 2 3 2" xfId="16013" xr:uid="{D1BDB0D0-673D-45B6-BA0B-F1575EF0115B}"/>
    <cellStyle name="20% - Accent5 5 2 2 3 2 2" xfId="32670" xr:uid="{3DE96148-B07F-4B81-AA69-DF0E71BA5929}"/>
    <cellStyle name="20% - Accent5 5 2 2 3 3" xfId="24342" xr:uid="{618D1A38-D7F2-483F-A904-C46A633BAF16}"/>
    <cellStyle name="20% - Accent5 5 2 2 4" xfId="10461" xr:uid="{530BCB40-547D-4F0E-A324-B1FCD1E8F371}"/>
    <cellStyle name="20% - Accent5 5 2 2 4 2" xfId="27118" xr:uid="{8652C718-C417-41D6-B48C-6D4FD199BCAE}"/>
    <cellStyle name="20% - Accent5 5 2 2 5" xfId="18790" xr:uid="{65E0B0FE-9ED2-4F7B-85D7-ADB346D169BC}"/>
    <cellStyle name="20% - Accent5 5 2 3" xfId="3580" xr:uid="{63BFB75E-F4A2-43FC-99FA-7EB38DB736A3}"/>
    <cellStyle name="20% - Accent5 5 2 3 2" xfId="11910" xr:uid="{E915BAF8-7EA7-424B-A78C-93D3861F9887}"/>
    <cellStyle name="20% - Accent5 5 2 3 2 2" xfId="28567" xr:uid="{B748D504-D48A-4F75-82DC-A53E7FF24129}"/>
    <cellStyle name="20% - Accent5 5 2 3 3" xfId="20239" xr:uid="{EDD49614-53D9-44C2-A32D-BC020848097D}"/>
    <cellStyle name="20% - Accent5 5 2 4" xfId="6356" xr:uid="{399A1F15-4B7C-4EF3-828B-04A5454B7DF6}"/>
    <cellStyle name="20% - Accent5 5 2 4 2" xfId="14686" xr:uid="{ACD11E67-7F71-45D9-B9B1-5B005C778616}"/>
    <cellStyle name="20% - Accent5 5 2 4 2 2" xfId="31343" xr:uid="{50F36195-18D1-44C8-8348-2FAF79C9D5FF}"/>
    <cellStyle name="20% - Accent5 5 2 4 3" xfId="23015" xr:uid="{08AA9F2D-3260-4409-8E48-158A67996BF2}"/>
    <cellStyle name="20% - Accent5 5 2 5" xfId="9134" xr:uid="{ED21CB49-9CBC-4BAA-A0E0-FEE03D4BBB2A}"/>
    <cellStyle name="20% - Accent5 5 2 5 2" xfId="25791" xr:uid="{29732BC7-4C0E-4EDA-88CE-81A44F65EE06}"/>
    <cellStyle name="20% - Accent5 5 2 6" xfId="17463" xr:uid="{4621942D-151A-4C8D-AF5F-7194C0E8E97F}"/>
    <cellStyle name="20% - Accent5 5 3" xfId="1637" xr:uid="{76F718F5-7CDC-4FBD-BAC0-96D9051B95C6}"/>
    <cellStyle name="20% - Accent5 5 3 2" xfId="4427" xr:uid="{0F5180A3-506F-4AD9-8C7F-0C1FE3AFA900}"/>
    <cellStyle name="20% - Accent5 5 3 2 2" xfId="12757" xr:uid="{7E192ADD-EA50-44D5-AB3E-ED64ED223DA5}"/>
    <cellStyle name="20% - Accent5 5 3 2 2 2" xfId="29414" xr:uid="{56DBD8F1-15C3-4299-B6B4-0FE78BAB89AE}"/>
    <cellStyle name="20% - Accent5 5 3 2 3" xfId="21086" xr:uid="{9041BC34-C57E-480C-9E64-6AAF70133B3C}"/>
    <cellStyle name="20% - Accent5 5 3 3" xfId="7203" xr:uid="{11E73B3D-CCA3-4FFB-A730-7C096C32B611}"/>
    <cellStyle name="20% - Accent5 5 3 3 2" xfId="15533" xr:uid="{BD67ACB9-2BFF-4155-9808-98B307BEE7C6}"/>
    <cellStyle name="20% - Accent5 5 3 3 2 2" xfId="32190" xr:uid="{24BAD143-AB3E-4E2D-A7FB-CE0E026C19F1}"/>
    <cellStyle name="20% - Accent5 5 3 3 3" xfId="23862" xr:uid="{EA7ECD9C-9D50-4C7B-8901-C9D2B0609A94}"/>
    <cellStyle name="20% - Accent5 5 3 4" xfId="9981" xr:uid="{8055400A-5D0D-4C0C-B1AC-D00B2F09C677}"/>
    <cellStyle name="20% - Accent5 5 3 4 2" xfId="26638" xr:uid="{071774A7-5BC0-403C-B157-950786F39CA7}"/>
    <cellStyle name="20% - Accent5 5 3 5" xfId="18310" xr:uid="{46C82D0E-41AD-4F67-844A-1233B23335FC}"/>
    <cellStyle name="20% - Accent5 5 4" xfId="3100" xr:uid="{AC865654-2D7C-4C05-BCDD-EA7DC19B8D8C}"/>
    <cellStyle name="20% - Accent5 5 4 2" xfId="11430" xr:uid="{441ACA04-6189-4FE8-83B5-1F028D2024DD}"/>
    <cellStyle name="20% - Accent5 5 4 2 2" xfId="28087" xr:uid="{FA17F515-ED71-4A65-94E4-F60603FE8874}"/>
    <cellStyle name="20% - Accent5 5 4 3" xfId="19759" xr:uid="{DF236181-FB98-4CFE-9C5D-9B8CBF65BC1B}"/>
    <cellStyle name="20% - Accent5 5 5" xfId="5876" xr:uid="{4D0391EC-5BDC-4AFE-8267-7C243D322192}"/>
    <cellStyle name="20% - Accent5 5 5 2" xfId="14206" xr:uid="{2275D50D-DFB0-4352-A888-B5B61582354B}"/>
    <cellStyle name="20% - Accent5 5 5 2 2" xfId="30863" xr:uid="{77629C47-A035-4631-AB12-38712C4C7EFE}"/>
    <cellStyle name="20% - Accent5 5 5 3" xfId="22535" xr:uid="{AF33F1BE-E931-4F51-8769-394AFFCED511}"/>
    <cellStyle name="20% - Accent5 5 6" xfId="8654" xr:uid="{96712AF2-6C68-4A02-A764-25B398B73C0C}"/>
    <cellStyle name="20% - Accent5 5 6 2" xfId="25311" xr:uid="{13B7844E-CFC9-4EAD-9B33-ACB7F9DBC398}"/>
    <cellStyle name="20% - Accent5 5 7" xfId="16983" xr:uid="{A9D0AED6-C44D-4A66-8E15-7E028B07AC7F}"/>
    <cellStyle name="20% - Accent5 5 8" xfId="34830" xr:uid="{9E042992-EE54-49B6-9442-9951F288936D}"/>
    <cellStyle name="20% - Accent5 6" xfId="543" xr:uid="{B8D5D476-5A61-4413-8DCB-63E107FA7E60}"/>
    <cellStyle name="20% - Accent5 6 2" xfId="1873" xr:uid="{B97299D2-6830-4F53-AAB9-51EEFBFCD3EA}"/>
    <cellStyle name="20% - Accent5 6 2 2" xfId="4663" xr:uid="{7770CDDF-33CE-42F7-B8A4-28AA49FB2428}"/>
    <cellStyle name="20% - Accent5 6 2 2 2" xfId="12993" xr:uid="{2FE43B55-AED9-4FE4-88CF-7C86B573283A}"/>
    <cellStyle name="20% - Accent5 6 2 2 2 2" xfId="29650" xr:uid="{FAA4373C-A71A-4884-A406-3C486604D199}"/>
    <cellStyle name="20% - Accent5 6 2 2 3" xfId="21322" xr:uid="{BEA1F9CA-D415-4882-B534-A2DFA7704CDF}"/>
    <cellStyle name="20% - Accent5 6 2 3" xfId="7439" xr:uid="{656D4E24-C91F-4778-9E55-F6BBFFE119C9}"/>
    <cellStyle name="20% - Accent5 6 2 3 2" xfId="15769" xr:uid="{5E302334-C12E-4656-9684-385471DCF176}"/>
    <cellStyle name="20% - Accent5 6 2 3 2 2" xfId="32426" xr:uid="{42AC0B05-8753-478A-B04F-CB5C67873C7D}"/>
    <cellStyle name="20% - Accent5 6 2 3 3" xfId="24098" xr:uid="{11F63760-FF6B-4CF5-ABB1-6536F165C80F}"/>
    <cellStyle name="20% - Accent5 6 2 4" xfId="10217" xr:uid="{E76A2B6E-2E49-45DF-A324-55472CBB120A}"/>
    <cellStyle name="20% - Accent5 6 2 4 2" xfId="26874" xr:uid="{BD8F099F-D922-483C-B543-B69A9C1980B2}"/>
    <cellStyle name="20% - Accent5 6 2 5" xfId="18546" xr:uid="{2B3FCC5A-62D9-425A-AD8E-8989C30D6859}"/>
    <cellStyle name="20% - Accent5 6 3" xfId="3336" xr:uid="{16D11F9A-DEA0-4686-98E7-8D7952F277EF}"/>
    <cellStyle name="20% - Accent5 6 3 2" xfId="11666" xr:uid="{E2A283EF-B32A-450E-8F4F-11E6A7858C06}"/>
    <cellStyle name="20% - Accent5 6 3 2 2" xfId="28323" xr:uid="{13585CD4-9245-4A16-A7F7-F15ABC6F8FE4}"/>
    <cellStyle name="20% - Accent5 6 3 3" xfId="19995" xr:uid="{CB9876EB-D5A8-4073-8C30-555C8D4D17BE}"/>
    <cellStyle name="20% - Accent5 6 4" xfId="6112" xr:uid="{931678A5-632D-41C6-BE56-8ACDB2B8F9E1}"/>
    <cellStyle name="20% - Accent5 6 4 2" xfId="14442" xr:uid="{7CC2C7EE-0FEC-4169-8E1B-65A366A836F8}"/>
    <cellStyle name="20% - Accent5 6 4 2 2" xfId="31099" xr:uid="{8129D978-9AE3-4915-B146-F15C63001AA2}"/>
    <cellStyle name="20% - Accent5 6 4 3" xfId="22771" xr:uid="{779C8A3D-3DE7-4719-989C-67EDAFF73DD4}"/>
    <cellStyle name="20% - Accent5 6 5" xfId="8890" xr:uid="{1A5FF9E0-9E13-43D3-AE17-056624E2FB40}"/>
    <cellStyle name="20% - Accent5 6 5 2" xfId="25547" xr:uid="{B33C9186-E240-4CD7-9EAB-D88A5DD5EEB2}"/>
    <cellStyle name="20% - Accent5 6 6" xfId="17219" xr:uid="{BFD8CF4B-831F-4EC7-B808-C6B2562229B6}"/>
    <cellStyle name="20% - Accent5 6 7" xfId="34831" xr:uid="{5FCD4FD7-BE91-4348-83C0-F203FB573795}"/>
    <cellStyle name="20% - Accent5 7" xfId="1020" xr:uid="{E45BF544-75E4-4F3D-A73D-6EC4699F2B1A}"/>
    <cellStyle name="20% - Accent5 7 2" xfId="2348" xr:uid="{C2284D90-4761-48B8-A35A-01656777408C}"/>
    <cellStyle name="20% - Accent5 7 2 2" xfId="5138" xr:uid="{E8907023-656B-47DF-AA6D-25FA8D0B2D5D}"/>
    <cellStyle name="20% - Accent5 7 2 2 2" xfId="13468" xr:uid="{0703A747-4DAE-46E7-87AA-145255E4B458}"/>
    <cellStyle name="20% - Accent5 7 2 2 2 2" xfId="30125" xr:uid="{B57208E7-64C3-4AB0-927E-F979851198F9}"/>
    <cellStyle name="20% - Accent5 7 2 2 3" xfId="21797" xr:uid="{2936CEEF-F417-4ED0-9DA3-08ACF9F42841}"/>
    <cellStyle name="20% - Accent5 7 2 3" xfId="7914" xr:uid="{23966CB4-D2AB-4851-82C9-1B414E739433}"/>
    <cellStyle name="20% - Accent5 7 2 3 2" xfId="16244" xr:uid="{B1B864F9-B05C-4099-BE56-749F23896046}"/>
    <cellStyle name="20% - Accent5 7 2 3 2 2" xfId="32901" xr:uid="{4A826EB4-882C-48D7-BBFA-DA098DE20B57}"/>
    <cellStyle name="20% - Accent5 7 2 3 3" xfId="24573" xr:uid="{9C47DAF4-5589-499A-8CF5-24A1B074825A}"/>
    <cellStyle name="20% - Accent5 7 2 4" xfId="10692" xr:uid="{6DCE634B-35F9-4E91-946C-028B77D2005E}"/>
    <cellStyle name="20% - Accent5 7 2 4 2" xfId="27349" xr:uid="{7C2126B9-C514-4DC0-BF7D-709906F30929}"/>
    <cellStyle name="20% - Accent5 7 2 5" xfId="19021" xr:uid="{3AE52A36-78A8-43C0-BDFE-9B4598DC4B3E}"/>
    <cellStyle name="20% - Accent5 7 3" xfId="3811" xr:uid="{BAFF3193-77BB-4621-8472-F439B748DAA2}"/>
    <cellStyle name="20% - Accent5 7 3 2" xfId="12141" xr:uid="{F661D7DF-19D4-41F5-961D-F7ACEF41703D}"/>
    <cellStyle name="20% - Accent5 7 3 2 2" xfId="28798" xr:uid="{E250DA55-985C-4BCA-8551-601354F45024}"/>
    <cellStyle name="20% - Accent5 7 3 3" xfId="20470" xr:uid="{7B89015A-2643-4B7B-91B4-0A948FCDAF9A}"/>
    <cellStyle name="20% - Accent5 7 4" xfId="6587" xr:uid="{8335DD03-9B6C-4260-A06A-07D37544C55B}"/>
    <cellStyle name="20% - Accent5 7 4 2" xfId="14917" xr:uid="{60FC9EA5-F50A-4621-8511-3ED8F4366B4F}"/>
    <cellStyle name="20% - Accent5 7 4 2 2" xfId="31574" xr:uid="{E8413EDE-B160-4CC6-A900-438FF766D1EA}"/>
    <cellStyle name="20% - Accent5 7 4 3" xfId="23246" xr:uid="{DD30D43A-BABC-44CF-B3FF-D964275AA08E}"/>
    <cellStyle name="20% - Accent5 7 5" xfId="9365" xr:uid="{18A70C5D-D0EC-4DF2-8A60-63CB7F538894}"/>
    <cellStyle name="20% - Accent5 7 5 2" xfId="26022" xr:uid="{FCCFB06C-2ADA-4A4B-9DEF-13F8D8FDEEDA}"/>
    <cellStyle name="20% - Accent5 7 6" xfId="17694" xr:uid="{561EA616-6171-4FCE-B1F7-05CB91F77AB5}"/>
    <cellStyle name="20% - Accent5 7 7" xfId="34832" xr:uid="{8097A4C1-69DB-42A6-8190-08794A33C694}"/>
    <cellStyle name="20% - Accent5 8" xfId="1255" xr:uid="{58858ACD-23C7-4CFE-BC36-1CB175C96FBC}"/>
    <cellStyle name="20% - Accent5 8 2" xfId="2583" xr:uid="{F037C16F-85EB-46DA-97AD-30701384E697}"/>
    <cellStyle name="20% - Accent5 8 2 2" xfId="5373" xr:uid="{E486A1F1-4450-413C-824B-4D4C00C2B742}"/>
    <cellStyle name="20% - Accent5 8 2 2 2" xfId="13703" xr:uid="{0D2F472A-0908-4599-8A5F-8ABAAECB77CD}"/>
    <cellStyle name="20% - Accent5 8 2 2 2 2" xfId="30360" xr:uid="{B52739AC-F9FF-4BD4-9A9B-D4EEC785C534}"/>
    <cellStyle name="20% - Accent5 8 2 2 3" xfId="22032" xr:uid="{AA087B71-9C8F-457D-AF0D-59E4900D9FBE}"/>
    <cellStyle name="20% - Accent5 8 2 3" xfId="8149" xr:uid="{B4D837BD-0CA9-4A4F-AFE7-9A80EE1E3984}"/>
    <cellStyle name="20% - Accent5 8 2 3 2" xfId="16479" xr:uid="{DF9F5DD1-F2BE-4EDF-B823-5975C9C53FD8}"/>
    <cellStyle name="20% - Accent5 8 2 3 2 2" xfId="33136" xr:uid="{3E52F68F-758F-4556-BC94-1E4ED33426D6}"/>
    <cellStyle name="20% - Accent5 8 2 3 3" xfId="24808" xr:uid="{39D0930A-BA0E-4E39-9897-EADB0F7664D5}"/>
    <cellStyle name="20% - Accent5 8 2 4" xfId="10927" xr:uid="{4E678D3E-86F9-4EAD-9C44-74E2C7B7FED9}"/>
    <cellStyle name="20% - Accent5 8 2 4 2" xfId="27584" xr:uid="{7DE7E0C9-E62C-43AE-BF96-06154FF1466F}"/>
    <cellStyle name="20% - Accent5 8 2 5" xfId="19256" xr:uid="{9DC46CE4-072E-4D52-A4ED-1A44AF9F4D5A}"/>
    <cellStyle name="20% - Accent5 8 3" xfId="4046" xr:uid="{38633B35-11B3-4F65-9C64-1D43A93C0D2E}"/>
    <cellStyle name="20% - Accent5 8 3 2" xfId="12376" xr:uid="{0F4FB281-B734-46E4-9A44-F3C8184AE111}"/>
    <cellStyle name="20% - Accent5 8 3 2 2" xfId="29033" xr:uid="{34B7BE94-DEC5-42CD-8F78-2F7CF7821CC9}"/>
    <cellStyle name="20% - Accent5 8 3 3" xfId="20705" xr:uid="{5E7AFC8D-FCB6-41EB-81B6-140FCAF153CF}"/>
    <cellStyle name="20% - Accent5 8 4" xfId="6822" xr:uid="{EBB71DB9-6B26-452A-B030-224C2DA68C4D}"/>
    <cellStyle name="20% - Accent5 8 4 2" xfId="15152" xr:uid="{DBDE502F-CB93-4CE2-A595-889590A46B58}"/>
    <cellStyle name="20% - Accent5 8 4 2 2" xfId="31809" xr:uid="{804999C4-65D4-4858-99ED-7985A02BBEC1}"/>
    <cellStyle name="20% - Accent5 8 4 3" xfId="23481" xr:uid="{BFF5C6D7-5FCD-4794-A1A0-6F0DFEDFC123}"/>
    <cellStyle name="20% - Accent5 8 5" xfId="9600" xr:uid="{C1E528D7-5992-4A56-902A-196C4A0BFD62}"/>
    <cellStyle name="20% - Accent5 8 5 2" xfId="26257" xr:uid="{49013A93-8DF0-4425-9A47-6A2EC8987927}"/>
    <cellStyle name="20% - Accent5 8 6" xfId="17929" xr:uid="{866D007B-6B8B-4A24-9C4E-0EFA3DEF25D6}"/>
    <cellStyle name="20% - Accent5 8 7" xfId="34833" xr:uid="{82AB0E0B-B9FB-4B9B-8B9B-598AE9EE2E61}"/>
    <cellStyle name="20% - Accent5 9" xfId="1277" xr:uid="{B0E1A890-5B38-4C82-9F40-047D530DE85B}"/>
    <cellStyle name="20% - Accent5 9 2" xfId="2605" xr:uid="{3E03B5D0-A128-45D4-A43D-61A7B07CD442}"/>
    <cellStyle name="20% - Accent5 9 2 2" xfId="5395" xr:uid="{0C87EE51-8EDA-4A20-92CD-87032B704989}"/>
    <cellStyle name="20% - Accent5 9 2 2 2" xfId="13725" xr:uid="{94E32621-81CB-47D3-AD4A-077405E236D1}"/>
    <cellStyle name="20% - Accent5 9 2 2 2 2" xfId="30382" xr:uid="{1F88BAB6-1697-4BB6-884F-F36701D253F8}"/>
    <cellStyle name="20% - Accent5 9 2 2 3" xfId="22054" xr:uid="{091D7188-D029-4422-A25F-7E6BD8C41C0A}"/>
    <cellStyle name="20% - Accent5 9 2 3" xfId="8171" xr:uid="{2714CBD7-E5E8-4573-BD66-1D71C1C6237C}"/>
    <cellStyle name="20% - Accent5 9 2 3 2" xfId="16501" xr:uid="{6D718DB4-6031-4F00-8D45-0993ED810B58}"/>
    <cellStyle name="20% - Accent5 9 2 3 2 2" xfId="33158" xr:uid="{0C6BB459-D6FE-4ED7-9F76-B31BBADBDC79}"/>
    <cellStyle name="20% - Accent5 9 2 3 3" xfId="24830" xr:uid="{F49506B2-00CC-47D0-87C9-638B9911AFCD}"/>
    <cellStyle name="20% - Accent5 9 2 4" xfId="10949" xr:uid="{B15C034D-2DFB-48B2-896A-AAB9D9C24748}"/>
    <cellStyle name="20% - Accent5 9 2 4 2" xfId="27606" xr:uid="{85F1B589-5CAF-421E-9284-ECE3FDABACF2}"/>
    <cellStyle name="20% - Accent5 9 2 5" xfId="19278" xr:uid="{342CC079-8089-48F9-84D1-9FA03DBFDC9D}"/>
    <cellStyle name="20% - Accent5 9 3" xfId="4068" xr:uid="{D611316A-95C6-4616-9817-B3653B5BBF9D}"/>
    <cellStyle name="20% - Accent5 9 3 2" xfId="12398" xr:uid="{3B00C1E4-E491-4C6B-BF6E-2B38A9CA3746}"/>
    <cellStyle name="20% - Accent5 9 3 2 2" xfId="29055" xr:uid="{7121DBF4-0658-4313-AC78-85CF8CB9361B}"/>
    <cellStyle name="20% - Accent5 9 3 3" xfId="20727" xr:uid="{FA21087D-A119-47B7-A9A9-E5D8AD83DA96}"/>
    <cellStyle name="20% - Accent5 9 4" xfId="6844" xr:uid="{D410F74E-D785-4015-8B8F-4B56C3846D33}"/>
    <cellStyle name="20% - Accent5 9 4 2" xfId="15174" xr:uid="{D32CD5D4-451E-4EAB-837E-C34D25180F53}"/>
    <cellStyle name="20% - Accent5 9 4 2 2" xfId="31831" xr:uid="{4D341A50-C9C9-4B40-B636-C53D1C52EF73}"/>
    <cellStyle name="20% - Accent5 9 4 3" xfId="23503" xr:uid="{9A889DB2-9F78-4325-93E9-40687E0101DB}"/>
    <cellStyle name="20% - Accent5 9 5" xfId="9622" xr:uid="{18842B17-FF3D-4D45-AF11-C611B4D66865}"/>
    <cellStyle name="20% - Accent5 9 5 2" xfId="26279" xr:uid="{B0397D37-6F75-4508-9D7F-C7886603DA6F}"/>
    <cellStyle name="20% - Accent5 9 6" xfId="17951" xr:uid="{6A6DFDD4-7331-4461-9F6E-3F87E6CABA2A}"/>
    <cellStyle name="20% - Accent6" xfId="52" builtinId="50" customBuiltin="1"/>
    <cellStyle name="20% - Accent6 10" xfId="1398" xr:uid="{F630B0B2-AD19-433F-9D6A-60486B78E1AF}"/>
    <cellStyle name="20% - Accent6 10 2" xfId="4189" xr:uid="{C12D5A68-A613-44CB-915F-4A2CC32BA815}"/>
    <cellStyle name="20% - Accent6 10 2 2" xfId="12519" xr:uid="{3EFBE3FE-9EE2-4817-BECE-B10D895B19A8}"/>
    <cellStyle name="20% - Accent6 10 2 2 2" xfId="29176" xr:uid="{5014AF23-6C51-427E-8A06-34321F5FB36F}"/>
    <cellStyle name="20% - Accent6 10 2 3" xfId="20848" xr:uid="{CE5CB854-A5E2-4A69-A46D-E1BA6A056AEF}"/>
    <cellStyle name="20% - Accent6 10 3" xfId="6965" xr:uid="{3936340D-5138-470B-94D2-C1CF2ABB15ED}"/>
    <cellStyle name="20% - Accent6 10 3 2" xfId="15295" xr:uid="{E9A5ABFF-706B-4B4B-BA49-F94090ACF1F4}"/>
    <cellStyle name="20% - Accent6 10 3 2 2" xfId="31952" xr:uid="{F024A341-C837-425D-BB8D-C5D0AD0A35C6}"/>
    <cellStyle name="20% - Accent6 10 3 3" xfId="23624" xr:uid="{733733CA-4414-48D1-8549-83921B146065}"/>
    <cellStyle name="20% - Accent6 10 4" xfId="9743" xr:uid="{4721C1FA-7551-4729-8A35-83C902B8F30B}"/>
    <cellStyle name="20% - Accent6 10 4 2" xfId="26400" xr:uid="{E2185773-85C5-4806-96CF-F3C6E901AF27}"/>
    <cellStyle name="20% - Accent6 10 5" xfId="18072" xr:uid="{316B6C8D-1609-4EF6-BA7B-527FCEE3C8DC}"/>
    <cellStyle name="20% - Accent6 11" xfId="2860" xr:uid="{4A26A3F7-F8F6-49C6-B370-5C3353B8A8F5}"/>
    <cellStyle name="20% - Accent6 11 2" xfId="11192" xr:uid="{93A663A1-3B15-46CA-B064-C5023560248E}"/>
    <cellStyle name="20% - Accent6 11 2 2" xfId="27849" xr:uid="{71EACF04-D1D9-4AA9-B7B9-312F005403D8}"/>
    <cellStyle name="20% - Accent6 11 3" xfId="19521" xr:uid="{51FBCA49-2228-4AD6-9CB0-F8E6E8ABC512}"/>
    <cellStyle name="20% - Accent6 12" xfId="5638" xr:uid="{D5C398B3-CDB5-4E8D-869C-F4B294D9288C}"/>
    <cellStyle name="20% - Accent6 12 2" xfId="13968" xr:uid="{403B1708-E91B-4698-81C0-6F9FBD7F4F7F}"/>
    <cellStyle name="20% - Accent6 12 2 2" xfId="30625" xr:uid="{AC5CC9D7-C10B-48CB-800B-4B9647B40B5D}"/>
    <cellStyle name="20% - Accent6 12 3" xfId="22297" xr:uid="{FFB1F3F5-E6F1-412F-BB1A-FA63F9562220}"/>
    <cellStyle name="20% - Accent6 13" xfId="8414" xr:uid="{FFCAF70B-549B-48FA-A3FD-F4FF9BDB1335}"/>
    <cellStyle name="20% - Accent6 13 2" xfId="25073" xr:uid="{0426C41E-AFAC-41EA-B74A-63CC14CBC6AF}"/>
    <cellStyle name="20% - Accent6 14" xfId="16743" xr:uid="{3D750801-3069-49B0-B3AE-B09C51D7EA16}"/>
    <cellStyle name="20% - Accent6 2" xfId="95" xr:uid="{892EC93E-836C-4885-B924-0CBB1E735CA1}"/>
    <cellStyle name="20% - Accent6 2 10" xfId="5673" xr:uid="{32FE5256-71C0-443E-9361-29202113E326}"/>
    <cellStyle name="20% - Accent6 2 10 2" xfId="14003" xr:uid="{387DB4BC-D3EE-4713-AA9C-B3CBA8FBDC4D}"/>
    <cellStyle name="20% - Accent6 2 10 2 2" xfId="30660" xr:uid="{5783E2E1-093D-462F-9A1F-8FA5BC50A765}"/>
    <cellStyle name="20% - Accent6 2 10 3" xfId="22332" xr:uid="{90407EC7-F609-4E27-B354-67C3CD66F106}"/>
    <cellStyle name="20% - Accent6 2 10 4" xfId="34834" xr:uid="{A88E6A14-AE0C-4623-838D-57B2AFE573AC}"/>
    <cellStyle name="20% - Accent6 2 11" xfId="8450" xr:uid="{D250F0C6-B868-4CFA-A378-6A9C1B14169E}"/>
    <cellStyle name="20% - Accent6 2 11 2" xfId="25108" xr:uid="{12E4ED53-DB2A-4E63-80B0-57148741A9A2}"/>
    <cellStyle name="20% - Accent6 2 11 3" xfId="34835" xr:uid="{536F1FAE-544F-4994-A6A7-DA6B9A7266E6}"/>
    <cellStyle name="20% - Accent6 2 12" xfId="16780" xr:uid="{171C08EE-90F6-4F20-8669-9D725A8E79EB}"/>
    <cellStyle name="20% - Accent6 2 12 2" xfId="34836" xr:uid="{C218BCFB-4A61-417E-822D-7777ECA7EB07}"/>
    <cellStyle name="20% - Accent6 2 13" xfId="33869" xr:uid="{1D794CA0-BCD6-413A-9964-6447FCE6B333}"/>
    <cellStyle name="20% - Accent6 2 13 2" xfId="34837" xr:uid="{263D33AE-8AE8-4E67-A8CD-8945BE0A0F10}"/>
    <cellStyle name="20% - Accent6 2 14" xfId="34838" xr:uid="{DD41103D-8255-4EC9-A3A9-9BE49054EF44}"/>
    <cellStyle name="20% - Accent6 2 15" xfId="34839" xr:uid="{E967E345-C615-4CDC-9832-DE793B330628}"/>
    <cellStyle name="20% - Accent6 2 16" xfId="34723" xr:uid="{5BC52278-A947-474B-9992-1EA6D27376D9}"/>
    <cellStyle name="20% - Accent6 2 2" xfId="156" xr:uid="{2C9A22F3-1931-489C-8408-B37F02D82CBD}"/>
    <cellStyle name="20% - Accent6 2 2 10" xfId="8509" xr:uid="{F129E950-D69C-40C3-98D0-0FB7190170DF}"/>
    <cellStyle name="20% - Accent6 2 2 10 2" xfId="25166" xr:uid="{1E1E4BAD-C274-44FC-B7CD-92C8261F5291}"/>
    <cellStyle name="20% - Accent6 2 2 11" xfId="16838" xr:uid="{14CDE380-5000-4402-9B3B-E75AE49C6863}"/>
    <cellStyle name="20% - Accent6 2 2 12" xfId="34840" xr:uid="{9EE2064C-6ACB-46CF-B73B-D5EBF8ADA45D}"/>
    <cellStyle name="20% - Accent6 2 2 2" xfId="277" xr:uid="{66CA99D1-C93C-4E6A-A644-F86C437A6DFE}"/>
    <cellStyle name="20% - Accent6 2 2 2 2" xfId="519" xr:uid="{BAC49D95-9D75-4CDB-8767-C2972B8A3A13}"/>
    <cellStyle name="20% - Accent6 2 2 2 2 2" xfId="995" xr:uid="{46AF00D2-64CB-4F5E-A658-604B6D46DE0B}"/>
    <cellStyle name="20% - Accent6 2 2 2 2 2 2" xfId="2323" xr:uid="{809659B2-D6DE-4284-BC32-8B38AB0B4D89}"/>
    <cellStyle name="20% - Accent6 2 2 2 2 2 2 2" xfId="5113" xr:uid="{45B4A93E-7393-4782-8EE4-A599CC4218B3}"/>
    <cellStyle name="20% - Accent6 2 2 2 2 2 2 2 2" xfId="13443" xr:uid="{28C6101F-718F-4CBB-8505-74AD06BB2F6D}"/>
    <cellStyle name="20% - Accent6 2 2 2 2 2 2 2 2 2" xfId="30100" xr:uid="{42981688-5D91-4FB4-8667-2D53C387F3F1}"/>
    <cellStyle name="20% - Accent6 2 2 2 2 2 2 2 3" xfId="21772" xr:uid="{59BD1ADC-1B81-4060-9DFC-9F296767CB63}"/>
    <cellStyle name="20% - Accent6 2 2 2 2 2 2 3" xfId="7889" xr:uid="{A1B72136-3EAA-4FB2-8046-FC5C42CD244A}"/>
    <cellStyle name="20% - Accent6 2 2 2 2 2 2 3 2" xfId="16219" xr:uid="{2F39570B-259D-4E1C-BA82-75A7BA774647}"/>
    <cellStyle name="20% - Accent6 2 2 2 2 2 2 3 2 2" xfId="32876" xr:uid="{BE2996D3-9264-4B56-9375-1EBB4FA73E78}"/>
    <cellStyle name="20% - Accent6 2 2 2 2 2 2 3 3" xfId="24548" xr:uid="{1D8EBC39-D7A8-4E44-895B-CDC6915CAC61}"/>
    <cellStyle name="20% - Accent6 2 2 2 2 2 2 4" xfId="10667" xr:uid="{3002BB2C-593A-40CD-9518-A76916F9FBF0}"/>
    <cellStyle name="20% - Accent6 2 2 2 2 2 2 4 2" xfId="27324" xr:uid="{7386FDBC-163B-4D1B-BC24-06C851F95394}"/>
    <cellStyle name="20% - Accent6 2 2 2 2 2 2 5" xfId="18996" xr:uid="{A7E24374-AE74-4A20-8805-8A6C50D06FC1}"/>
    <cellStyle name="20% - Accent6 2 2 2 2 2 3" xfId="3786" xr:uid="{D4097EB9-A717-4E9B-A4E9-E1E80F84A833}"/>
    <cellStyle name="20% - Accent6 2 2 2 2 2 3 2" xfId="12116" xr:uid="{A81EF502-5014-4C55-8E09-17F6C95CFD05}"/>
    <cellStyle name="20% - Accent6 2 2 2 2 2 3 2 2" xfId="28773" xr:uid="{53FB8EB6-FD92-4514-B6A8-7FAE61FD888A}"/>
    <cellStyle name="20% - Accent6 2 2 2 2 2 3 3" xfId="20445" xr:uid="{5FC17A77-1436-4EB6-9B99-3AA1925E8E11}"/>
    <cellStyle name="20% - Accent6 2 2 2 2 2 4" xfId="6562" xr:uid="{8CE6367F-7628-47A7-9413-B6EAC933CC33}"/>
    <cellStyle name="20% - Accent6 2 2 2 2 2 4 2" xfId="14892" xr:uid="{2C5DB47C-DEDD-4F06-9696-7EA306E60299}"/>
    <cellStyle name="20% - Accent6 2 2 2 2 2 4 2 2" xfId="31549" xr:uid="{A8781D91-4092-420C-A28B-89B1500132B3}"/>
    <cellStyle name="20% - Accent6 2 2 2 2 2 4 3" xfId="23221" xr:uid="{1D4CA13F-BE21-4ECC-AEF6-F2C5EC9EAE13}"/>
    <cellStyle name="20% - Accent6 2 2 2 2 2 5" xfId="9340" xr:uid="{E32A4F0F-802A-402A-8E41-0F0F813CE5D0}"/>
    <cellStyle name="20% - Accent6 2 2 2 2 2 5 2" xfId="25997" xr:uid="{555BA17A-09D5-4E4C-900C-E1FE30F8E071}"/>
    <cellStyle name="20% - Accent6 2 2 2 2 2 6" xfId="17669" xr:uid="{1E3B152D-4D53-47C4-9ABC-532F93F8E7B0}"/>
    <cellStyle name="20% - Accent6 2 2 2 2 3" xfId="1849" xr:uid="{968496CC-E1C0-496A-AF47-F9A8282B5F7D}"/>
    <cellStyle name="20% - Accent6 2 2 2 2 3 2" xfId="4639" xr:uid="{74623FC3-5EE1-4687-89F0-C58F94E5D4A0}"/>
    <cellStyle name="20% - Accent6 2 2 2 2 3 2 2" xfId="12969" xr:uid="{36B5EDF0-E9ED-4D39-862E-29DD0EFBF038}"/>
    <cellStyle name="20% - Accent6 2 2 2 2 3 2 2 2" xfId="29626" xr:uid="{B7F93FCB-BACA-4395-A404-38D260C7DA1B}"/>
    <cellStyle name="20% - Accent6 2 2 2 2 3 2 3" xfId="21298" xr:uid="{D9DA8D8D-2C8C-48EF-9FBC-310BD5464763}"/>
    <cellStyle name="20% - Accent6 2 2 2 2 3 3" xfId="7415" xr:uid="{DBEDA9B4-21E1-40BD-BB16-4E6ACAEFA387}"/>
    <cellStyle name="20% - Accent6 2 2 2 2 3 3 2" xfId="15745" xr:uid="{20C47A63-C19F-4A53-927A-B39676AE1A36}"/>
    <cellStyle name="20% - Accent6 2 2 2 2 3 3 2 2" xfId="32402" xr:uid="{9E8AF171-CCC5-4168-8A72-06C0BAFBD550}"/>
    <cellStyle name="20% - Accent6 2 2 2 2 3 3 3" xfId="24074" xr:uid="{983650F7-DDCB-45AB-B507-4C962C102F24}"/>
    <cellStyle name="20% - Accent6 2 2 2 2 3 4" xfId="10193" xr:uid="{0C9D45ED-A1EC-45C3-AA20-0BC4493EDDB8}"/>
    <cellStyle name="20% - Accent6 2 2 2 2 3 4 2" xfId="26850" xr:uid="{6C8962F0-1FD3-4626-8409-8123570C996C}"/>
    <cellStyle name="20% - Accent6 2 2 2 2 3 5" xfId="18522" xr:uid="{847F72D2-2941-4A13-BBF6-022C681B7D60}"/>
    <cellStyle name="20% - Accent6 2 2 2 2 4" xfId="3312" xr:uid="{5FB46D06-F8E2-4B63-818F-2F68DA417015}"/>
    <cellStyle name="20% - Accent6 2 2 2 2 4 2" xfId="11642" xr:uid="{AE15CAB5-F844-4E2E-908F-CC815EF50A7F}"/>
    <cellStyle name="20% - Accent6 2 2 2 2 4 2 2" xfId="28299" xr:uid="{FCE2DACF-D5DC-4F75-8373-A916EF996592}"/>
    <cellStyle name="20% - Accent6 2 2 2 2 4 3" xfId="19971" xr:uid="{702580B2-4E9A-470E-A88D-4A20694556FB}"/>
    <cellStyle name="20% - Accent6 2 2 2 2 5" xfId="6088" xr:uid="{62C68A86-BD71-44ED-BC24-9E045D62308F}"/>
    <cellStyle name="20% - Accent6 2 2 2 2 5 2" xfId="14418" xr:uid="{BB449BC4-7248-4131-922C-1D496E5F6253}"/>
    <cellStyle name="20% - Accent6 2 2 2 2 5 2 2" xfId="31075" xr:uid="{C795D28C-EF5C-47A8-BACE-F5EC13DD840D}"/>
    <cellStyle name="20% - Accent6 2 2 2 2 5 3" xfId="22747" xr:uid="{51B7DBFE-9775-493F-A323-799723B2971A}"/>
    <cellStyle name="20% - Accent6 2 2 2 2 6" xfId="8866" xr:uid="{1CB46C61-BEA5-4756-AB62-E242B8110502}"/>
    <cellStyle name="20% - Accent6 2 2 2 2 6 2" xfId="25523" xr:uid="{88662E47-1846-415C-A229-DBEACFC3BC1A}"/>
    <cellStyle name="20% - Accent6 2 2 2 2 7" xfId="17195" xr:uid="{9DEE23EE-47A8-457F-B910-DB7EC0C89386}"/>
    <cellStyle name="20% - Accent6 2 2 2 3" xfId="755" xr:uid="{9145D4A0-4884-4D26-9B31-B6B3B3BFCDB9}"/>
    <cellStyle name="20% - Accent6 2 2 2 3 2" xfId="2085" xr:uid="{09C96946-615B-45B5-BC46-8F47007E1E3E}"/>
    <cellStyle name="20% - Accent6 2 2 2 3 2 2" xfId="4875" xr:uid="{D0D7BD59-2901-4D93-B2A4-E1AB505B2F8E}"/>
    <cellStyle name="20% - Accent6 2 2 2 3 2 2 2" xfId="13205" xr:uid="{8D49EECC-4395-41AD-9ED0-C424B6F4F727}"/>
    <cellStyle name="20% - Accent6 2 2 2 3 2 2 2 2" xfId="29862" xr:uid="{227369F9-FD07-4D1B-B8C3-1B7644101A5F}"/>
    <cellStyle name="20% - Accent6 2 2 2 3 2 2 3" xfId="21534" xr:uid="{83CCFDFB-9551-41C0-BE9E-D76DF2ED03A9}"/>
    <cellStyle name="20% - Accent6 2 2 2 3 2 3" xfId="7651" xr:uid="{FC1AD84E-7294-4A58-BA04-ECF722747419}"/>
    <cellStyle name="20% - Accent6 2 2 2 3 2 3 2" xfId="15981" xr:uid="{FC1D0E6D-B987-42F2-8B56-5614CA21ED37}"/>
    <cellStyle name="20% - Accent6 2 2 2 3 2 3 2 2" xfId="32638" xr:uid="{8B6556E6-6935-4A9B-A008-415DAE70486C}"/>
    <cellStyle name="20% - Accent6 2 2 2 3 2 3 3" xfId="24310" xr:uid="{B2FBEAD7-8575-49A0-9A39-A28071A45AC3}"/>
    <cellStyle name="20% - Accent6 2 2 2 3 2 4" xfId="10429" xr:uid="{F3519974-D4EB-40F3-BE31-54ECABD7F789}"/>
    <cellStyle name="20% - Accent6 2 2 2 3 2 4 2" xfId="27086" xr:uid="{C7D07AFF-A4BF-466F-B4EB-9EF94B8ADC60}"/>
    <cellStyle name="20% - Accent6 2 2 2 3 2 5" xfId="18758" xr:uid="{59627172-BA4A-4623-85A0-1B69F76FA775}"/>
    <cellStyle name="20% - Accent6 2 2 2 3 3" xfId="3548" xr:uid="{458CDBAA-726A-440A-9132-8C5B11FB4881}"/>
    <cellStyle name="20% - Accent6 2 2 2 3 3 2" xfId="11878" xr:uid="{0A2BB06B-93EE-4ED6-96DD-CE868ECD66BD}"/>
    <cellStyle name="20% - Accent6 2 2 2 3 3 2 2" xfId="28535" xr:uid="{F8510952-D84E-4B65-A91A-938D908FD838}"/>
    <cellStyle name="20% - Accent6 2 2 2 3 3 3" xfId="20207" xr:uid="{C0F54975-3E94-4406-91C2-0CDF2B3C2FEA}"/>
    <cellStyle name="20% - Accent6 2 2 2 3 4" xfId="6324" xr:uid="{AF093973-2A90-461E-9DFE-5B3D3ABF0AAF}"/>
    <cellStyle name="20% - Accent6 2 2 2 3 4 2" xfId="14654" xr:uid="{751F5633-A696-407D-8552-69463BDCACB6}"/>
    <cellStyle name="20% - Accent6 2 2 2 3 4 2 2" xfId="31311" xr:uid="{084FF853-9167-4B34-A157-0B001D3844D8}"/>
    <cellStyle name="20% - Accent6 2 2 2 3 4 3" xfId="22983" xr:uid="{48C1BBBA-E1AE-49A8-8828-A0D9DD5D9DA1}"/>
    <cellStyle name="20% - Accent6 2 2 2 3 5" xfId="9102" xr:uid="{0829E0D8-7486-48D2-9433-B4536C4882E2}"/>
    <cellStyle name="20% - Accent6 2 2 2 3 5 2" xfId="25759" xr:uid="{F1282C97-2789-4E4C-A834-B18EA8FD9684}"/>
    <cellStyle name="20% - Accent6 2 2 2 3 6" xfId="17431" xr:uid="{26FFEED6-6510-4E56-82B3-80746FDAABFC}"/>
    <cellStyle name="20% - Accent6 2 2 2 4" xfId="1232" xr:uid="{EB0538EA-F35C-4A9B-A1AD-68E885721217}"/>
    <cellStyle name="20% - Accent6 2 2 2 4 2" xfId="2560" xr:uid="{3775DD49-875F-467F-AF5C-82951BF1AAA8}"/>
    <cellStyle name="20% - Accent6 2 2 2 4 2 2" xfId="5350" xr:uid="{695915B2-7F97-41D6-84FA-CAB2E6974697}"/>
    <cellStyle name="20% - Accent6 2 2 2 4 2 2 2" xfId="13680" xr:uid="{8FA1DFF7-721F-4F96-8B3F-A9E40481D4E6}"/>
    <cellStyle name="20% - Accent6 2 2 2 4 2 2 2 2" xfId="30337" xr:uid="{C3B0EFD5-814A-48AD-847D-3D6EBDF9B33E}"/>
    <cellStyle name="20% - Accent6 2 2 2 4 2 2 3" xfId="22009" xr:uid="{7AF44B98-8CB6-449F-8560-4C68CC81DC9A}"/>
    <cellStyle name="20% - Accent6 2 2 2 4 2 3" xfId="8126" xr:uid="{9EE3196C-26E6-43FB-87ED-FB881148AC7B}"/>
    <cellStyle name="20% - Accent6 2 2 2 4 2 3 2" xfId="16456" xr:uid="{F2320655-A662-4573-B136-DF4F34A5055C}"/>
    <cellStyle name="20% - Accent6 2 2 2 4 2 3 2 2" xfId="33113" xr:uid="{19D83D44-167A-462C-ABBA-54162C15C076}"/>
    <cellStyle name="20% - Accent6 2 2 2 4 2 3 3" xfId="24785" xr:uid="{62629A6B-4ED0-4A79-9850-45C8A6D0B9B8}"/>
    <cellStyle name="20% - Accent6 2 2 2 4 2 4" xfId="10904" xr:uid="{F5995FE6-B91D-4743-908B-C4646056D0C8}"/>
    <cellStyle name="20% - Accent6 2 2 2 4 2 4 2" xfId="27561" xr:uid="{966AF752-CD47-4EBF-9DDF-DD9F68EACBFB}"/>
    <cellStyle name="20% - Accent6 2 2 2 4 2 5" xfId="19233" xr:uid="{38188B2E-B098-4954-813F-AA542A2A0E1F}"/>
    <cellStyle name="20% - Accent6 2 2 2 4 3" xfId="4023" xr:uid="{3F0833F3-C2E9-48F3-95A8-717B733A2853}"/>
    <cellStyle name="20% - Accent6 2 2 2 4 3 2" xfId="12353" xr:uid="{82292691-7961-4ACF-8283-5F0D6489C372}"/>
    <cellStyle name="20% - Accent6 2 2 2 4 3 2 2" xfId="29010" xr:uid="{5B1B1F96-266A-4C5F-A510-10526187323D}"/>
    <cellStyle name="20% - Accent6 2 2 2 4 3 3" xfId="20682" xr:uid="{992360CF-6969-4955-B75B-D278CFF065F5}"/>
    <cellStyle name="20% - Accent6 2 2 2 4 4" xfId="6799" xr:uid="{4C7019C1-9CFA-4268-A6BD-704D0614E85E}"/>
    <cellStyle name="20% - Accent6 2 2 2 4 4 2" xfId="15129" xr:uid="{A0B3C12C-1742-42D3-BABC-BA4F9EBB11DA}"/>
    <cellStyle name="20% - Accent6 2 2 2 4 4 2 2" xfId="31786" xr:uid="{39447FAD-73D4-4019-9C20-A470A3B90B3D}"/>
    <cellStyle name="20% - Accent6 2 2 2 4 4 3" xfId="23458" xr:uid="{0FAE9B84-8464-4E1E-9CE4-C523519E7BBD}"/>
    <cellStyle name="20% - Accent6 2 2 2 4 5" xfId="9577" xr:uid="{4E377113-D25D-4FF5-ACD0-F07A296AE4EC}"/>
    <cellStyle name="20% - Accent6 2 2 2 4 5 2" xfId="26234" xr:uid="{414BD361-36B1-4FC4-906C-8C63034A0BBD}"/>
    <cellStyle name="20% - Accent6 2 2 2 4 6" xfId="17906" xr:uid="{BFBBF606-F67D-487B-8085-087EDDB47B00}"/>
    <cellStyle name="20% - Accent6 2 2 2 5" xfId="1612" xr:uid="{13CC49AD-F5A9-41E8-B5FA-1CCF50FD2FA5}"/>
    <cellStyle name="20% - Accent6 2 2 2 5 2" xfId="4402" xr:uid="{83AE51F8-AFA0-4362-9258-6314B99084C7}"/>
    <cellStyle name="20% - Accent6 2 2 2 5 2 2" xfId="12732" xr:uid="{A8B93A9B-389A-4F0D-B775-4E17B23A4E15}"/>
    <cellStyle name="20% - Accent6 2 2 2 5 2 2 2" xfId="29389" xr:uid="{878F0D1B-2AD8-4AB1-B346-A2D65476FCD0}"/>
    <cellStyle name="20% - Accent6 2 2 2 5 2 3" xfId="21061" xr:uid="{607F28A6-DB32-4B81-B7C9-95B03E0682A3}"/>
    <cellStyle name="20% - Accent6 2 2 2 5 3" xfId="7178" xr:uid="{866B1948-3B4F-41A1-BFAF-783A4EC836B4}"/>
    <cellStyle name="20% - Accent6 2 2 2 5 3 2" xfId="15508" xr:uid="{F6287550-D996-4427-971F-90C784D17A1E}"/>
    <cellStyle name="20% - Accent6 2 2 2 5 3 2 2" xfId="32165" xr:uid="{11DCD2CA-5E07-4BB5-A139-9EDD805A8249}"/>
    <cellStyle name="20% - Accent6 2 2 2 5 3 3" xfId="23837" xr:uid="{2F754F7A-43CE-4312-8CFA-3A3B249C31D9}"/>
    <cellStyle name="20% - Accent6 2 2 2 5 4" xfId="9956" xr:uid="{E219DAEC-1F2E-4B96-9051-0A5380ED2151}"/>
    <cellStyle name="20% - Accent6 2 2 2 5 4 2" xfId="26613" xr:uid="{3405E4FE-8727-48F7-B350-316A53493E3D}"/>
    <cellStyle name="20% - Accent6 2 2 2 5 5" xfId="18285" xr:uid="{E134FC44-EE99-4EDC-AA02-6B2AB777D37B}"/>
    <cellStyle name="20% - Accent6 2 2 2 6" xfId="3075" xr:uid="{7E03967C-9520-4841-AE98-BF634171769C}"/>
    <cellStyle name="20% - Accent6 2 2 2 6 2" xfId="11405" xr:uid="{54154DF9-6138-40EC-ABAA-08F0F603A26D}"/>
    <cellStyle name="20% - Accent6 2 2 2 6 2 2" xfId="28062" xr:uid="{CDDEF7B1-0FCF-4DAC-BC9C-1EFA0CBFE794}"/>
    <cellStyle name="20% - Accent6 2 2 2 6 3" xfId="19734" xr:uid="{490FCA97-88AB-45AD-933A-714642CEC3D8}"/>
    <cellStyle name="20% - Accent6 2 2 2 7" xfId="5851" xr:uid="{6174571F-059A-4032-BDD3-0192E8AA9428}"/>
    <cellStyle name="20% - Accent6 2 2 2 7 2" xfId="14181" xr:uid="{F0DE9C8F-A4FF-4D90-88B3-629100DC72F5}"/>
    <cellStyle name="20% - Accent6 2 2 2 7 2 2" xfId="30838" xr:uid="{D92E638C-1DA3-44C0-8775-8A62F6708DE2}"/>
    <cellStyle name="20% - Accent6 2 2 2 7 3" xfId="22510" xr:uid="{9E547FB6-844D-449D-8AFB-C10D5BEDEE4E}"/>
    <cellStyle name="20% - Accent6 2 2 2 8" xfId="8629" xr:uid="{2EBA16F0-5AF4-4342-A6A3-AE0A58864DA9}"/>
    <cellStyle name="20% - Accent6 2 2 2 8 2" xfId="25286" xr:uid="{4D7A7AFB-8BA6-4ED0-8280-E7BA8C2DBB74}"/>
    <cellStyle name="20% - Accent6 2 2 2 9" xfId="16958" xr:uid="{B5429F91-55DA-4C73-8F9E-EF7965724337}"/>
    <cellStyle name="20% - Accent6 2 2 3" xfId="399" xr:uid="{C5B62168-917E-49A5-8358-E3ED6B847D4D}"/>
    <cellStyle name="20% - Accent6 2 2 3 2" xfId="877" xr:uid="{0CE1FCD0-1E0C-4FDF-881D-7973859A8F3C}"/>
    <cellStyle name="20% - Accent6 2 2 3 2 2" xfId="2205" xr:uid="{5B0C0744-27CB-4FA0-8142-BFC6E07CD8A8}"/>
    <cellStyle name="20% - Accent6 2 2 3 2 2 2" xfId="4995" xr:uid="{595E2DF1-7528-410D-8ECF-4B61B3B2D2B1}"/>
    <cellStyle name="20% - Accent6 2 2 3 2 2 2 2" xfId="13325" xr:uid="{75C2C96D-647D-4F0F-A6C5-111D1ED5FDD3}"/>
    <cellStyle name="20% - Accent6 2 2 3 2 2 2 2 2" xfId="29982" xr:uid="{C7449D37-C37C-496A-B268-0E486B641423}"/>
    <cellStyle name="20% - Accent6 2 2 3 2 2 2 3" xfId="21654" xr:uid="{3F263A3F-6007-4893-975F-88D6684390FC}"/>
    <cellStyle name="20% - Accent6 2 2 3 2 2 3" xfId="7771" xr:uid="{D09DFF9B-CFF4-412D-B9CD-2476EAE9FFE5}"/>
    <cellStyle name="20% - Accent6 2 2 3 2 2 3 2" xfId="16101" xr:uid="{78B2D541-AE75-4C31-8EFC-8A87FA71FB1F}"/>
    <cellStyle name="20% - Accent6 2 2 3 2 2 3 2 2" xfId="32758" xr:uid="{74699E1D-892B-4771-AF3F-1D9E37525EC2}"/>
    <cellStyle name="20% - Accent6 2 2 3 2 2 3 3" xfId="24430" xr:uid="{685C8E5C-7FAA-4097-BBEA-8E6519E39B89}"/>
    <cellStyle name="20% - Accent6 2 2 3 2 2 4" xfId="10549" xr:uid="{DBA33491-9A9F-4CBF-96A7-CF683678313E}"/>
    <cellStyle name="20% - Accent6 2 2 3 2 2 4 2" xfId="27206" xr:uid="{E3B03CBF-3C44-401B-81C7-6A5806550E8A}"/>
    <cellStyle name="20% - Accent6 2 2 3 2 2 5" xfId="18878" xr:uid="{140930E8-4E4E-4E0A-9397-CFAE5DACC9D6}"/>
    <cellStyle name="20% - Accent6 2 2 3 2 3" xfId="3668" xr:uid="{B3D9F77D-E8BF-4F89-8BAA-A57F8A770AA5}"/>
    <cellStyle name="20% - Accent6 2 2 3 2 3 2" xfId="11998" xr:uid="{E556D5EC-5A69-40EA-B047-415A8FD01BF0}"/>
    <cellStyle name="20% - Accent6 2 2 3 2 3 2 2" xfId="28655" xr:uid="{C9D5CFA7-5D9D-42FE-938B-7CF86D9B7DAC}"/>
    <cellStyle name="20% - Accent6 2 2 3 2 3 3" xfId="20327" xr:uid="{921234F1-6ADF-420B-896F-2883FE5C5E5D}"/>
    <cellStyle name="20% - Accent6 2 2 3 2 4" xfId="6444" xr:uid="{72E95723-FB05-46F3-8FE7-E9C2AA12FF6D}"/>
    <cellStyle name="20% - Accent6 2 2 3 2 4 2" xfId="14774" xr:uid="{32D61DDD-820F-47EF-8303-33439C1A1CAA}"/>
    <cellStyle name="20% - Accent6 2 2 3 2 4 2 2" xfId="31431" xr:uid="{1224C19D-CD0A-460F-AC30-D2D5EEF9340C}"/>
    <cellStyle name="20% - Accent6 2 2 3 2 4 3" xfId="23103" xr:uid="{3E5371E7-3CF8-4662-8891-3A37DBA4D697}"/>
    <cellStyle name="20% - Accent6 2 2 3 2 5" xfId="9222" xr:uid="{2A259340-DD58-4F3E-A23C-230DB5FAC78F}"/>
    <cellStyle name="20% - Accent6 2 2 3 2 5 2" xfId="25879" xr:uid="{31C16C1B-CD9C-4D37-A4BD-AFC4ABC689BA}"/>
    <cellStyle name="20% - Accent6 2 2 3 2 6" xfId="17551" xr:uid="{FAB43DD9-9EDB-4972-ACE8-2D8ADA6A59A7}"/>
    <cellStyle name="20% - Accent6 2 2 3 3" xfId="1729" xr:uid="{4E8BE3AB-C5C6-40C2-B551-AEE4E473D1DD}"/>
    <cellStyle name="20% - Accent6 2 2 3 3 2" xfId="4519" xr:uid="{80C450FF-C616-4EB4-ACBF-6BEC99C550FB}"/>
    <cellStyle name="20% - Accent6 2 2 3 3 2 2" xfId="12849" xr:uid="{F08B1F58-12A5-42E3-B231-18260ACA8FB3}"/>
    <cellStyle name="20% - Accent6 2 2 3 3 2 2 2" xfId="29506" xr:uid="{DC285160-A447-476E-87D0-B8CDABFF0594}"/>
    <cellStyle name="20% - Accent6 2 2 3 3 2 3" xfId="21178" xr:uid="{A74691F0-399D-444B-A0F1-1E1915C64C00}"/>
    <cellStyle name="20% - Accent6 2 2 3 3 3" xfId="7295" xr:uid="{1377D1AF-4787-4A41-852D-2BA22FF5A199}"/>
    <cellStyle name="20% - Accent6 2 2 3 3 3 2" xfId="15625" xr:uid="{CC590DB7-5C0B-4E54-9F01-5C0D0B5A24EE}"/>
    <cellStyle name="20% - Accent6 2 2 3 3 3 2 2" xfId="32282" xr:uid="{021AD977-5401-41A5-9075-FE192EBB1AE2}"/>
    <cellStyle name="20% - Accent6 2 2 3 3 3 3" xfId="23954" xr:uid="{B24D8E9F-C2EB-48AC-9A54-672D114AB645}"/>
    <cellStyle name="20% - Accent6 2 2 3 3 4" xfId="10073" xr:uid="{58B48126-49F4-48F5-9DF9-AE8B5584865F}"/>
    <cellStyle name="20% - Accent6 2 2 3 3 4 2" xfId="26730" xr:uid="{B55A1A33-BA9A-45EE-868D-1B754344111A}"/>
    <cellStyle name="20% - Accent6 2 2 3 3 5" xfId="18402" xr:uid="{2BAD5B4D-2C59-4CA9-9103-CD26234D83B3}"/>
    <cellStyle name="20% - Accent6 2 2 3 4" xfId="3192" xr:uid="{4FBDB392-52B4-49C1-AF33-DF269B48AEBA}"/>
    <cellStyle name="20% - Accent6 2 2 3 4 2" xfId="11522" xr:uid="{E8C0FBF4-2B33-4135-8811-DDB397FA0243}"/>
    <cellStyle name="20% - Accent6 2 2 3 4 2 2" xfId="28179" xr:uid="{72D8FCE6-0201-421B-B014-98B4DA602483}"/>
    <cellStyle name="20% - Accent6 2 2 3 4 3" xfId="19851" xr:uid="{9331E6CD-9299-42DE-BA6C-9FA3E5D97727}"/>
    <cellStyle name="20% - Accent6 2 2 3 5" xfId="5968" xr:uid="{DB176377-81EF-4679-8878-3497487D0936}"/>
    <cellStyle name="20% - Accent6 2 2 3 5 2" xfId="14298" xr:uid="{C6A12360-5CE4-44B6-800A-DEE840035870}"/>
    <cellStyle name="20% - Accent6 2 2 3 5 2 2" xfId="30955" xr:uid="{3464D8A1-ED5C-454A-BD7D-D1649F894F85}"/>
    <cellStyle name="20% - Accent6 2 2 3 5 3" xfId="22627" xr:uid="{56F0AEE7-6C33-4CCB-92A9-5FE4804C5473}"/>
    <cellStyle name="20% - Accent6 2 2 3 6" xfId="8746" xr:uid="{B496CF39-97A8-4D77-8016-6C65070583DB}"/>
    <cellStyle name="20% - Accent6 2 2 3 6 2" xfId="25403" xr:uid="{EC399908-B1CA-422B-81D1-538FC3B1BF93}"/>
    <cellStyle name="20% - Accent6 2 2 3 7" xfId="17075" xr:uid="{D3BC8CCE-A3B3-4042-B09A-2A02805CF442}"/>
    <cellStyle name="20% - Accent6 2 2 4" xfId="635" xr:uid="{8D20B7EB-A93A-4ECB-A8FE-7735647E2C94}"/>
    <cellStyle name="20% - Accent6 2 2 4 2" xfId="1965" xr:uid="{84418341-6351-45FF-B947-CBCCEA681E88}"/>
    <cellStyle name="20% - Accent6 2 2 4 2 2" xfId="4755" xr:uid="{2C29D21F-DFB8-4378-AF52-B4A18EA16E00}"/>
    <cellStyle name="20% - Accent6 2 2 4 2 2 2" xfId="13085" xr:uid="{D2FD1696-CBFF-4B09-9FE6-2679B81A58B3}"/>
    <cellStyle name="20% - Accent6 2 2 4 2 2 2 2" xfId="29742" xr:uid="{6B83827A-05D6-4183-83DD-2A7181021EB0}"/>
    <cellStyle name="20% - Accent6 2 2 4 2 2 3" xfId="21414" xr:uid="{573DD251-852E-4F88-AA26-9A9EE6039739}"/>
    <cellStyle name="20% - Accent6 2 2 4 2 3" xfId="7531" xr:uid="{D9B41B1D-2CA9-4B38-BF17-02A52C0AE46C}"/>
    <cellStyle name="20% - Accent6 2 2 4 2 3 2" xfId="15861" xr:uid="{A34869DB-23A8-4380-AD33-A254E890049E}"/>
    <cellStyle name="20% - Accent6 2 2 4 2 3 2 2" xfId="32518" xr:uid="{534D2242-2A3B-41BA-8A00-838783BF919C}"/>
    <cellStyle name="20% - Accent6 2 2 4 2 3 3" xfId="24190" xr:uid="{38811F9A-A25A-49D4-865B-6AE02EE32788}"/>
    <cellStyle name="20% - Accent6 2 2 4 2 4" xfId="10309" xr:uid="{38CE897B-6CD6-4DD1-B9A7-F822E2FAEAF2}"/>
    <cellStyle name="20% - Accent6 2 2 4 2 4 2" xfId="26966" xr:uid="{2C0DA474-7343-4EB8-8332-6D01B24A1342}"/>
    <cellStyle name="20% - Accent6 2 2 4 2 5" xfId="18638" xr:uid="{58F3F8D2-1658-4D64-B291-8C1370C8BF2B}"/>
    <cellStyle name="20% - Accent6 2 2 4 3" xfId="3428" xr:uid="{D6436201-F513-45E4-9ACD-7259BE40CD64}"/>
    <cellStyle name="20% - Accent6 2 2 4 3 2" xfId="11758" xr:uid="{626E4A39-3436-4B10-88A9-0228296D0D38}"/>
    <cellStyle name="20% - Accent6 2 2 4 3 2 2" xfId="28415" xr:uid="{ED605CA3-F54E-4CB7-8130-AD3B51E9C58B}"/>
    <cellStyle name="20% - Accent6 2 2 4 3 3" xfId="20087" xr:uid="{60FA98CA-A01C-48DF-80F8-881C68E06F39}"/>
    <cellStyle name="20% - Accent6 2 2 4 4" xfId="6204" xr:uid="{A27C518B-B47A-41F2-8C89-963D7E89BC20}"/>
    <cellStyle name="20% - Accent6 2 2 4 4 2" xfId="14534" xr:uid="{494714BD-A980-4B7A-A7C5-367D4DD9DA37}"/>
    <cellStyle name="20% - Accent6 2 2 4 4 2 2" xfId="31191" xr:uid="{E550D6F6-EB9B-4FB1-AAEA-6D562308084C}"/>
    <cellStyle name="20% - Accent6 2 2 4 4 3" xfId="22863" xr:uid="{000FC446-10CF-4D92-BDDE-D987B98E9D66}"/>
    <cellStyle name="20% - Accent6 2 2 4 5" xfId="8982" xr:uid="{17BA6668-3048-4371-B22A-EAD0457FE547}"/>
    <cellStyle name="20% - Accent6 2 2 4 5 2" xfId="25639" xr:uid="{3BC46DAA-0136-4B08-8E90-AC8C1CAD9D42}"/>
    <cellStyle name="20% - Accent6 2 2 4 6" xfId="17311" xr:uid="{40FBC6A4-12EF-4C80-83E9-8A4C0F24A166}"/>
    <cellStyle name="20% - Accent6 2 2 5" xfId="1112" xr:uid="{3003E1BB-757D-4ABC-9E50-400AB6664966}"/>
    <cellStyle name="20% - Accent6 2 2 5 2" xfId="2440" xr:uid="{A9EB780A-600E-48FF-8E73-44E713AFF38E}"/>
    <cellStyle name="20% - Accent6 2 2 5 2 2" xfId="5230" xr:uid="{E99C1B48-31E8-4BE4-869E-C58FE3FD9D1D}"/>
    <cellStyle name="20% - Accent6 2 2 5 2 2 2" xfId="13560" xr:uid="{A0B9AE3B-4A3B-4A22-96AD-B6CD55437A07}"/>
    <cellStyle name="20% - Accent6 2 2 5 2 2 2 2" xfId="30217" xr:uid="{6A64CF0C-ED57-4DD4-9D1A-20AA257B7B65}"/>
    <cellStyle name="20% - Accent6 2 2 5 2 2 3" xfId="21889" xr:uid="{B463C428-A4DA-40CC-AE11-778349316E41}"/>
    <cellStyle name="20% - Accent6 2 2 5 2 3" xfId="8006" xr:uid="{43C5D7CA-1B38-42BD-B8EC-4D8B84F354A1}"/>
    <cellStyle name="20% - Accent6 2 2 5 2 3 2" xfId="16336" xr:uid="{FCD1F4B4-9804-4FC9-A413-D36C8A6D8665}"/>
    <cellStyle name="20% - Accent6 2 2 5 2 3 2 2" xfId="32993" xr:uid="{A33E3E32-0881-41F8-8B4F-AF7FBD118D2B}"/>
    <cellStyle name="20% - Accent6 2 2 5 2 3 3" xfId="24665" xr:uid="{FDFB5FF2-03C9-4A1A-A3CC-E23A4C9FA787}"/>
    <cellStyle name="20% - Accent6 2 2 5 2 4" xfId="10784" xr:uid="{F7E99DEB-55EA-42CC-A1F3-0F4E0DF7953F}"/>
    <cellStyle name="20% - Accent6 2 2 5 2 4 2" xfId="27441" xr:uid="{993A37B7-8427-4D32-AC4A-F760FDA05164}"/>
    <cellStyle name="20% - Accent6 2 2 5 2 5" xfId="19113" xr:uid="{8789E09B-7A1C-49A6-8171-FB927038A908}"/>
    <cellStyle name="20% - Accent6 2 2 5 3" xfId="3903" xr:uid="{4CC4D56E-DE5A-4D25-9CD1-B983E4EBFA75}"/>
    <cellStyle name="20% - Accent6 2 2 5 3 2" xfId="12233" xr:uid="{27329250-DA25-4146-9132-D8B6E9AF4D9E}"/>
    <cellStyle name="20% - Accent6 2 2 5 3 2 2" xfId="28890" xr:uid="{139BB5FC-5CEF-484B-B475-BDD8FDE224DB}"/>
    <cellStyle name="20% - Accent6 2 2 5 3 3" xfId="20562" xr:uid="{91173130-8322-46EA-9DD1-646140830F9B}"/>
    <cellStyle name="20% - Accent6 2 2 5 4" xfId="6679" xr:uid="{456C82B9-6F14-4780-B624-2DDE34011DC9}"/>
    <cellStyle name="20% - Accent6 2 2 5 4 2" xfId="15009" xr:uid="{EB655895-72CD-484D-8944-204006C14DDA}"/>
    <cellStyle name="20% - Accent6 2 2 5 4 2 2" xfId="31666" xr:uid="{C709EFD8-9D08-4A6A-BE0C-583237C36AD9}"/>
    <cellStyle name="20% - Accent6 2 2 5 4 3" xfId="23338" xr:uid="{02407C96-71C6-409A-A938-23DBCB6EB81A}"/>
    <cellStyle name="20% - Accent6 2 2 5 5" xfId="9457" xr:uid="{415DD87D-0D89-46EB-A337-B0425B162F18}"/>
    <cellStyle name="20% - Accent6 2 2 5 5 2" xfId="26114" xr:uid="{689C23FA-6670-4F35-8028-DC5A8DA4198B}"/>
    <cellStyle name="20% - Accent6 2 2 5 6" xfId="17786" xr:uid="{F202B4A6-A7A1-465B-92F8-441DC9C56120}"/>
    <cellStyle name="20% - Accent6 2 2 6" xfId="1377" xr:uid="{067A794A-9716-4EFC-B03F-9E432A173E7A}"/>
    <cellStyle name="20% - Accent6 2 2 6 2" xfId="2705" xr:uid="{B1A40F5D-595C-4B0F-9639-ADDF4AE604B9}"/>
    <cellStyle name="20% - Accent6 2 2 6 2 2" xfId="5495" xr:uid="{C67A7032-0DFD-4AFF-8AFC-1F33202651D6}"/>
    <cellStyle name="20% - Accent6 2 2 6 2 2 2" xfId="13825" xr:uid="{C4EC2813-0747-45CB-810C-032439E3403C}"/>
    <cellStyle name="20% - Accent6 2 2 6 2 2 2 2" xfId="30482" xr:uid="{4636E105-CDC5-472D-963D-2B3863AA26D4}"/>
    <cellStyle name="20% - Accent6 2 2 6 2 2 3" xfId="22154" xr:uid="{98552678-4881-49D2-8677-296C21164C0A}"/>
    <cellStyle name="20% - Accent6 2 2 6 2 3" xfId="8271" xr:uid="{7109711F-E406-4AE2-B03E-6458BA03002A}"/>
    <cellStyle name="20% - Accent6 2 2 6 2 3 2" xfId="16601" xr:uid="{74660808-D121-40A4-A018-83AD5A7771DC}"/>
    <cellStyle name="20% - Accent6 2 2 6 2 3 2 2" xfId="33258" xr:uid="{64089823-E59F-48A1-924F-5B7D0157CFAD}"/>
    <cellStyle name="20% - Accent6 2 2 6 2 3 3" xfId="24930" xr:uid="{675F07A2-2F5B-40C0-B7AE-9F1DDD524E25}"/>
    <cellStyle name="20% - Accent6 2 2 6 2 4" xfId="11049" xr:uid="{B9BCFAFA-EA6C-422B-AF5F-60DDF3C6A4EC}"/>
    <cellStyle name="20% - Accent6 2 2 6 2 4 2" xfId="27706" xr:uid="{FE81AEE9-67F9-4198-AF85-3646661FABEB}"/>
    <cellStyle name="20% - Accent6 2 2 6 2 5" xfId="19378" xr:uid="{06E9EFDD-D8EB-4AE9-9ABD-578FF19D4EC9}"/>
    <cellStyle name="20% - Accent6 2 2 6 3" xfId="4168" xr:uid="{0174678B-87B8-4040-A367-CF90A03FD322}"/>
    <cellStyle name="20% - Accent6 2 2 6 3 2" xfId="12498" xr:uid="{C5105F4F-B0AE-4880-8139-DCFA80C033AC}"/>
    <cellStyle name="20% - Accent6 2 2 6 3 2 2" xfId="29155" xr:uid="{5D59E534-7F34-4DD5-ABE5-2F7093C029A7}"/>
    <cellStyle name="20% - Accent6 2 2 6 3 3" xfId="20827" xr:uid="{BEB24867-A215-4BA1-9D66-343DED90068A}"/>
    <cellStyle name="20% - Accent6 2 2 6 4" xfId="6944" xr:uid="{F911C3E2-AC58-459D-8A5E-5F984C915EE3}"/>
    <cellStyle name="20% - Accent6 2 2 6 4 2" xfId="15274" xr:uid="{3D9F4623-E76D-4538-8592-0E87A41E2E75}"/>
    <cellStyle name="20% - Accent6 2 2 6 4 2 2" xfId="31931" xr:uid="{94B718F4-90AB-4E54-90AA-A55C85839233}"/>
    <cellStyle name="20% - Accent6 2 2 6 4 3" xfId="23603" xr:uid="{8A33E34D-807B-4DC6-A7D2-BEA3061632E3}"/>
    <cellStyle name="20% - Accent6 2 2 6 5" xfId="9722" xr:uid="{0BB41C46-46D4-47CA-A133-EFDAA0B89F31}"/>
    <cellStyle name="20% - Accent6 2 2 6 5 2" xfId="26379" xr:uid="{616FC97A-25C6-40D0-AB71-8A9CECC86DD6}"/>
    <cellStyle name="20% - Accent6 2 2 6 6" xfId="18051" xr:uid="{36332B9D-FC6A-49F8-A1F1-4A291AFCDAEC}"/>
    <cellStyle name="20% - Accent6 2 2 7" xfId="1492" xr:uid="{581827CD-7723-40A3-B6D7-84D529A7E0BB}"/>
    <cellStyle name="20% - Accent6 2 2 7 2" xfId="4282" xr:uid="{9CF30820-0BF2-4B00-8A33-A2C4F43DD19B}"/>
    <cellStyle name="20% - Accent6 2 2 7 2 2" xfId="12612" xr:uid="{829F6AE5-1A38-409C-A876-192829E990D1}"/>
    <cellStyle name="20% - Accent6 2 2 7 2 2 2" xfId="29269" xr:uid="{B05ED4B4-DCD3-4EAD-B42A-4277E2E12504}"/>
    <cellStyle name="20% - Accent6 2 2 7 2 3" xfId="20941" xr:uid="{E4FED500-6B09-45EB-9DA9-C58379167424}"/>
    <cellStyle name="20% - Accent6 2 2 7 3" xfId="7058" xr:uid="{DC8119BB-1167-45C6-BEA3-21D7DEB90B2B}"/>
    <cellStyle name="20% - Accent6 2 2 7 3 2" xfId="15388" xr:uid="{E7C95962-B53F-4702-A8D4-DEF4D7170AA7}"/>
    <cellStyle name="20% - Accent6 2 2 7 3 2 2" xfId="32045" xr:uid="{9998755B-2C21-4A42-A5CF-5C9B1F3CC269}"/>
    <cellStyle name="20% - Accent6 2 2 7 3 3" xfId="23717" xr:uid="{4F9EEB24-B6CD-47E0-A912-430DF9236C79}"/>
    <cellStyle name="20% - Accent6 2 2 7 4" xfId="9836" xr:uid="{7AF4D44D-3E60-44BB-9B64-F989FE20E5C0}"/>
    <cellStyle name="20% - Accent6 2 2 7 4 2" xfId="26493" xr:uid="{33EBF68E-6F0D-4C38-8D02-89C2F260D16B}"/>
    <cellStyle name="20% - Accent6 2 2 7 5" xfId="18165" xr:uid="{D8F7FFBD-307F-4DC0-9861-4419116F2C04}"/>
    <cellStyle name="20% - Accent6 2 2 8" xfId="2955" xr:uid="{6CE28F5C-9E00-41F0-8855-670D1AC5E55C}"/>
    <cellStyle name="20% - Accent6 2 2 8 2" xfId="11285" xr:uid="{8779FF0D-09DA-4E62-AFEF-2E4D8280FACF}"/>
    <cellStyle name="20% - Accent6 2 2 8 2 2" xfId="27942" xr:uid="{B3B30F4B-3F5B-4E90-AC80-DE90C47BD4E0}"/>
    <cellStyle name="20% - Accent6 2 2 8 3" xfId="19614" xr:uid="{3BE279D4-7C2C-40F0-8E7E-B49DA9D2EB01}"/>
    <cellStyle name="20% - Accent6 2 2 9" xfId="5731" xr:uid="{A42A0693-0B9C-4419-899F-3BCB3D180805}"/>
    <cellStyle name="20% - Accent6 2 2 9 2" xfId="14061" xr:uid="{597ED990-D58C-41F8-AB28-68CCD48ECA8D}"/>
    <cellStyle name="20% - Accent6 2 2 9 2 2" xfId="30718" xr:uid="{3DF1FF68-CB10-4A9F-9225-0A249F34623B}"/>
    <cellStyle name="20% - Accent6 2 2 9 3" xfId="22390" xr:uid="{0D0C9CA8-9D95-4A53-8CF9-6C71D29B7652}"/>
    <cellStyle name="20% - Accent6 2 3" xfId="215" xr:uid="{DCEED314-03F4-4E8D-B004-B2EE114A43B7}"/>
    <cellStyle name="20% - Accent6 2 3 10" xfId="34841" xr:uid="{9648DC72-8AF7-48CD-B0B6-F30547E2D8E3}"/>
    <cellStyle name="20% - Accent6 2 3 2" xfId="457" xr:uid="{5F3127D1-524A-4778-B6BA-D48444BA8F26}"/>
    <cellStyle name="20% - Accent6 2 3 2 2" xfId="934" xr:uid="{43C475DC-9236-41F1-A036-D2859DCCF3C6}"/>
    <cellStyle name="20% - Accent6 2 3 2 2 2" xfId="2262" xr:uid="{3DEC1007-6AEA-4C41-9A11-BA8DB07911AF}"/>
    <cellStyle name="20% - Accent6 2 3 2 2 2 2" xfId="5052" xr:uid="{8AD819E0-DF00-4994-8094-A3CE6A5719F4}"/>
    <cellStyle name="20% - Accent6 2 3 2 2 2 2 2" xfId="13382" xr:uid="{C9CBA666-EEB7-4186-8A40-6F79BA79988F}"/>
    <cellStyle name="20% - Accent6 2 3 2 2 2 2 2 2" xfId="30039" xr:uid="{147B7415-3388-4716-BB31-BB84C050EFBB}"/>
    <cellStyle name="20% - Accent6 2 3 2 2 2 2 3" xfId="21711" xr:uid="{EDCEFC7D-B1EC-4D8C-B3F6-0FE2B8A0FF97}"/>
    <cellStyle name="20% - Accent6 2 3 2 2 2 3" xfId="7828" xr:uid="{295903BD-AFBE-4DEC-BD97-8632DACF474A}"/>
    <cellStyle name="20% - Accent6 2 3 2 2 2 3 2" xfId="16158" xr:uid="{3EC768D4-7858-4C49-8538-B04C8C997847}"/>
    <cellStyle name="20% - Accent6 2 3 2 2 2 3 2 2" xfId="32815" xr:uid="{22C1F7E9-CF1A-4074-B9FA-4BC2FEF23F3F}"/>
    <cellStyle name="20% - Accent6 2 3 2 2 2 3 3" xfId="24487" xr:uid="{84083AF7-A342-48C1-92CB-8E346A4CF46A}"/>
    <cellStyle name="20% - Accent6 2 3 2 2 2 4" xfId="10606" xr:uid="{9246BC13-F17A-45C8-A7B0-850EB4145179}"/>
    <cellStyle name="20% - Accent6 2 3 2 2 2 4 2" xfId="27263" xr:uid="{491A324F-8C29-444D-AC0C-F47546E30F20}"/>
    <cellStyle name="20% - Accent6 2 3 2 2 2 5" xfId="18935" xr:uid="{6F3AFE62-EAAE-48EE-9BE4-5D357DDF7E39}"/>
    <cellStyle name="20% - Accent6 2 3 2 2 3" xfId="3725" xr:uid="{67BA6C81-EB40-468F-863A-559DEF263431}"/>
    <cellStyle name="20% - Accent6 2 3 2 2 3 2" xfId="12055" xr:uid="{5C99CF3C-4261-43F5-986C-36D32071FC97}"/>
    <cellStyle name="20% - Accent6 2 3 2 2 3 2 2" xfId="28712" xr:uid="{A4F1C50D-AE8C-4699-A292-236D471A5210}"/>
    <cellStyle name="20% - Accent6 2 3 2 2 3 3" xfId="20384" xr:uid="{2B61A6AC-0911-4049-A096-314B5BC8FBA2}"/>
    <cellStyle name="20% - Accent6 2 3 2 2 4" xfId="6501" xr:uid="{45C1C494-604C-419F-9970-36F157697A45}"/>
    <cellStyle name="20% - Accent6 2 3 2 2 4 2" xfId="14831" xr:uid="{885E96ED-2FF8-47A5-829D-B822A965DA1E}"/>
    <cellStyle name="20% - Accent6 2 3 2 2 4 2 2" xfId="31488" xr:uid="{1EAAB6C0-A3D5-411F-A3EA-57ADFD8DD9DC}"/>
    <cellStyle name="20% - Accent6 2 3 2 2 4 3" xfId="23160" xr:uid="{8EFBCE8C-75C6-4968-AE9A-0A8DE4AA37EC}"/>
    <cellStyle name="20% - Accent6 2 3 2 2 5" xfId="9279" xr:uid="{29301C79-A406-41E6-828A-63A29843A8A6}"/>
    <cellStyle name="20% - Accent6 2 3 2 2 5 2" xfId="25936" xr:uid="{D6DF416B-AEB9-4CFC-9A7D-BE21523F7BC4}"/>
    <cellStyle name="20% - Accent6 2 3 2 2 6" xfId="17608" xr:uid="{D872E467-98D3-4F65-9EA8-A25D76032853}"/>
    <cellStyle name="20% - Accent6 2 3 2 3" xfId="1787" xr:uid="{5B0FCEF9-FE1D-4AC0-98C3-252EEAA37C37}"/>
    <cellStyle name="20% - Accent6 2 3 2 3 2" xfId="4577" xr:uid="{60BF1387-D7FE-40DB-A5AA-B6423964637C}"/>
    <cellStyle name="20% - Accent6 2 3 2 3 2 2" xfId="12907" xr:uid="{A1122AE2-0D55-463E-93EF-3D810A789914}"/>
    <cellStyle name="20% - Accent6 2 3 2 3 2 2 2" xfId="29564" xr:uid="{0A5AA6D6-AEC1-400F-B375-FCF405A4E26D}"/>
    <cellStyle name="20% - Accent6 2 3 2 3 2 3" xfId="21236" xr:uid="{BB7384DB-A497-42E3-BB61-F2F1A6044F17}"/>
    <cellStyle name="20% - Accent6 2 3 2 3 3" xfId="7353" xr:uid="{46954FB9-D809-4375-ACAD-6AA2FA32D69E}"/>
    <cellStyle name="20% - Accent6 2 3 2 3 3 2" xfId="15683" xr:uid="{6B9E4A2E-5C02-49A0-A8DC-45F91D5144EE}"/>
    <cellStyle name="20% - Accent6 2 3 2 3 3 2 2" xfId="32340" xr:uid="{028A3037-527E-42D9-9C18-C8CB5ADF057A}"/>
    <cellStyle name="20% - Accent6 2 3 2 3 3 3" xfId="24012" xr:uid="{BF474F40-AD98-4582-BC18-38E7682CE508}"/>
    <cellStyle name="20% - Accent6 2 3 2 3 4" xfId="10131" xr:uid="{EF8AD19A-9AAA-4BDC-B8DD-09097A346AA6}"/>
    <cellStyle name="20% - Accent6 2 3 2 3 4 2" xfId="26788" xr:uid="{6307AAD5-CD40-42A2-B38A-B7063B90BC97}"/>
    <cellStyle name="20% - Accent6 2 3 2 3 5" xfId="18460" xr:uid="{782E37E7-B7DD-46C5-A300-F2CAA52F8329}"/>
    <cellStyle name="20% - Accent6 2 3 2 4" xfId="3250" xr:uid="{CBC21689-6E67-4419-AA82-0B4446087991}"/>
    <cellStyle name="20% - Accent6 2 3 2 4 2" xfId="11580" xr:uid="{D9CFDA2F-BDA9-4DCF-B410-F0CBF97C275F}"/>
    <cellStyle name="20% - Accent6 2 3 2 4 2 2" xfId="28237" xr:uid="{7E1748C4-41F7-4B16-970E-26C4A937AAC9}"/>
    <cellStyle name="20% - Accent6 2 3 2 4 3" xfId="19909" xr:uid="{0E70F9FD-C641-46D8-B68C-24537A6EDE91}"/>
    <cellStyle name="20% - Accent6 2 3 2 5" xfId="6026" xr:uid="{55B4C3DA-4DDD-4415-A9CF-A3CD662583AA}"/>
    <cellStyle name="20% - Accent6 2 3 2 5 2" xfId="14356" xr:uid="{3C309A01-7B71-4E46-966F-D892A3C1C69D}"/>
    <cellStyle name="20% - Accent6 2 3 2 5 2 2" xfId="31013" xr:uid="{6B9A96AD-7332-4ED8-B5DB-42E7039A5882}"/>
    <cellStyle name="20% - Accent6 2 3 2 5 3" xfId="22685" xr:uid="{264CF423-CEB2-445E-9740-619DB918A93E}"/>
    <cellStyle name="20% - Accent6 2 3 2 6" xfId="8804" xr:uid="{D9971B71-3107-431E-B4A4-C22E64B8BCDF}"/>
    <cellStyle name="20% - Accent6 2 3 2 6 2" xfId="25461" xr:uid="{B28C7DDE-2691-47E7-8763-ABB4EFF2F1DD}"/>
    <cellStyle name="20% - Accent6 2 3 2 7" xfId="17133" xr:uid="{693F673C-9599-43C7-BD67-7D89B9B399FA}"/>
    <cellStyle name="20% - Accent6 2 3 3" xfId="693" xr:uid="{B02D018A-5043-461E-8713-54A40B75B7AC}"/>
    <cellStyle name="20% - Accent6 2 3 3 2" xfId="2023" xr:uid="{92DBDD0E-B8DF-4E9A-A6C5-6C970289CDEA}"/>
    <cellStyle name="20% - Accent6 2 3 3 2 2" xfId="4813" xr:uid="{1B9AD671-E230-49C1-AD33-47C8829EC147}"/>
    <cellStyle name="20% - Accent6 2 3 3 2 2 2" xfId="13143" xr:uid="{4135B5AA-8802-4DE5-8CE3-21795A5BBA0B}"/>
    <cellStyle name="20% - Accent6 2 3 3 2 2 2 2" xfId="29800" xr:uid="{B2F6BD54-1277-4DF1-BFE3-F840AD508D4A}"/>
    <cellStyle name="20% - Accent6 2 3 3 2 2 3" xfId="21472" xr:uid="{583042AF-6E4B-4678-A67E-8EC4EFC35578}"/>
    <cellStyle name="20% - Accent6 2 3 3 2 3" xfId="7589" xr:uid="{3664E22F-B39F-456C-896B-3242E349AD39}"/>
    <cellStyle name="20% - Accent6 2 3 3 2 3 2" xfId="15919" xr:uid="{E45A56C9-773A-4DE4-9A22-430473DCC98D}"/>
    <cellStyle name="20% - Accent6 2 3 3 2 3 2 2" xfId="32576" xr:uid="{6ED1E643-401C-49EB-8567-64083D7C2911}"/>
    <cellStyle name="20% - Accent6 2 3 3 2 3 3" xfId="24248" xr:uid="{A3560D9F-23C1-4884-AB2C-8E10C5817F4E}"/>
    <cellStyle name="20% - Accent6 2 3 3 2 4" xfId="10367" xr:uid="{3AD83EDC-285E-4F2C-AA4B-05D16DA264AC}"/>
    <cellStyle name="20% - Accent6 2 3 3 2 4 2" xfId="27024" xr:uid="{39B69038-262B-4376-9773-190F36EDC499}"/>
    <cellStyle name="20% - Accent6 2 3 3 2 5" xfId="18696" xr:uid="{4D90408B-3823-454A-B044-033453C50EA6}"/>
    <cellStyle name="20% - Accent6 2 3 3 3" xfId="3486" xr:uid="{71AC7801-5D50-456F-942D-6DFD5A292F7A}"/>
    <cellStyle name="20% - Accent6 2 3 3 3 2" xfId="11816" xr:uid="{B4F97799-02AC-477C-9B83-E4FC8FC0A7DB}"/>
    <cellStyle name="20% - Accent6 2 3 3 3 2 2" xfId="28473" xr:uid="{37BC0B5E-B31A-46A6-B4A5-1F006D0AA261}"/>
    <cellStyle name="20% - Accent6 2 3 3 3 3" xfId="20145" xr:uid="{48E90D5F-04A7-4345-99EB-88B2F5603860}"/>
    <cellStyle name="20% - Accent6 2 3 3 4" xfId="6262" xr:uid="{B58058A4-969B-4CA1-9009-6CF8E44EF861}"/>
    <cellStyle name="20% - Accent6 2 3 3 4 2" xfId="14592" xr:uid="{DCD3D3E3-62A1-4A9C-935D-1CD73D8772F1}"/>
    <cellStyle name="20% - Accent6 2 3 3 4 2 2" xfId="31249" xr:uid="{E878EEE9-7EC6-48A9-9EC4-CA4F7F74D564}"/>
    <cellStyle name="20% - Accent6 2 3 3 4 3" xfId="22921" xr:uid="{C58B2E38-7C58-4C16-BA75-FDA52C60F287}"/>
    <cellStyle name="20% - Accent6 2 3 3 5" xfId="9040" xr:uid="{08AFA27B-0EB6-4225-AFCE-C7794CE2741C}"/>
    <cellStyle name="20% - Accent6 2 3 3 5 2" xfId="25697" xr:uid="{C7424513-4E8C-48E4-8FCB-FAEFCC3B6676}"/>
    <cellStyle name="20% - Accent6 2 3 3 6" xfId="17369" xr:uid="{C6A17095-A3B1-4B13-BDCC-9320DEF4BBC6}"/>
    <cellStyle name="20% - Accent6 2 3 4" xfId="1170" xr:uid="{2FA77B08-99D7-44BE-87D2-043CAF84A22A}"/>
    <cellStyle name="20% - Accent6 2 3 4 2" xfId="2498" xr:uid="{F788A3FF-E34A-4142-B796-2FD37099E342}"/>
    <cellStyle name="20% - Accent6 2 3 4 2 2" xfId="5288" xr:uid="{2CDC4D9E-91BE-4089-AAEF-8D25516F13A4}"/>
    <cellStyle name="20% - Accent6 2 3 4 2 2 2" xfId="13618" xr:uid="{57F4BE17-CA61-45A8-8D36-63CC2645BF94}"/>
    <cellStyle name="20% - Accent6 2 3 4 2 2 2 2" xfId="30275" xr:uid="{6473FA24-DEE9-4E9C-9936-5CBCEB509D71}"/>
    <cellStyle name="20% - Accent6 2 3 4 2 2 3" xfId="21947" xr:uid="{E2306A6C-2D92-4851-8ED2-D99A5C57FCAA}"/>
    <cellStyle name="20% - Accent6 2 3 4 2 3" xfId="8064" xr:uid="{5D897CE0-7F46-488D-9D9F-F616FEA0553A}"/>
    <cellStyle name="20% - Accent6 2 3 4 2 3 2" xfId="16394" xr:uid="{79388DA3-D905-41D2-8527-96E309913687}"/>
    <cellStyle name="20% - Accent6 2 3 4 2 3 2 2" xfId="33051" xr:uid="{EC75AE4C-422F-47FF-9ABC-73EDC939CA2D}"/>
    <cellStyle name="20% - Accent6 2 3 4 2 3 3" xfId="24723" xr:uid="{797C9530-483D-43B6-8D26-4234C957A7EE}"/>
    <cellStyle name="20% - Accent6 2 3 4 2 4" xfId="10842" xr:uid="{F00BA65B-BBF8-417A-8AFE-B8681BDD37D2}"/>
    <cellStyle name="20% - Accent6 2 3 4 2 4 2" xfId="27499" xr:uid="{E52113CB-EE2A-4AEC-AA4E-C1C7D9772B69}"/>
    <cellStyle name="20% - Accent6 2 3 4 2 5" xfId="19171" xr:uid="{4362049F-1527-4189-9F57-F2B510E5C7AF}"/>
    <cellStyle name="20% - Accent6 2 3 4 3" xfId="3961" xr:uid="{5EBD0007-D9E5-4D35-909F-43B8DC829BCC}"/>
    <cellStyle name="20% - Accent6 2 3 4 3 2" xfId="12291" xr:uid="{E9A14DA0-D303-4A63-A721-AF1996330A0B}"/>
    <cellStyle name="20% - Accent6 2 3 4 3 2 2" xfId="28948" xr:uid="{5D0C484E-9714-49B0-9768-E7F11FBFEAE9}"/>
    <cellStyle name="20% - Accent6 2 3 4 3 3" xfId="20620" xr:uid="{8D053362-6F24-4C8E-9311-539C0C465E92}"/>
    <cellStyle name="20% - Accent6 2 3 4 4" xfId="6737" xr:uid="{04395E5F-6C2B-4DAE-A698-028988B58F0F}"/>
    <cellStyle name="20% - Accent6 2 3 4 4 2" xfId="15067" xr:uid="{EC553754-4972-42FF-8253-C46E1A639596}"/>
    <cellStyle name="20% - Accent6 2 3 4 4 2 2" xfId="31724" xr:uid="{DDE47995-E240-4E84-B7F5-ED9BE0EEB98E}"/>
    <cellStyle name="20% - Accent6 2 3 4 4 3" xfId="23396" xr:uid="{7E4D3780-F2EB-4EDD-A44A-8FA9DBDF86A4}"/>
    <cellStyle name="20% - Accent6 2 3 4 5" xfId="9515" xr:uid="{C6BA822D-D998-4720-B32E-2A74BC89A01F}"/>
    <cellStyle name="20% - Accent6 2 3 4 5 2" xfId="26172" xr:uid="{3AA617E6-B40E-4AE7-B419-437AD22D4DC7}"/>
    <cellStyle name="20% - Accent6 2 3 4 6" xfId="17844" xr:uid="{340E8700-3C11-4919-90AE-1CEF1A7C2A50}"/>
    <cellStyle name="20% - Accent6 2 3 5" xfId="1550" xr:uid="{0F86B4CB-6993-45AC-8579-5C076118E66B}"/>
    <cellStyle name="20% - Accent6 2 3 5 2" xfId="4340" xr:uid="{59B144FE-7599-40A8-B140-9B8D2C50FFDC}"/>
    <cellStyle name="20% - Accent6 2 3 5 2 2" xfId="12670" xr:uid="{B4EA897A-99B1-4603-8BA4-3E3CA0588BC5}"/>
    <cellStyle name="20% - Accent6 2 3 5 2 2 2" xfId="29327" xr:uid="{719306D1-DAD6-4A08-B92F-164F708DAA8A}"/>
    <cellStyle name="20% - Accent6 2 3 5 2 3" xfId="20999" xr:uid="{6240E226-8A00-4F04-ABC4-886DAF8BBC63}"/>
    <cellStyle name="20% - Accent6 2 3 5 3" xfId="7116" xr:uid="{A3967D58-5588-49E8-A541-5876CB8DC084}"/>
    <cellStyle name="20% - Accent6 2 3 5 3 2" xfId="15446" xr:uid="{8165BF96-7ADF-4ED3-BBB9-D07F1BDCAA5E}"/>
    <cellStyle name="20% - Accent6 2 3 5 3 2 2" xfId="32103" xr:uid="{7C2E7480-D6D4-426A-9BF1-1145166EFD7F}"/>
    <cellStyle name="20% - Accent6 2 3 5 3 3" xfId="23775" xr:uid="{3ECC2CAA-AC69-49CA-AACC-1B53EBFC1AFC}"/>
    <cellStyle name="20% - Accent6 2 3 5 4" xfId="9894" xr:uid="{A62434B9-E0D9-48B9-9CBC-AA70CFA277DA}"/>
    <cellStyle name="20% - Accent6 2 3 5 4 2" xfId="26551" xr:uid="{6BB43AD1-2A44-4701-BB87-CAF47F7CA327}"/>
    <cellStyle name="20% - Accent6 2 3 5 5" xfId="18223" xr:uid="{217BE1F3-F712-4322-B111-2E6D4098A97D}"/>
    <cellStyle name="20% - Accent6 2 3 6" xfId="3013" xr:uid="{CD27315A-F455-49DD-8A58-6FCB5423E531}"/>
    <cellStyle name="20% - Accent6 2 3 6 2" xfId="11343" xr:uid="{CB2A671A-0111-4B2E-A442-1F296574467B}"/>
    <cellStyle name="20% - Accent6 2 3 6 2 2" xfId="28000" xr:uid="{60BFF512-AF24-43A3-891F-429FFBD06303}"/>
    <cellStyle name="20% - Accent6 2 3 6 3" xfId="19672" xr:uid="{5AA0828D-69CB-425B-8860-677DED6E49A7}"/>
    <cellStyle name="20% - Accent6 2 3 7" xfId="5789" xr:uid="{FE449C69-C225-48F3-81FB-1A01B015D4B6}"/>
    <cellStyle name="20% - Accent6 2 3 7 2" xfId="14119" xr:uid="{1B658175-B34F-4B8B-B32F-04BCCE77A5D6}"/>
    <cellStyle name="20% - Accent6 2 3 7 2 2" xfId="30776" xr:uid="{B3F4DE5A-7E37-47BA-8B37-0B4EF811F101}"/>
    <cellStyle name="20% - Accent6 2 3 7 3" xfId="22448" xr:uid="{556E888E-8DCA-4750-A6FF-CF583F1496EE}"/>
    <cellStyle name="20% - Accent6 2 3 8" xfId="8567" xr:uid="{1494232F-7DEF-43B1-83B3-F9152A761220}"/>
    <cellStyle name="20% - Accent6 2 3 8 2" xfId="25224" xr:uid="{2E7382A9-B82A-49DC-A908-17357F90F3A9}"/>
    <cellStyle name="20% - Accent6 2 3 9" xfId="16896" xr:uid="{5ACA88F8-6155-4C29-A086-74E56EF41DCB}"/>
    <cellStyle name="20% - Accent6 2 4" xfId="341" xr:uid="{8DC0D29B-AF54-4ABD-A12E-70740ABD545D}"/>
    <cellStyle name="20% - Accent6 2 4 2" xfId="821" xr:uid="{F899605D-E003-4333-91E4-B69D8995E6FA}"/>
    <cellStyle name="20% - Accent6 2 4 2 2" xfId="2149" xr:uid="{8085F21A-0A06-450B-BF4A-81B2D58920A4}"/>
    <cellStyle name="20% - Accent6 2 4 2 2 2" xfId="4939" xr:uid="{E45EAFB5-D114-450E-AF77-77A0737E2553}"/>
    <cellStyle name="20% - Accent6 2 4 2 2 2 2" xfId="13269" xr:uid="{6D6E714A-A429-4F8C-A9D4-8E68741E28AB}"/>
    <cellStyle name="20% - Accent6 2 4 2 2 2 2 2" xfId="29926" xr:uid="{B6D39DB5-E5F9-484A-9E11-FA2998F07E43}"/>
    <cellStyle name="20% - Accent6 2 4 2 2 2 3" xfId="21598" xr:uid="{B5D1BC1B-72E0-4145-9EE7-1C8488A8367E}"/>
    <cellStyle name="20% - Accent6 2 4 2 2 3" xfId="7715" xr:uid="{9CD44C14-6CDD-473A-9B5A-A0BC72219170}"/>
    <cellStyle name="20% - Accent6 2 4 2 2 3 2" xfId="16045" xr:uid="{253D3D27-E54D-455C-8B64-017F2690F976}"/>
    <cellStyle name="20% - Accent6 2 4 2 2 3 2 2" xfId="32702" xr:uid="{74FF9E88-F219-405D-A149-8D2B2FC85BB5}"/>
    <cellStyle name="20% - Accent6 2 4 2 2 3 3" xfId="24374" xr:uid="{63C3F724-8E5A-46A0-8961-BBFB98373C73}"/>
    <cellStyle name="20% - Accent6 2 4 2 2 4" xfId="10493" xr:uid="{2B6F8E4E-CD66-4CC0-A377-0682AF828E63}"/>
    <cellStyle name="20% - Accent6 2 4 2 2 4 2" xfId="27150" xr:uid="{F9C37D75-712E-46D6-8CF8-DBF48C99AC27}"/>
    <cellStyle name="20% - Accent6 2 4 2 2 5" xfId="18822" xr:uid="{2CD8DE0E-2135-47F8-9E90-59688261E4C4}"/>
    <cellStyle name="20% - Accent6 2 4 2 3" xfId="3612" xr:uid="{D38320C3-15F5-4D56-B9A5-03CC0D45F182}"/>
    <cellStyle name="20% - Accent6 2 4 2 3 2" xfId="11942" xr:uid="{93D5529E-C63A-43B9-BB1D-D6AD1B3BA020}"/>
    <cellStyle name="20% - Accent6 2 4 2 3 2 2" xfId="28599" xr:uid="{F728F979-DA5E-4BC1-88F3-678E841B2A88}"/>
    <cellStyle name="20% - Accent6 2 4 2 3 3" xfId="20271" xr:uid="{73726C0E-C3B9-443B-A4D4-FB8A3F1EC8BD}"/>
    <cellStyle name="20% - Accent6 2 4 2 4" xfId="6388" xr:uid="{6A1F797D-5EAE-4FDE-8EBE-1134AD175DA8}"/>
    <cellStyle name="20% - Accent6 2 4 2 4 2" xfId="14718" xr:uid="{28EE759B-0DC5-4ECE-9065-02788488CA15}"/>
    <cellStyle name="20% - Accent6 2 4 2 4 2 2" xfId="31375" xr:uid="{90656502-8C57-4E74-B5F0-8B587F74FE26}"/>
    <cellStyle name="20% - Accent6 2 4 2 4 3" xfId="23047" xr:uid="{CBC47582-4121-4C30-9435-7E23EF59C4FD}"/>
    <cellStyle name="20% - Accent6 2 4 2 5" xfId="9166" xr:uid="{55EA62E3-209A-4C34-A513-9C21EB1FC97C}"/>
    <cellStyle name="20% - Accent6 2 4 2 5 2" xfId="25823" xr:uid="{CEF4535C-CD53-482A-A9DF-47160E4C7578}"/>
    <cellStyle name="20% - Accent6 2 4 2 6" xfId="17495" xr:uid="{793352F6-112F-4427-AF75-5B0AB1087993}"/>
    <cellStyle name="20% - Accent6 2 4 3" xfId="1671" xr:uid="{E55568C9-261B-4619-8849-5BEA2DF84132}"/>
    <cellStyle name="20% - Accent6 2 4 3 2" xfId="4461" xr:uid="{2631A66F-0678-436D-8BD0-7B7C8E1264A2}"/>
    <cellStyle name="20% - Accent6 2 4 3 2 2" xfId="12791" xr:uid="{DD76939F-3D97-4528-AB50-B9D4C3B5CE95}"/>
    <cellStyle name="20% - Accent6 2 4 3 2 2 2" xfId="29448" xr:uid="{F2704640-3B77-4E67-8FB8-2A16C588A5C3}"/>
    <cellStyle name="20% - Accent6 2 4 3 2 3" xfId="21120" xr:uid="{654DF069-DC89-4E6C-9DB5-372937FCDD2D}"/>
    <cellStyle name="20% - Accent6 2 4 3 3" xfId="7237" xr:uid="{6EBC2E2B-C797-4788-B5CD-DCE11CE2DE38}"/>
    <cellStyle name="20% - Accent6 2 4 3 3 2" xfId="15567" xr:uid="{ECB4ED2A-5154-42B5-932B-BD32BAF75241}"/>
    <cellStyle name="20% - Accent6 2 4 3 3 2 2" xfId="32224" xr:uid="{619C3485-A56C-4D5D-9A43-9F089730919F}"/>
    <cellStyle name="20% - Accent6 2 4 3 3 3" xfId="23896" xr:uid="{90C17FBB-0667-4333-B8D9-F218EFE7D87B}"/>
    <cellStyle name="20% - Accent6 2 4 3 4" xfId="10015" xr:uid="{4BFBB974-D5C5-47B3-BF31-EF67245DA608}"/>
    <cellStyle name="20% - Accent6 2 4 3 4 2" xfId="26672" xr:uid="{C87EF47B-2BBB-481C-B88A-31B86031FC51}"/>
    <cellStyle name="20% - Accent6 2 4 3 5" xfId="18344" xr:uid="{3E0D1A7A-1097-44C0-AFB1-DF7C6774D8F0}"/>
    <cellStyle name="20% - Accent6 2 4 4" xfId="3134" xr:uid="{BD930B5B-81C1-4A3F-946B-4450947D9606}"/>
    <cellStyle name="20% - Accent6 2 4 4 2" xfId="11464" xr:uid="{40C74517-55BD-4B5B-8E56-EFE8C1299B11}"/>
    <cellStyle name="20% - Accent6 2 4 4 2 2" xfId="28121" xr:uid="{8D8BCC7D-0C9F-45C9-8340-9A72F42349E5}"/>
    <cellStyle name="20% - Accent6 2 4 4 3" xfId="19793" xr:uid="{1C68BD96-35F2-4BD5-837D-763744607C7E}"/>
    <cellStyle name="20% - Accent6 2 4 5" xfId="5910" xr:uid="{78FAA27A-9BE8-4752-9ECE-B889B1ABCCB5}"/>
    <cellStyle name="20% - Accent6 2 4 5 2" xfId="14240" xr:uid="{40D25D15-F609-40AA-A9FF-534AEAF597B7}"/>
    <cellStyle name="20% - Accent6 2 4 5 2 2" xfId="30897" xr:uid="{892BD286-35B0-4F9C-BD32-0E4AD0436393}"/>
    <cellStyle name="20% - Accent6 2 4 5 3" xfId="22569" xr:uid="{FED4B248-3DB8-47F7-AD26-4D805BB05905}"/>
    <cellStyle name="20% - Accent6 2 4 6" xfId="8688" xr:uid="{36EB1E36-855B-41FD-98DA-3FC392F8D233}"/>
    <cellStyle name="20% - Accent6 2 4 6 2" xfId="25345" xr:uid="{53EC6F1A-025F-4B1E-B3A5-98F23F4B3712}"/>
    <cellStyle name="20% - Accent6 2 4 7" xfId="17017" xr:uid="{2EAF9CB1-ACDE-4BCD-9A41-5EBA0A964FF3}"/>
    <cellStyle name="20% - Accent6 2 4 8" xfId="34842" xr:uid="{898D05F2-83FA-41F0-B784-525475FF35DD}"/>
    <cellStyle name="20% - Accent6 2 5" xfId="577" xr:uid="{CD937411-2FE1-470F-8F4E-E7FD6093BBD3}"/>
    <cellStyle name="20% - Accent6 2 5 2" xfId="1907" xr:uid="{D959AD00-E6C9-4012-AAF1-D6D114C3A5FA}"/>
    <cellStyle name="20% - Accent6 2 5 2 2" xfId="4697" xr:uid="{7282D030-F312-4C4A-A99B-CA8554701519}"/>
    <cellStyle name="20% - Accent6 2 5 2 2 2" xfId="13027" xr:uid="{1C39FB60-30D3-43D2-B886-B5111CDA37BD}"/>
    <cellStyle name="20% - Accent6 2 5 2 2 2 2" xfId="29684" xr:uid="{76F21A37-51CB-4684-B952-CBD9C340CB40}"/>
    <cellStyle name="20% - Accent6 2 5 2 2 3" xfId="21356" xr:uid="{89EECD38-6413-4C56-A5FC-28E86DDC8CEF}"/>
    <cellStyle name="20% - Accent6 2 5 2 3" xfId="7473" xr:uid="{230D80E6-802E-4E68-BD8C-023FBDCFF3F3}"/>
    <cellStyle name="20% - Accent6 2 5 2 3 2" xfId="15803" xr:uid="{C5C371C6-447B-43CC-8B60-2EC34D5CDB5B}"/>
    <cellStyle name="20% - Accent6 2 5 2 3 2 2" xfId="32460" xr:uid="{68EA8E3C-78A6-4BB6-9211-25FADA429FDC}"/>
    <cellStyle name="20% - Accent6 2 5 2 3 3" xfId="24132" xr:uid="{13828EB3-5012-4028-8F5D-15DD479601D2}"/>
    <cellStyle name="20% - Accent6 2 5 2 4" xfId="10251" xr:uid="{AD5BE70F-9F3F-48F4-9192-41CA49C9A2E6}"/>
    <cellStyle name="20% - Accent6 2 5 2 4 2" xfId="26908" xr:uid="{ABA6E742-FC30-4277-A6A8-11367F25D408}"/>
    <cellStyle name="20% - Accent6 2 5 2 5" xfId="18580" xr:uid="{7785A184-69EA-4A7A-9CB6-64FB59122F10}"/>
    <cellStyle name="20% - Accent6 2 5 3" xfId="3370" xr:uid="{4FCA23D3-36DA-4FC7-B783-2BAAEE3F63CA}"/>
    <cellStyle name="20% - Accent6 2 5 3 2" xfId="11700" xr:uid="{1679F4C2-1DF1-437E-B587-F651CC1F688B}"/>
    <cellStyle name="20% - Accent6 2 5 3 2 2" xfId="28357" xr:uid="{21E506D1-ACC4-4674-A4F7-63A2E3B99E55}"/>
    <cellStyle name="20% - Accent6 2 5 3 3" xfId="20029" xr:uid="{4D2191EE-FFED-45F6-8B06-38F60449984D}"/>
    <cellStyle name="20% - Accent6 2 5 4" xfId="6146" xr:uid="{AFDD358A-D008-4A1E-926B-66E339EA7455}"/>
    <cellStyle name="20% - Accent6 2 5 4 2" xfId="14476" xr:uid="{5026510C-680F-49B7-9280-267FD8A836B4}"/>
    <cellStyle name="20% - Accent6 2 5 4 2 2" xfId="31133" xr:uid="{42C04472-9D41-4808-90EA-877878B1F3D4}"/>
    <cellStyle name="20% - Accent6 2 5 4 3" xfId="22805" xr:uid="{4CD95E06-BA3B-48E9-A054-D3F4ED31FD48}"/>
    <cellStyle name="20% - Accent6 2 5 5" xfId="8924" xr:uid="{1DEABA27-F347-495B-8873-8063ED1871CB}"/>
    <cellStyle name="20% - Accent6 2 5 5 2" xfId="25581" xr:uid="{CAF551A6-7C59-43CB-94DA-F9EE9ADA9564}"/>
    <cellStyle name="20% - Accent6 2 5 6" xfId="17253" xr:uid="{231A97A3-D516-4FAF-A165-41C80408F284}"/>
    <cellStyle name="20% - Accent6 2 5 7" xfId="34843" xr:uid="{F7773A93-3F7B-40A2-A4A8-974ED609CBBF}"/>
    <cellStyle name="20% - Accent6 2 6" xfId="1054" xr:uid="{034ECA92-48CC-414E-842A-9EB40A34C1CB}"/>
    <cellStyle name="20% - Accent6 2 6 2" xfId="2382" xr:uid="{7E9EEA1B-2EE0-4B87-A29E-9FA5F48C0282}"/>
    <cellStyle name="20% - Accent6 2 6 2 2" xfId="5172" xr:uid="{BCC4F583-BE1B-41C6-855C-F2723CD74416}"/>
    <cellStyle name="20% - Accent6 2 6 2 2 2" xfId="13502" xr:uid="{F648F785-757C-47EB-9C76-E998971BC2E6}"/>
    <cellStyle name="20% - Accent6 2 6 2 2 2 2" xfId="30159" xr:uid="{5E0C3828-24FD-4D93-B088-7389496C6320}"/>
    <cellStyle name="20% - Accent6 2 6 2 2 3" xfId="21831" xr:uid="{2903DC07-F14A-45C7-BC5D-26912F3AAAD3}"/>
    <cellStyle name="20% - Accent6 2 6 2 3" xfId="7948" xr:uid="{8BE712F7-06C2-48F9-8F54-409E1E048BAD}"/>
    <cellStyle name="20% - Accent6 2 6 2 3 2" xfId="16278" xr:uid="{2362F574-E610-4FF2-8DB8-F5E47AFF6008}"/>
    <cellStyle name="20% - Accent6 2 6 2 3 2 2" xfId="32935" xr:uid="{09DC5550-8D31-4D1F-B72F-60D31C94EE26}"/>
    <cellStyle name="20% - Accent6 2 6 2 3 3" xfId="24607" xr:uid="{05C797AA-F9DF-4193-A986-2FCD3FC718E1}"/>
    <cellStyle name="20% - Accent6 2 6 2 4" xfId="10726" xr:uid="{FE0167DD-20B3-4C8F-89A2-CC0F68236DCA}"/>
    <cellStyle name="20% - Accent6 2 6 2 4 2" xfId="27383" xr:uid="{B938193F-BFC7-4326-A00E-CF7869B7EDB8}"/>
    <cellStyle name="20% - Accent6 2 6 2 5" xfId="19055" xr:uid="{8B95C084-020F-4B87-B29D-F22320D2ABFD}"/>
    <cellStyle name="20% - Accent6 2 6 3" xfId="3845" xr:uid="{88BDF123-2502-4D0A-B57B-82411DACB045}"/>
    <cellStyle name="20% - Accent6 2 6 3 2" xfId="12175" xr:uid="{37D8E7A2-B6F4-4965-9E0C-4AF9B9D9379F}"/>
    <cellStyle name="20% - Accent6 2 6 3 2 2" xfId="28832" xr:uid="{73C7C0D7-587C-4D59-A2A4-9AA5FFA67827}"/>
    <cellStyle name="20% - Accent6 2 6 3 3" xfId="20504" xr:uid="{D8EC55F9-2CA0-45E6-BBB9-CD3415583AAE}"/>
    <cellStyle name="20% - Accent6 2 6 4" xfId="6621" xr:uid="{9DEF3226-DA02-4797-AD02-377C73FEC43B}"/>
    <cellStyle name="20% - Accent6 2 6 4 2" xfId="14951" xr:uid="{D9FCD23F-CA2F-486D-BE97-4E31062C4B3B}"/>
    <cellStyle name="20% - Accent6 2 6 4 2 2" xfId="31608" xr:uid="{6784FCA6-974F-4129-8ABB-70CE7EB8531B}"/>
    <cellStyle name="20% - Accent6 2 6 4 3" xfId="23280" xr:uid="{219EAE66-3FAD-4C8F-8778-E55CFAFF5746}"/>
    <cellStyle name="20% - Accent6 2 6 5" xfId="9399" xr:uid="{EA4CE20A-088E-4E58-A9E6-64B5CA4BEAAD}"/>
    <cellStyle name="20% - Accent6 2 6 5 2" xfId="26056" xr:uid="{C939565E-B5E7-4ABD-B646-8F8E03192041}"/>
    <cellStyle name="20% - Accent6 2 6 6" xfId="17728" xr:uid="{0F7DA236-5DB2-4022-830B-F9F67A0102DE}"/>
    <cellStyle name="20% - Accent6 2 6 7" xfId="34844" xr:uid="{885AF8F7-7183-4CE4-B6CB-B5AA6A2406C0}"/>
    <cellStyle name="20% - Accent6 2 7" xfId="1315" xr:uid="{FF1273D4-4156-477A-B764-20B8BFDFBE16}"/>
    <cellStyle name="20% - Accent6 2 7 2" xfId="2643" xr:uid="{C73F8D29-AC1D-4D49-A5F3-855C8F420B19}"/>
    <cellStyle name="20% - Accent6 2 7 2 2" xfId="5433" xr:uid="{9615A4E2-7FBA-4EBF-B6DF-12B9760F3C96}"/>
    <cellStyle name="20% - Accent6 2 7 2 2 2" xfId="13763" xr:uid="{B2C41435-000A-4E2D-9812-25889DEF2E15}"/>
    <cellStyle name="20% - Accent6 2 7 2 2 2 2" xfId="30420" xr:uid="{8C018BB5-D126-42AC-AC63-72275A2416D4}"/>
    <cellStyle name="20% - Accent6 2 7 2 2 3" xfId="22092" xr:uid="{106AC5DB-9F7F-41D7-9354-425E0E02DBF5}"/>
    <cellStyle name="20% - Accent6 2 7 2 3" xfId="8209" xr:uid="{92D737A5-7F91-4060-A7B8-10EB8B715350}"/>
    <cellStyle name="20% - Accent6 2 7 2 3 2" xfId="16539" xr:uid="{D6229831-9A40-4D16-8449-AD89340C82CB}"/>
    <cellStyle name="20% - Accent6 2 7 2 3 2 2" xfId="33196" xr:uid="{D6BA1E85-C3F7-44E4-A6DB-FEA90E312843}"/>
    <cellStyle name="20% - Accent6 2 7 2 3 3" xfId="24868" xr:uid="{E8331BF0-3CAD-439D-B146-8ED409CB7047}"/>
    <cellStyle name="20% - Accent6 2 7 2 4" xfId="10987" xr:uid="{21DFD4C2-FE30-406D-9AA0-5A656F41BBA8}"/>
    <cellStyle name="20% - Accent6 2 7 2 4 2" xfId="27644" xr:uid="{14450589-85BD-475C-A38E-88738AF7D59F}"/>
    <cellStyle name="20% - Accent6 2 7 2 5" xfId="19316" xr:uid="{D4497430-A0EC-4392-8000-879A8F076011}"/>
    <cellStyle name="20% - Accent6 2 7 3" xfId="4106" xr:uid="{BC9DE015-1C12-418E-9837-115DDA85BD39}"/>
    <cellStyle name="20% - Accent6 2 7 3 2" xfId="12436" xr:uid="{BF3E45B1-7D0B-4DCA-A047-AA0AF96ADEAD}"/>
    <cellStyle name="20% - Accent6 2 7 3 2 2" xfId="29093" xr:uid="{B3EACBB0-60F7-4138-A3CE-18BD4067682B}"/>
    <cellStyle name="20% - Accent6 2 7 3 3" xfId="20765" xr:uid="{40FB243F-3D8A-4143-8A98-170D220D4561}"/>
    <cellStyle name="20% - Accent6 2 7 4" xfId="6882" xr:uid="{5189E18A-D4AD-4DE1-8574-0AA8B1D94F54}"/>
    <cellStyle name="20% - Accent6 2 7 4 2" xfId="15212" xr:uid="{9ED9B602-DE5B-4E7C-8095-3942AABDE744}"/>
    <cellStyle name="20% - Accent6 2 7 4 2 2" xfId="31869" xr:uid="{1B80B112-28AF-4007-814E-66DAA7678576}"/>
    <cellStyle name="20% - Accent6 2 7 4 3" xfId="23541" xr:uid="{A3D2DB94-1C38-4DF6-BC9A-D01D9740E8D3}"/>
    <cellStyle name="20% - Accent6 2 7 5" xfId="9660" xr:uid="{898C089F-C4EF-4FF9-9713-2871CDAA6407}"/>
    <cellStyle name="20% - Accent6 2 7 5 2" xfId="26317" xr:uid="{EED7B77F-5040-46D0-8A80-B2C686429EBB}"/>
    <cellStyle name="20% - Accent6 2 7 6" xfId="17989" xr:uid="{439C86B3-BEFE-446E-8042-F3EBF53F96F7}"/>
    <cellStyle name="20% - Accent6 2 7 7" xfId="34845" xr:uid="{A5626CBB-6001-4C97-BDCD-6ADD5A801764}"/>
    <cellStyle name="20% - Accent6 2 8" xfId="1433" xr:uid="{A41ED920-586D-433B-8CC5-382FB5964CE5}"/>
    <cellStyle name="20% - Accent6 2 8 2" xfId="4224" xr:uid="{9E878D65-829B-4DAE-97A1-8402304F3BDF}"/>
    <cellStyle name="20% - Accent6 2 8 2 2" xfId="12554" xr:uid="{A95B286A-B622-4993-B8C9-090EFF56AA1E}"/>
    <cellStyle name="20% - Accent6 2 8 2 2 2" xfId="29211" xr:uid="{797C93C6-28A5-4C74-AF90-227DA20578E4}"/>
    <cellStyle name="20% - Accent6 2 8 2 3" xfId="20883" xr:uid="{060A574D-2133-485D-8913-A2D7137C5196}"/>
    <cellStyle name="20% - Accent6 2 8 3" xfId="7000" xr:uid="{A40E4D7A-0B3B-4DF4-975F-C8B8149B7509}"/>
    <cellStyle name="20% - Accent6 2 8 3 2" xfId="15330" xr:uid="{7D50D2A9-5540-49D4-AB93-B389EEC222D2}"/>
    <cellStyle name="20% - Accent6 2 8 3 2 2" xfId="31987" xr:uid="{EF28464D-25F5-4BD7-B8BA-457CD7FAA47A}"/>
    <cellStyle name="20% - Accent6 2 8 3 3" xfId="23659" xr:uid="{9AD27157-143E-43F5-9C32-6D21CA21B4BD}"/>
    <cellStyle name="20% - Accent6 2 8 4" xfId="9778" xr:uid="{97454799-29FA-499D-9F7B-4C4760E61B2C}"/>
    <cellStyle name="20% - Accent6 2 8 4 2" xfId="26435" xr:uid="{6872AFB1-D91F-4DAF-B72B-F69466C0D201}"/>
    <cellStyle name="20% - Accent6 2 8 5" xfId="18107" xr:uid="{FC9DF961-BF82-4DF8-9437-F9B917CF4E14}"/>
    <cellStyle name="20% - Accent6 2 8 6" xfId="34846" xr:uid="{5771FBEF-4332-42D2-8051-A0424C84DB5C}"/>
    <cellStyle name="20% - Accent6 2 9" xfId="2896" xr:uid="{81F47773-DBFE-46E4-8E42-CED864143917}"/>
    <cellStyle name="20% - Accent6 2 9 2" xfId="11227" xr:uid="{41E87E24-9D89-4134-AF39-D92A6562997F}"/>
    <cellStyle name="20% - Accent6 2 9 2 2" xfId="27884" xr:uid="{188B43B3-E6DF-44F0-87F7-1CCA4FC1BE34}"/>
    <cellStyle name="20% - Accent6 2 9 3" xfId="19556" xr:uid="{784DB9DA-D461-4396-9E65-317F50188D58}"/>
    <cellStyle name="20% - Accent6 2 9 4" xfId="34847" xr:uid="{4BAE9B94-1A73-4BE8-AC5D-9D3C75259C16}"/>
    <cellStyle name="20% - Accent6 3" xfId="119" xr:uid="{0CA78D58-045D-4071-A3DC-C0BF1B21BF87}"/>
    <cellStyle name="20% - Accent6 3 10" xfId="8474" xr:uid="{CB4FE915-D34B-43D0-9C16-690B2711A7E4}"/>
    <cellStyle name="20% - Accent6 3 10 2" xfId="25131" xr:uid="{3E69C204-F0E2-4090-862E-903386D19A78}"/>
    <cellStyle name="20% - Accent6 3 11" xfId="16803" xr:uid="{73BCBF3E-4F4D-4BA4-B290-7F833B63D0AE}"/>
    <cellStyle name="20% - Accent6 3 12" xfId="33984" xr:uid="{EDA58A6C-7663-4E34-BFFB-BC6109813069}"/>
    <cellStyle name="20% - Accent6 3 13" xfId="34848" xr:uid="{23B67005-5E52-46AA-AD05-D794ED8E5127}"/>
    <cellStyle name="20% - Accent6 3 2" xfId="242" xr:uid="{E540EB5E-3DA0-4290-8259-EE9AA635007A}"/>
    <cellStyle name="20% - Accent6 3 2 2" xfId="484" xr:uid="{2161B97A-AC83-4A2A-B793-973598031849}"/>
    <cellStyle name="20% - Accent6 3 2 2 2" xfId="961" xr:uid="{B1D21493-2B52-48E6-B0A4-B3D7AEE358AC}"/>
    <cellStyle name="20% - Accent6 3 2 2 2 2" xfId="2289" xr:uid="{8B8C5C4E-4FA6-4469-9665-9487A3CC896C}"/>
    <cellStyle name="20% - Accent6 3 2 2 2 2 2" xfId="5079" xr:uid="{0BB9449A-8B50-44C3-B7F9-13BF0D57088B}"/>
    <cellStyle name="20% - Accent6 3 2 2 2 2 2 2" xfId="13409" xr:uid="{D15530EA-AA18-41BC-B995-9969B2945F9F}"/>
    <cellStyle name="20% - Accent6 3 2 2 2 2 2 2 2" xfId="30066" xr:uid="{EBC5F890-53A0-4301-94DF-0C533107CD53}"/>
    <cellStyle name="20% - Accent6 3 2 2 2 2 2 3" xfId="21738" xr:uid="{7D105F90-CE91-420F-B0B4-F1A2544ACBD4}"/>
    <cellStyle name="20% - Accent6 3 2 2 2 2 3" xfId="7855" xr:uid="{5C159586-0332-4FE3-A45A-6535B3216DE4}"/>
    <cellStyle name="20% - Accent6 3 2 2 2 2 3 2" xfId="16185" xr:uid="{09F0554D-87EB-4611-B469-4EA058947EC1}"/>
    <cellStyle name="20% - Accent6 3 2 2 2 2 3 2 2" xfId="32842" xr:uid="{93E67FA8-9F43-4ECB-AFC4-0DDD675E1F9A}"/>
    <cellStyle name="20% - Accent6 3 2 2 2 2 3 3" xfId="24514" xr:uid="{A3449DE1-AB5A-4AB7-90E9-A9304F6BD034}"/>
    <cellStyle name="20% - Accent6 3 2 2 2 2 4" xfId="10633" xr:uid="{36570505-D613-488D-A5FD-C23C9BA1B862}"/>
    <cellStyle name="20% - Accent6 3 2 2 2 2 4 2" xfId="27290" xr:uid="{6FEAD56E-9AAE-460F-9B4B-B12341335950}"/>
    <cellStyle name="20% - Accent6 3 2 2 2 2 5" xfId="18962" xr:uid="{93145E45-C77A-45C9-814E-1FA87D75D699}"/>
    <cellStyle name="20% - Accent6 3 2 2 2 3" xfId="3752" xr:uid="{6E52A6C2-9502-4EEE-86C1-FD97A97ADB13}"/>
    <cellStyle name="20% - Accent6 3 2 2 2 3 2" xfId="12082" xr:uid="{45E6D73E-14E8-4D71-8082-9938E3E1C935}"/>
    <cellStyle name="20% - Accent6 3 2 2 2 3 2 2" xfId="28739" xr:uid="{44D1679E-1FA3-4952-8146-B6D2240BEAEF}"/>
    <cellStyle name="20% - Accent6 3 2 2 2 3 3" xfId="20411" xr:uid="{C1B8C636-507B-4C87-997B-5F07A535D913}"/>
    <cellStyle name="20% - Accent6 3 2 2 2 4" xfId="6528" xr:uid="{9210887B-7B70-461B-B2F1-6DF6A48013F1}"/>
    <cellStyle name="20% - Accent6 3 2 2 2 4 2" xfId="14858" xr:uid="{B40AA7CB-AF97-45BA-BF52-AFA6B7F61C10}"/>
    <cellStyle name="20% - Accent6 3 2 2 2 4 2 2" xfId="31515" xr:uid="{DC7ED6EF-7BBA-493A-A95F-77595415CD5B}"/>
    <cellStyle name="20% - Accent6 3 2 2 2 4 3" xfId="23187" xr:uid="{277F1F98-D7D8-4853-A549-088CEC89DD10}"/>
    <cellStyle name="20% - Accent6 3 2 2 2 5" xfId="9306" xr:uid="{99168EBC-2DA0-4879-B80C-451BF2E94835}"/>
    <cellStyle name="20% - Accent6 3 2 2 2 5 2" xfId="25963" xr:uid="{8897BE5C-9B51-4FB1-B0E6-CD58E1EBE1C2}"/>
    <cellStyle name="20% - Accent6 3 2 2 2 6" xfId="17635" xr:uid="{E7468116-AEA0-47E1-85E9-F6CFB66B184E}"/>
    <cellStyle name="20% - Accent6 3 2 2 3" xfId="1814" xr:uid="{B2415CB8-ACB6-4C68-81C2-B64AAE282246}"/>
    <cellStyle name="20% - Accent6 3 2 2 3 2" xfId="4604" xr:uid="{044CDB1C-01CD-4040-AACF-6F943BB36A8F}"/>
    <cellStyle name="20% - Accent6 3 2 2 3 2 2" xfId="12934" xr:uid="{7DFE3460-6E8E-48DF-BCC8-62E636031E2A}"/>
    <cellStyle name="20% - Accent6 3 2 2 3 2 2 2" xfId="29591" xr:uid="{FF3B7918-2F84-4D33-8B2D-6DD4AD5D6743}"/>
    <cellStyle name="20% - Accent6 3 2 2 3 2 3" xfId="21263" xr:uid="{F501D580-2FF7-4DD8-9150-804A701AE2B7}"/>
    <cellStyle name="20% - Accent6 3 2 2 3 3" xfId="7380" xr:uid="{3A54BBF4-C2F0-457B-8577-292482027DD9}"/>
    <cellStyle name="20% - Accent6 3 2 2 3 3 2" xfId="15710" xr:uid="{25FA37C4-E9FB-4C19-B83F-7D808C6CEA6B}"/>
    <cellStyle name="20% - Accent6 3 2 2 3 3 2 2" xfId="32367" xr:uid="{917C46E0-C1E9-4C0C-A5EC-011829632219}"/>
    <cellStyle name="20% - Accent6 3 2 2 3 3 3" xfId="24039" xr:uid="{078A4F5B-F98F-4DE9-9FEE-F3B5F8ADD7E0}"/>
    <cellStyle name="20% - Accent6 3 2 2 3 4" xfId="10158" xr:uid="{3B0D6684-EEFF-4F74-A76D-6F08EE2DFF93}"/>
    <cellStyle name="20% - Accent6 3 2 2 3 4 2" xfId="26815" xr:uid="{11FBFF0E-2D24-4CE6-ACCA-8F30FAFCB813}"/>
    <cellStyle name="20% - Accent6 3 2 2 3 5" xfId="18487" xr:uid="{175B28F1-0AB3-4E57-AF95-793D03F54EA4}"/>
    <cellStyle name="20% - Accent6 3 2 2 4" xfId="3277" xr:uid="{F3CD672D-0196-4974-AFBC-6C82B7BA0215}"/>
    <cellStyle name="20% - Accent6 3 2 2 4 2" xfId="11607" xr:uid="{919C5198-EAF3-46F4-8E22-55BF20E52B0E}"/>
    <cellStyle name="20% - Accent6 3 2 2 4 2 2" xfId="28264" xr:uid="{FF608C24-66C5-4267-8F4F-D3D6D4C83CC5}"/>
    <cellStyle name="20% - Accent6 3 2 2 4 3" xfId="19936" xr:uid="{7F9FEE16-065B-41D7-9CAB-C54DBC988AA2}"/>
    <cellStyle name="20% - Accent6 3 2 2 5" xfId="6053" xr:uid="{F55E3730-FDC2-4339-95C3-BDB44B18BA5C}"/>
    <cellStyle name="20% - Accent6 3 2 2 5 2" xfId="14383" xr:uid="{A2D31A55-A76A-47B4-8A4D-16CEC204759C}"/>
    <cellStyle name="20% - Accent6 3 2 2 5 2 2" xfId="31040" xr:uid="{DACC9CC1-BFAA-4B52-864E-C9D775FCF7FF}"/>
    <cellStyle name="20% - Accent6 3 2 2 5 3" xfId="22712" xr:uid="{2E912DFD-948C-43C5-9D6A-3B0266FC773F}"/>
    <cellStyle name="20% - Accent6 3 2 2 6" xfId="8831" xr:uid="{F3A07637-0202-49D0-8C0F-DF3C2E513EAB}"/>
    <cellStyle name="20% - Accent6 3 2 2 6 2" xfId="25488" xr:uid="{FA8DF135-B623-43F0-81B5-7EC7A2F4EBF3}"/>
    <cellStyle name="20% - Accent6 3 2 2 7" xfId="17160" xr:uid="{D8E16769-E619-473A-BFED-42759A10656C}"/>
    <cellStyle name="20% - Accent6 3 2 3" xfId="720" xr:uid="{C1FE4B2C-72D4-4A7E-AB28-997BF5774443}"/>
    <cellStyle name="20% - Accent6 3 2 3 2" xfId="2050" xr:uid="{7F2EBB2C-FB28-4F36-AE5C-5CB0092FAC9E}"/>
    <cellStyle name="20% - Accent6 3 2 3 2 2" xfId="4840" xr:uid="{B2E00C1C-3072-4DD8-87B3-F21C4CF9717F}"/>
    <cellStyle name="20% - Accent6 3 2 3 2 2 2" xfId="13170" xr:uid="{9E67E957-5E5C-4F4A-B469-3F3622AB1DA8}"/>
    <cellStyle name="20% - Accent6 3 2 3 2 2 2 2" xfId="29827" xr:uid="{5A7DC0F3-6749-4452-A54C-9CC7BE83CE18}"/>
    <cellStyle name="20% - Accent6 3 2 3 2 2 3" xfId="21499" xr:uid="{419EAB6D-769A-40AD-9421-3B646D9661D0}"/>
    <cellStyle name="20% - Accent6 3 2 3 2 3" xfId="7616" xr:uid="{43CD0E1F-9D26-46AC-9888-F970DC0A8F16}"/>
    <cellStyle name="20% - Accent6 3 2 3 2 3 2" xfId="15946" xr:uid="{E15EED2F-CB34-46A3-8C50-93D4BFF0F374}"/>
    <cellStyle name="20% - Accent6 3 2 3 2 3 2 2" xfId="32603" xr:uid="{33B01278-D62C-435B-B3A2-A685C1A11D1C}"/>
    <cellStyle name="20% - Accent6 3 2 3 2 3 3" xfId="24275" xr:uid="{6B3B451C-2A87-4C28-87E0-F5706E270F01}"/>
    <cellStyle name="20% - Accent6 3 2 3 2 4" xfId="10394" xr:uid="{17133DC6-3B52-46D8-BFB6-EEAE9F6D74E8}"/>
    <cellStyle name="20% - Accent6 3 2 3 2 4 2" xfId="27051" xr:uid="{AA07723B-6C21-4130-AD83-32F0F8B104BC}"/>
    <cellStyle name="20% - Accent6 3 2 3 2 5" xfId="18723" xr:uid="{0BE2E5DB-9628-48A7-8E3F-0EA6C2A77778}"/>
    <cellStyle name="20% - Accent6 3 2 3 3" xfId="3513" xr:uid="{52ECA83B-49D0-4C1E-A181-9F7753F0C9BE}"/>
    <cellStyle name="20% - Accent6 3 2 3 3 2" xfId="11843" xr:uid="{A28414FF-CD39-4C67-8549-195D47638918}"/>
    <cellStyle name="20% - Accent6 3 2 3 3 2 2" xfId="28500" xr:uid="{540F695F-BC66-4234-8C40-1AFA6810FC7C}"/>
    <cellStyle name="20% - Accent6 3 2 3 3 3" xfId="20172" xr:uid="{3FF02B5F-A801-4BAB-8FE1-C1F27E1CCEF6}"/>
    <cellStyle name="20% - Accent6 3 2 3 4" xfId="6289" xr:uid="{3D6D0986-8089-467F-86D9-F3B67CD1599D}"/>
    <cellStyle name="20% - Accent6 3 2 3 4 2" xfId="14619" xr:uid="{D7F97A99-FEFD-4C81-A567-F648C590DB11}"/>
    <cellStyle name="20% - Accent6 3 2 3 4 2 2" xfId="31276" xr:uid="{61E6D783-8C03-4278-8777-12927535E25B}"/>
    <cellStyle name="20% - Accent6 3 2 3 4 3" xfId="22948" xr:uid="{0CA48092-9797-476E-A318-5643C2E418AF}"/>
    <cellStyle name="20% - Accent6 3 2 3 5" xfId="9067" xr:uid="{5D7C0C1B-96A7-4B80-ADB2-42C890969196}"/>
    <cellStyle name="20% - Accent6 3 2 3 5 2" xfId="25724" xr:uid="{C99FADA3-BF41-42D6-A7BB-6189DE6659AB}"/>
    <cellStyle name="20% - Accent6 3 2 3 6" xfId="17396" xr:uid="{0F27FBB3-B84C-4702-A9AE-E83B3ED33C98}"/>
    <cellStyle name="20% - Accent6 3 2 4" xfId="1197" xr:uid="{497647E9-8D96-4314-8003-F506CD330D79}"/>
    <cellStyle name="20% - Accent6 3 2 4 2" xfId="2525" xr:uid="{C3974870-A6D8-4A5C-9F25-E1FB1A9D4E60}"/>
    <cellStyle name="20% - Accent6 3 2 4 2 2" xfId="5315" xr:uid="{6706F61E-0A2C-4788-B107-36A4DBA906AF}"/>
    <cellStyle name="20% - Accent6 3 2 4 2 2 2" xfId="13645" xr:uid="{637AE4EC-07F2-4B09-8DD9-500509FDFA4F}"/>
    <cellStyle name="20% - Accent6 3 2 4 2 2 2 2" xfId="30302" xr:uid="{79E2861F-0AC8-4579-8097-AFEE42C35BCE}"/>
    <cellStyle name="20% - Accent6 3 2 4 2 2 3" xfId="21974" xr:uid="{55EA41A2-2C0E-4EB9-92BE-7633350B242C}"/>
    <cellStyle name="20% - Accent6 3 2 4 2 3" xfId="8091" xr:uid="{BA45C2FC-C336-47FA-838D-20E02C0AD95F}"/>
    <cellStyle name="20% - Accent6 3 2 4 2 3 2" xfId="16421" xr:uid="{C95DB85A-717A-4855-87FA-FEE6308BEDA8}"/>
    <cellStyle name="20% - Accent6 3 2 4 2 3 2 2" xfId="33078" xr:uid="{3C4BFA66-BA4E-448C-B065-9B6ADA1C343A}"/>
    <cellStyle name="20% - Accent6 3 2 4 2 3 3" xfId="24750" xr:uid="{39593613-86A7-4795-ACDF-E3B01B573CCD}"/>
    <cellStyle name="20% - Accent6 3 2 4 2 4" xfId="10869" xr:uid="{4815C619-7254-4B39-A5EE-8D951215B760}"/>
    <cellStyle name="20% - Accent6 3 2 4 2 4 2" xfId="27526" xr:uid="{D287F54B-41DB-4D2C-884A-969F9E3E5C36}"/>
    <cellStyle name="20% - Accent6 3 2 4 2 5" xfId="19198" xr:uid="{EE240B17-D3ED-4310-962E-722DBB94440B}"/>
    <cellStyle name="20% - Accent6 3 2 4 3" xfId="3988" xr:uid="{34FA46B1-5C21-48A2-86CC-7F5269702F3A}"/>
    <cellStyle name="20% - Accent6 3 2 4 3 2" xfId="12318" xr:uid="{02D1D9D4-BCEA-4E68-8523-9A4BA1A67C9D}"/>
    <cellStyle name="20% - Accent6 3 2 4 3 2 2" xfId="28975" xr:uid="{AFCCE37D-F0F6-454D-8C01-80ECBBDFAC86}"/>
    <cellStyle name="20% - Accent6 3 2 4 3 3" xfId="20647" xr:uid="{138A02B1-5A76-4FED-A868-BC1632A30CF6}"/>
    <cellStyle name="20% - Accent6 3 2 4 4" xfId="6764" xr:uid="{E1DC2007-8F09-418E-A364-4A9CDC37C9FC}"/>
    <cellStyle name="20% - Accent6 3 2 4 4 2" xfId="15094" xr:uid="{4BC273B1-50E3-4C7A-807D-553862CF26DF}"/>
    <cellStyle name="20% - Accent6 3 2 4 4 2 2" xfId="31751" xr:uid="{B9ADC668-C180-42C3-B6AD-117366875CD5}"/>
    <cellStyle name="20% - Accent6 3 2 4 4 3" xfId="23423" xr:uid="{564143A5-A0D5-419A-8940-23B94AF153E3}"/>
    <cellStyle name="20% - Accent6 3 2 4 5" xfId="9542" xr:uid="{F2D929E0-556C-42EE-8CAA-E70F073E6380}"/>
    <cellStyle name="20% - Accent6 3 2 4 5 2" xfId="26199" xr:uid="{91B8CC82-DC64-4BC0-B8F9-38AEF311A692}"/>
    <cellStyle name="20% - Accent6 3 2 4 6" xfId="17871" xr:uid="{9D1FD742-E0D8-425D-B7FD-6986252D98F0}"/>
    <cellStyle name="20% - Accent6 3 2 5" xfId="1577" xr:uid="{DD2C5C78-5B96-47E5-892C-1FF4A0D8A482}"/>
    <cellStyle name="20% - Accent6 3 2 5 2" xfId="4367" xr:uid="{66B0494E-168F-4BC2-96E1-7E542218F76D}"/>
    <cellStyle name="20% - Accent6 3 2 5 2 2" xfId="12697" xr:uid="{BB7B8A36-07FE-4E9E-A27E-3E9D96D738B5}"/>
    <cellStyle name="20% - Accent6 3 2 5 2 2 2" xfId="29354" xr:uid="{CDF6C215-0DD2-465C-990C-22D5A65327B4}"/>
    <cellStyle name="20% - Accent6 3 2 5 2 3" xfId="21026" xr:uid="{E1E39E29-E0AA-4DCF-9637-D372CF7E5239}"/>
    <cellStyle name="20% - Accent6 3 2 5 3" xfId="7143" xr:uid="{AF0CF89B-BCC1-48D1-83F1-37A39EA16EC6}"/>
    <cellStyle name="20% - Accent6 3 2 5 3 2" xfId="15473" xr:uid="{4A7E0E3E-E246-4AA4-B427-03A2B6E700A5}"/>
    <cellStyle name="20% - Accent6 3 2 5 3 2 2" xfId="32130" xr:uid="{251DE31A-4962-4B15-A0E8-EBA3631A0A12}"/>
    <cellStyle name="20% - Accent6 3 2 5 3 3" xfId="23802" xr:uid="{D7428001-EB7F-4564-96FC-9905180C41C1}"/>
    <cellStyle name="20% - Accent6 3 2 5 4" xfId="9921" xr:uid="{1D91F2D5-8CF3-4179-B9FA-8437826DDC77}"/>
    <cellStyle name="20% - Accent6 3 2 5 4 2" xfId="26578" xr:uid="{4B3B2381-87EE-4859-9E44-92DC84C1BD34}"/>
    <cellStyle name="20% - Accent6 3 2 5 5" xfId="18250" xr:uid="{5A635CD8-B515-4B1B-BAE9-162E1261D364}"/>
    <cellStyle name="20% - Accent6 3 2 6" xfId="3040" xr:uid="{39270530-B5AB-45D1-A1E2-DD3C1E77DA6B}"/>
    <cellStyle name="20% - Accent6 3 2 6 2" xfId="11370" xr:uid="{B96502F0-BCB5-4195-8E74-86440ECD5C3B}"/>
    <cellStyle name="20% - Accent6 3 2 6 2 2" xfId="28027" xr:uid="{B3B01CA4-BE88-494B-A635-FB466CA6384E}"/>
    <cellStyle name="20% - Accent6 3 2 6 3" xfId="19699" xr:uid="{41363D7D-C29D-4110-90CB-8F8F24AE7D02}"/>
    <cellStyle name="20% - Accent6 3 2 7" xfId="5816" xr:uid="{1098BB16-2498-4FE2-86FE-19D5743000C9}"/>
    <cellStyle name="20% - Accent6 3 2 7 2" xfId="14146" xr:uid="{539E7EAD-F0B4-4C72-AD53-0DE1172ABCFD}"/>
    <cellStyle name="20% - Accent6 3 2 7 2 2" xfId="30803" xr:uid="{6A2627F1-60CA-473C-B54F-39945CEF0441}"/>
    <cellStyle name="20% - Accent6 3 2 7 3" xfId="22475" xr:uid="{C311CD9C-B1AA-4ACA-8F90-A04D5536A681}"/>
    <cellStyle name="20% - Accent6 3 2 8" xfId="8594" xr:uid="{8B37892C-8465-4E64-BE25-C72BA40A1B30}"/>
    <cellStyle name="20% - Accent6 3 2 8 2" xfId="25251" xr:uid="{7E795D02-19CE-444F-B3FB-07B384D47C0A}"/>
    <cellStyle name="20% - Accent6 3 2 9" xfId="16923" xr:uid="{C7AEDB4D-4753-45D6-A262-7A336C404DC4}"/>
    <cellStyle name="20% - Accent6 3 3" xfId="364" xr:uid="{0BF3C9F3-ED18-414A-B10D-D12457D946B7}"/>
    <cellStyle name="20% - Accent6 3 3 2" xfId="843" xr:uid="{C5F18FCA-1C4A-4DB6-B35D-189EA4DC1A31}"/>
    <cellStyle name="20% - Accent6 3 3 2 2" xfId="2171" xr:uid="{3179007A-8E4E-4D3F-9582-E2927DA12439}"/>
    <cellStyle name="20% - Accent6 3 3 2 2 2" xfId="4961" xr:uid="{CAA44204-2880-4EA7-A2D6-F4B9D76B68CF}"/>
    <cellStyle name="20% - Accent6 3 3 2 2 2 2" xfId="13291" xr:uid="{7322F1C9-17C5-4E5F-9E3D-242A2DD10ACD}"/>
    <cellStyle name="20% - Accent6 3 3 2 2 2 2 2" xfId="29948" xr:uid="{AA545D5E-7071-43AE-AE0A-E6EFC402A52E}"/>
    <cellStyle name="20% - Accent6 3 3 2 2 2 3" xfId="21620" xr:uid="{D4944866-B691-47EF-9C70-A6CC264F9345}"/>
    <cellStyle name="20% - Accent6 3 3 2 2 3" xfId="7737" xr:uid="{F81F4163-DE77-417B-83E0-4F34CF05CA14}"/>
    <cellStyle name="20% - Accent6 3 3 2 2 3 2" xfId="16067" xr:uid="{60478F65-78F1-4CCC-BEB9-1CE8A987B2D6}"/>
    <cellStyle name="20% - Accent6 3 3 2 2 3 2 2" xfId="32724" xr:uid="{F30592EA-9345-4FE9-8AF8-DEA0B3E318C4}"/>
    <cellStyle name="20% - Accent6 3 3 2 2 3 3" xfId="24396" xr:uid="{6D2707A6-0987-46D2-A1A2-21BC8AC3ACA8}"/>
    <cellStyle name="20% - Accent6 3 3 2 2 4" xfId="10515" xr:uid="{963D7B90-9923-4C67-87A4-50453DEF675F}"/>
    <cellStyle name="20% - Accent6 3 3 2 2 4 2" xfId="27172" xr:uid="{355C958E-4C7F-49F5-A2D9-24A2CE882A81}"/>
    <cellStyle name="20% - Accent6 3 3 2 2 5" xfId="18844" xr:uid="{B76497A9-A100-40AC-AB86-2D33CC0CB301}"/>
    <cellStyle name="20% - Accent6 3 3 2 3" xfId="3634" xr:uid="{0B103FA0-8A41-4DDC-AF36-3527FB71572E}"/>
    <cellStyle name="20% - Accent6 3 3 2 3 2" xfId="11964" xr:uid="{A7FA3F46-795B-48C4-A529-AD121294516F}"/>
    <cellStyle name="20% - Accent6 3 3 2 3 2 2" xfId="28621" xr:uid="{98D7DC9B-0B76-460E-8E29-E3CB74C930E5}"/>
    <cellStyle name="20% - Accent6 3 3 2 3 3" xfId="20293" xr:uid="{FAA6A20C-7368-4006-8081-89EAD6EAB360}"/>
    <cellStyle name="20% - Accent6 3 3 2 4" xfId="6410" xr:uid="{084C073E-93BC-46D1-905F-4D9521554C71}"/>
    <cellStyle name="20% - Accent6 3 3 2 4 2" xfId="14740" xr:uid="{C64B08A2-28D0-4257-8626-992591894670}"/>
    <cellStyle name="20% - Accent6 3 3 2 4 2 2" xfId="31397" xr:uid="{5585A42D-7DDF-4A5D-888A-6B9171458C9C}"/>
    <cellStyle name="20% - Accent6 3 3 2 4 3" xfId="23069" xr:uid="{E8D67E4E-4507-40BD-ACAB-64C62FDFBD6E}"/>
    <cellStyle name="20% - Accent6 3 3 2 5" xfId="9188" xr:uid="{5DFC22FF-447C-4C30-BC82-D0AAFFC901EE}"/>
    <cellStyle name="20% - Accent6 3 3 2 5 2" xfId="25845" xr:uid="{80422DD1-F73A-49C5-8A9D-778CB4CCE3A6}"/>
    <cellStyle name="20% - Accent6 3 3 2 6" xfId="17517" xr:uid="{49D3E339-D408-41F2-B876-7265A235E4FF}"/>
    <cellStyle name="20% - Accent6 3 3 3" xfId="1694" xr:uid="{67A73AE3-C628-4224-A034-48C55B4D1C43}"/>
    <cellStyle name="20% - Accent6 3 3 3 2" xfId="4484" xr:uid="{38829AD4-C02B-40C4-A0BF-2BB1D285563A}"/>
    <cellStyle name="20% - Accent6 3 3 3 2 2" xfId="12814" xr:uid="{77AF8A24-C07E-49C5-9837-7A89499FDCD3}"/>
    <cellStyle name="20% - Accent6 3 3 3 2 2 2" xfId="29471" xr:uid="{35D818B2-E295-4A5B-BCF6-61489BB17077}"/>
    <cellStyle name="20% - Accent6 3 3 3 2 3" xfId="21143" xr:uid="{4C7301A5-F447-4BCE-929C-E7DDDBD08F2D}"/>
    <cellStyle name="20% - Accent6 3 3 3 3" xfId="7260" xr:uid="{404D0EF7-90BD-473F-A3B3-A13FBFB42ED5}"/>
    <cellStyle name="20% - Accent6 3 3 3 3 2" xfId="15590" xr:uid="{CB6A9243-EDBC-4B1A-B1C0-45471BCDD74D}"/>
    <cellStyle name="20% - Accent6 3 3 3 3 2 2" xfId="32247" xr:uid="{FE63F7DA-6533-435E-9702-AD8EEFA2D105}"/>
    <cellStyle name="20% - Accent6 3 3 3 3 3" xfId="23919" xr:uid="{C43F6DF1-45EF-49B7-8714-98FDB2A113D4}"/>
    <cellStyle name="20% - Accent6 3 3 3 4" xfId="10038" xr:uid="{E1EA1F6C-B7BE-4EAC-A85E-2D9D6C2C5BD2}"/>
    <cellStyle name="20% - Accent6 3 3 3 4 2" xfId="26695" xr:uid="{0B66622D-01D5-4A36-8184-AB1C860044C2}"/>
    <cellStyle name="20% - Accent6 3 3 3 5" xfId="18367" xr:uid="{D8FFBC73-AFF0-44BE-BCCD-8B7DED18F68B}"/>
    <cellStyle name="20% - Accent6 3 3 4" xfId="3157" xr:uid="{F8617000-48F5-4A76-A636-FBD8BF7DCDAC}"/>
    <cellStyle name="20% - Accent6 3 3 4 2" xfId="11487" xr:uid="{D93EA201-DE6F-41C0-B0C5-E44F55063643}"/>
    <cellStyle name="20% - Accent6 3 3 4 2 2" xfId="28144" xr:uid="{ED9FF74C-29CD-470A-8AE3-1F015EEB45E8}"/>
    <cellStyle name="20% - Accent6 3 3 4 3" xfId="19816" xr:uid="{DDEC830F-2BB5-4BE2-BFB5-FFDE8615FF85}"/>
    <cellStyle name="20% - Accent6 3 3 5" xfId="5933" xr:uid="{4BE30FD1-A61A-4C4B-8BD7-18A6E683B7E9}"/>
    <cellStyle name="20% - Accent6 3 3 5 2" xfId="14263" xr:uid="{600F9C69-1B76-42CE-B5AC-7F5148676375}"/>
    <cellStyle name="20% - Accent6 3 3 5 2 2" xfId="30920" xr:uid="{B797080E-9085-478E-A4AF-1AF571EEDC05}"/>
    <cellStyle name="20% - Accent6 3 3 5 3" xfId="22592" xr:uid="{2FAB9719-DA3B-484A-9CFA-3036F5E7F335}"/>
    <cellStyle name="20% - Accent6 3 3 6" xfId="8711" xr:uid="{26A76AF0-6D26-4C94-B259-85B830BB8E3B}"/>
    <cellStyle name="20% - Accent6 3 3 6 2" xfId="25368" xr:uid="{70491BD3-B6BA-4851-8A27-EEACCDB039EF}"/>
    <cellStyle name="20% - Accent6 3 3 7" xfId="17040" xr:uid="{3FDB8F32-9278-456F-8EE0-453162CCFB7D}"/>
    <cellStyle name="20% - Accent6 3 4" xfId="600" xr:uid="{80D92143-F0D6-448B-82A0-AC70F78804C0}"/>
    <cellStyle name="20% - Accent6 3 4 2" xfId="1930" xr:uid="{EACE702D-F77D-4E23-90D7-595AF17E6D08}"/>
    <cellStyle name="20% - Accent6 3 4 2 2" xfId="4720" xr:uid="{202B0927-E344-4FA9-AB47-5F31B9B6B644}"/>
    <cellStyle name="20% - Accent6 3 4 2 2 2" xfId="13050" xr:uid="{FF688D93-DC01-4CEC-9593-AEED4E5C4478}"/>
    <cellStyle name="20% - Accent6 3 4 2 2 2 2" xfId="29707" xr:uid="{3625A239-C6E0-47EE-ABF8-27435C1F6987}"/>
    <cellStyle name="20% - Accent6 3 4 2 2 3" xfId="21379" xr:uid="{9AA01DD1-EF63-41AC-A619-CC1790A09A5E}"/>
    <cellStyle name="20% - Accent6 3 4 2 3" xfId="7496" xr:uid="{0D648973-D069-4DCC-BDAE-9B269B9DF869}"/>
    <cellStyle name="20% - Accent6 3 4 2 3 2" xfId="15826" xr:uid="{DFD78A4D-DB37-4D83-A52A-61F1171BF9B6}"/>
    <cellStyle name="20% - Accent6 3 4 2 3 2 2" xfId="32483" xr:uid="{1EA684F9-40E0-48F7-9862-41C6B14E3BDA}"/>
    <cellStyle name="20% - Accent6 3 4 2 3 3" xfId="24155" xr:uid="{9B06107E-0EC6-48CF-8BF7-EC9C16D8F504}"/>
    <cellStyle name="20% - Accent6 3 4 2 4" xfId="10274" xr:uid="{B54034F7-7380-4D5D-A500-BCE29854FC36}"/>
    <cellStyle name="20% - Accent6 3 4 2 4 2" xfId="26931" xr:uid="{C67DC87E-AE48-4AE8-BC4A-D6BE7A7D0CAF}"/>
    <cellStyle name="20% - Accent6 3 4 2 5" xfId="18603" xr:uid="{509E1C73-CA8C-408F-BE4F-C33B05ADD4C7}"/>
    <cellStyle name="20% - Accent6 3 4 3" xfId="3393" xr:uid="{ED52EAA5-D48C-4632-88D5-62D05E337FF3}"/>
    <cellStyle name="20% - Accent6 3 4 3 2" xfId="11723" xr:uid="{D13EB2EA-6E76-4492-9F4F-81CC6D5AE01F}"/>
    <cellStyle name="20% - Accent6 3 4 3 2 2" xfId="28380" xr:uid="{139BAB08-5F72-4AA6-9D1B-CECFB6696D3A}"/>
    <cellStyle name="20% - Accent6 3 4 3 3" xfId="20052" xr:uid="{65930FB7-E797-4B43-8820-3AC7ACB3E59F}"/>
    <cellStyle name="20% - Accent6 3 4 4" xfId="6169" xr:uid="{328CCDB1-4B21-448F-990E-C501D9567963}"/>
    <cellStyle name="20% - Accent6 3 4 4 2" xfId="14499" xr:uid="{BBD1A997-3F8F-45AC-91F8-0F921D633315}"/>
    <cellStyle name="20% - Accent6 3 4 4 2 2" xfId="31156" xr:uid="{266F3E05-27E2-4BEF-9B50-A47964C8715E}"/>
    <cellStyle name="20% - Accent6 3 4 4 3" xfId="22828" xr:uid="{72D24B3C-B3BD-482B-A6F6-0569B178A986}"/>
    <cellStyle name="20% - Accent6 3 4 5" xfId="8947" xr:uid="{E386E743-A158-4278-BCFE-3AA35FB318F7}"/>
    <cellStyle name="20% - Accent6 3 4 5 2" xfId="25604" xr:uid="{8077F590-B8EC-4FD2-950A-A3DF5C13F722}"/>
    <cellStyle name="20% - Accent6 3 4 6" xfId="17276" xr:uid="{4E0DAC6F-15A4-4665-A0BC-43152B17F66B}"/>
    <cellStyle name="20% - Accent6 3 5" xfId="1077" xr:uid="{90BABB9E-05CB-4916-893E-B8E061C784E9}"/>
    <cellStyle name="20% - Accent6 3 5 2" xfId="2405" xr:uid="{C6FEE4BA-42A7-4145-AA81-AD5A792049E8}"/>
    <cellStyle name="20% - Accent6 3 5 2 2" xfId="5195" xr:uid="{912CF906-3C28-4FED-B1BB-3D2BC8E4D5D3}"/>
    <cellStyle name="20% - Accent6 3 5 2 2 2" xfId="13525" xr:uid="{F56D8554-0385-483F-86A0-D9B5D553E42B}"/>
    <cellStyle name="20% - Accent6 3 5 2 2 2 2" xfId="30182" xr:uid="{F8780A24-0667-41B6-8FB8-09CA64421F3B}"/>
    <cellStyle name="20% - Accent6 3 5 2 2 3" xfId="21854" xr:uid="{965DF515-95B6-416E-ACC1-65DA02C036A0}"/>
    <cellStyle name="20% - Accent6 3 5 2 3" xfId="7971" xr:uid="{82E6DE58-8E93-48DB-8440-1252502D9F40}"/>
    <cellStyle name="20% - Accent6 3 5 2 3 2" xfId="16301" xr:uid="{B766A489-1C3C-48A1-8AF6-1F28A2932EB4}"/>
    <cellStyle name="20% - Accent6 3 5 2 3 2 2" xfId="32958" xr:uid="{FC465FB6-698D-47F6-A4EC-50749ADCEF38}"/>
    <cellStyle name="20% - Accent6 3 5 2 3 3" xfId="24630" xr:uid="{7021A3B4-481A-4576-B0A9-274097F3DA3D}"/>
    <cellStyle name="20% - Accent6 3 5 2 4" xfId="10749" xr:uid="{274B7C88-E088-4699-ACD5-45C67422F999}"/>
    <cellStyle name="20% - Accent6 3 5 2 4 2" xfId="27406" xr:uid="{40DDC023-C9B5-488C-B496-2C40C4620DF1}"/>
    <cellStyle name="20% - Accent6 3 5 2 5" xfId="19078" xr:uid="{53F49735-5B1C-42E8-9FE0-BEEAE144AA0C}"/>
    <cellStyle name="20% - Accent6 3 5 3" xfId="3868" xr:uid="{85F9333F-D67B-440E-BB03-C4E0DB5FD215}"/>
    <cellStyle name="20% - Accent6 3 5 3 2" xfId="12198" xr:uid="{0E597A0E-5D04-4F9B-B762-FC248064AA1F}"/>
    <cellStyle name="20% - Accent6 3 5 3 2 2" xfId="28855" xr:uid="{25ECBF5B-8488-4C5D-8A2E-87E0DDE837B7}"/>
    <cellStyle name="20% - Accent6 3 5 3 3" xfId="20527" xr:uid="{8BC6A833-D292-493B-B898-711D315290D5}"/>
    <cellStyle name="20% - Accent6 3 5 4" xfId="6644" xr:uid="{F4102E5C-3994-4CA6-AAA5-98BEB593FD06}"/>
    <cellStyle name="20% - Accent6 3 5 4 2" xfId="14974" xr:uid="{D46FA34B-FB0E-416B-8C60-7C80B018CDA5}"/>
    <cellStyle name="20% - Accent6 3 5 4 2 2" xfId="31631" xr:uid="{3E975E1E-DED2-4EDE-8509-2DB1C15E13C7}"/>
    <cellStyle name="20% - Accent6 3 5 4 3" xfId="23303" xr:uid="{D281BC71-D440-4822-B90E-94AA3003D9B8}"/>
    <cellStyle name="20% - Accent6 3 5 5" xfId="9422" xr:uid="{746AF54A-4062-4FB5-B029-75629ECF5CEF}"/>
    <cellStyle name="20% - Accent6 3 5 5 2" xfId="26079" xr:uid="{C39498B7-273F-4263-A5EC-F2648E468C53}"/>
    <cellStyle name="20% - Accent6 3 5 6" xfId="17751" xr:uid="{9BA93E73-4B2D-4585-A6DB-489795246608}"/>
    <cellStyle name="20% - Accent6 3 6" xfId="1342" xr:uid="{7F0E9D4D-3FDB-449D-9BB2-EF1187EF1144}"/>
    <cellStyle name="20% - Accent6 3 6 2" xfId="2670" xr:uid="{D12C5A5D-304C-47A5-9107-66FB9601D695}"/>
    <cellStyle name="20% - Accent6 3 6 2 2" xfId="5460" xr:uid="{BD26415B-27FF-4DC6-8066-7FDDA269DC64}"/>
    <cellStyle name="20% - Accent6 3 6 2 2 2" xfId="13790" xr:uid="{95ACBA56-A69A-4DA4-BBCC-3A5E647CD319}"/>
    <cellStyle name="20% - Accent6 3 6 2 2 2 2" xfId="30447" xr:uid="{5C4DF688-1B36-41BC-A31C-7B6D5C46833D}"/>
    <cellStyle name="20% - Accent6 3 6 2 2 3" xfId="22119" xr:uid="{FED9A4C2-8731-40E4-9F40-D36E0740DF6B}"/>
    <cellStyle name="20% - Accent6 3 6 2 3" xfId="8236" xr:uid="{A8222EA5-5F9B-4A12-98E6-F892AF2DDB16}"/>
    <cellStyle name="20% - Accent6 3 6 2 3 2" xfId="16566" xr:uid="{F072C99C-63FA-4131-ADFC-601AF782DAF0}"/>
    <cellStyle name="20% - Accent6 3 6 2 3 2 2" xfId="33223" xr:uid="{F8B2650D-61A8-4165-89B9-D8EF00987230}"/>
    <cellStyle name="20% - Accent6 3 6 2 3 3" xfId="24895" xr:uid="{982D0AC8-161D-4D80-A359-D4BC6A5C9570}"/>
    <cellStyle name="20% - Accent6 3 6 2 4" xfId="11014" xr:uid="{8D97B4B9-8129-4B34-99A2-0A1EDBAA5D9B}"/>
    <cellStyle name="20% - Accent6 3 6 2 4 2" xfId="27671" xr:uid="{28F4D7FA-F90A-428D-9206-3EAF3452736F}"/>
    <cellStyle name="20% - Accent6 3 6 2 5" xfId="19343" xr:uid="{F5B08268-73AA-4472-B670-4D5419925F60}"/>
    <cellStyle name="20% - Accent6 3 6 3" xfId="4133" xr:uid="{71F60A6A-7584-4429-96CC-666ADF2918A3}"/>
    <cellStyle name="20% - Accent6 3 6 3 2" xfId="12463" xr:uid="{9439288C-B53A-41A9-83A1-A79C6A88B182}"/>
    <cellStyle name="20% - Accent6 3 6 3 2 2" xfId="29120" xr:uid="{A9B5FC34-E9A8-4D1D-B066-9060224B155F}"/>
    <cellStyle name="20% - Accent6 3 6 3 3" xfId="20792" xr:uid="{6EADD7D9-49CC-4DB8-BD0C-C4D184096BCF}"/>
    <cellStyle name="20% - Accent6 3 6 4" xfId="6909" xr:uid="{685313CE-2EEF-4D99-9B83-254835B0D966}"/>
    <cellStyle name="20% - Accent6 3 6 4 2" xfId="15239" xr:uid="{E8F30315-5301-42AF-9A5A-0F85E2CDD48C}"/>
    <cellStyle name="20% - Accent6 3 6 4 2 2" xfId="31896" xr:uid="{57BA0A0B-A0B1-4584-A124-0F8852CC4DA5}"/>
    <cellStyle name="20% - Accent6 3 6 4 3" xfId="23568" xr:uid="{4A2C0C3A-6DC6-43DD-9F00-EEB560CFA0C3}"/>
    <cellStyle name="20% - Accent6 3 6 5" xfId="9687" xr:uid="{4B2A4F03-C9D2-4546-A4E9-8DF573BA9230}"/>
    <cellStyle name="20% - Accent6 3 6 5 2" xfId="26344" xr:uid="{0CB880EE-B8B8-45FD-A848-33972C80C7DB}"/>
    <cellStyle name="20% - Accent6 3 6 6" xfId="18016" xr:uid="{852425CB-F3CC-43B2-AFD4-6018E3B3D328}"/>
    <cellStyle name="20% - Accent6 3 7" xfId="1457" xr:uid="{CC0C415C-7CBD-424D-B602-EF4F517FFEF4}"/>
    <cellStyle name="20% - Accent6 3 7 2" xfId="4247" xr:uid="{537628AA-3066-40F3-8731-98A2FD785F3A}"/>
    <cellStyle name="20% - Accent6 3 7 2 2" xfId="12577" xr:uid="{B5E42C10-9905-422F-A235-A931D666F136}"/>
    <cellStyle name="20% - Accent6 3 7 2 2 2" xfId="29234" xr:uid="{254C85CB-7A5C-4C26-A237-2E344306E9C4}"/>
    <cellStyle name="20% - Accent6 3 7 2 3" xfId="20906" xr:uid="{9F6DBD32-EB3C-4C64-826F-ECFB3CC33436}"/>
    <cellStyle name="20% - Accent6 3 7 3" xfId="7023" xr:uid="{7C02D727-C439-4886-9217-8C7E22948B06}"/>
    <cellStyle name="20% - Accent6 3 7 3 2" xfId="15353" xr:uid="{26C7F7EE-56D7-4742-8C04-5448F409F6B0}"/>
    <cellStyle name="20% - Accent6 3 7 3 2 2" xfId="32010" xr:uid="{18EC0DE5-D456-4F08-A611-904F49AE963E}"/>
    <cellStyle name="20% - Accent6 3 7 3 3" xfId="23682" xr:uid="{779C8802-7072-4196-8C2E-8EC11BDE3056}"/>
    <cellStyle name="20% - Accent6 3 7 4" xfId="9801" xr:uid="{4539A675-44F7-4970-9769-39D720656317}"/>
    <cellStyle name="20% - Accent6 3 7 4 2" xfId="26458" xr:uid="{D21B009B-410B-4D5D-ABDE-295EC869327E}"/>
    <cellStyle name="20% - Accent6 3 7 5" xfId="18130" xr:uid="{3506E82C-9893-420D-88EA-7C99E44C5D09}"/>
    <cellStyle name="20% - Accent6 3 8" xfId="2920" xr:uid="{12521C25-BF9D-47BF-841C-221D80D9D898}"/>
    <cellStyle name="20% - Accent6 3 8 2" xfId="11250" xr:uid="{844118FC-30BA-4B75-9173-0D58FDA11870}"/>
    <cellStyle name="20% - Accent6 3 8 2 2" xfId="27907" xr:uid="{D53DE31F-3B53-43F4-8054-BD23E13652F5}"/>
    <cellStyle name="20% - Accent6 3 8 3" xfId="19579" xr:uid="{D8743CB1-4A99-49A8-9B77-16BDB621C348}"/>
    <cellStyle name="20% - Accent6 3 9" xfId="5696" xr:uid="{B907F837-28FF-4449-A020-61609406D4C8}"/>
    <cellStyle name="20% - Accent6 3 9 2" xfId="14026" xr:uid="{8EF94098-711B-4820-AAFF-E3D3C9A0E2E9}"/>
    <cellStyle name="20% - Accent6 3 9 2 2" xfId="30683" xr:uid="{7C5017D6-F2AE-4687-8178-EBEEF3731DC0}"/>
    <cellStyle name="20% - Accent6 3 9 3" xfId="22355" xr:uid="{23E1B19E-E6FC-4B07-8A77-F9B741A33ACA}"/>
    <cellStyle name="20% - Accent6 4" xfId="180" xr:uid="{B3AF8497-9C3E-4CE9-A0EF-54945D9625A8}"/>
    <cellStyle name="20% - Accent6 4 10" xfId="34849" xr:uid="{4BCA0138-1DEF-4D2E-BDBC-3E289780CDD3}"/>
    <cellStyle name="20% - Accent6 4 2" xfId="422" xr:uid="{7975888B-94CA-408F-A7A1-46A348501B58}"/>
    <cellStyle name="20% - Accent6 4 2 2" xfId="899" xr:uid="{0E0535BD-4736-4313-A3E2-314CD533B168}"/>
    <cellStyle name="20% - Accent6 4 2 2 2" xfId="2227" xr:uid="{9147355F-9987-4838-9CAA-C1C4B76155A9}"/>
    <cellStyle name="20% - Accent6 4 2 2 2 2" xfId="5017" xr:uid="{2CFE21A0-8B46-4BDA-A9F2-CB5D072ECE94}"/>
    <cellStyle name="20% - Accent6 4 2 2 2 2 2" xfId="13347" xr:uid="{FDDED8A0-1F62-4F47-85F4-47F0286A2E8F}"/>
    <cellStyle name="20% - Accent6 4 2 2 2 2 2 2" xfId="30004" xr:uid="{5D0FA683-E492-4148-8613-34021EBA25FB}"/>
    <cellStyle name="20% - Accent6 4 2 2 2 2 3" xfId="21676" xr:uid="{DDC47A79-1329-4C86-BD1E-1C57C1CE935D}"/>
    <cellStyle name="20% - Accent6 4 2 2 2 3" xfId="7793" xr:uid="{54686A6B-391E-4B56-B729-7ECF9465C572}"/>
    <cellStyle name="20% - Accent6 4 2 2 2 3 2" xfId="16123" xr:uid="{8298AA5D-4404-4515-8EF1-ACBB4F21E7A4}"/>
    <cellStyle name="20% - Accent6 4 2 2 2 3 2 2" xfId="32780" xr:uid="{45DE715F-7890-42B2-988A-994B2072D9C8}"/>
    <cellStyle name="20% - Accent6 4 2 2 2 3 3" xfId="24452" xr:uid="{E8EF4231-67FA-4933-B637-DAE4E9AB014E}"/>
    <cellStyle name="20% - Accent6 4 2 2 2 4" xfId="10571" xr:uid="{C876A934-82EC-49AF-A7AB-723536BA8790}"/>
    <cellStyle name="20% - Accent6 4 2 2 2 4 2" xfId="27228" xr:uid="{BF9B204F-BB47-4492-BB21-FB195A85D5D3}"/>
    <cellStyle name="20% - Accent6 4 2 2 2 5" xfId="18900" xr:uid="{A310A34C-532E-4BE1-A495-7A1ADB984051}"/>
    <cellStyle name="20% - Accent6 4 2 2 3" xfId="3690" xr:uid="{63030E06-96D3-41E6-9023-E71B80D88DEC}"/>
    <cellStyle name="20% - Accent6 4 2 2 3 2" xfId="12020" xr:uid="{2DC4597B-ED38-44A2-8468-7C1370E4641A}"/>
    <cellStyle name="20% - Accent6 4 2 2 3 2 2" xfId="28677" xr:uid="{8A850BDF-1F77-4A27-AC3E-260CBCF79F37}"/>
    <cellStyle name="20% - Accent6 4 2 2 3 3" xfId="20349" xr:uid="{90B1C18F-398C-42EC-BEFC-B0E5FE137710}"/>
    <cellStyle name="20% - Accent6 4 2 2 4" xfId="6466" xr:uid="{27EF5F62-6346-431C-AB48-0EDDBF4DB395}"/>
    <cellStyle name="20% - Accent6 4 2 2 4 2" xfId="14796" xr:uid="{E5B32A94-BBF7-4D29-8816-883FAA25C7C4}"/>
    <cellStyle name="20% - Accent6 4 2 2 4 2 2" xfId="31453" xr:uid="{CF608D94-A461-41EB-A95F-371B76A76AE9}"/>
    <cellStyle name="20% - Accent6 4 2 2 4 3" xfId="23125" xr:uid="{B1CE07B7-1D47-4994-8D65-1C3E2A9F99E7}"/>
    <cellStyle name="20% - Accent6 4 2 2 5" xfId="9244" xr:uid="{AA6CFFF0-9E28-46F8-8956-B29E3C097C45}"/>
    <cellStyle name="20% - Accent6 4 2 2 5 2" xfId="25901" xr:uid="{B6D853AE-E847-4855-8F83-85A2A53C8FE2}"/>
    <cellStyle name="20% - Accent6 4 2 2 6" xfId="17573" xr:uid="{64C4234E-3934-47FD-84A0-B1AB8DB84D4D}"/>
    <cellStyle name="20% - Accent6 4 2 3" xfId="1752" xr:uid="{D392799D-A01B-4AAF-A442-A1AAA33D841A}"/>
    <cellStyle name="20% - Accent6 4 2 3 2" xfId="4542" xr:uid="{08EFEF2B-9004-4B32-9974-65D4DF23813F}"/>
    <cellStyle name="20% - Accent6 4 2 3 2 2" xfId="12872" xr:uid="{1309C187-0B21-4185-ACA4-5C5833FAA4C9}"/>
    <cellStyle name="20% - Accent6 4 2 3 2 2 2" xfId="29529" xr:uid="{16857E36-50A5-4BFE-9625-09FACC1DB9F2}"/>
    <cellStyle name="20% - Accent6 4 2 3 2 3" xfId="21201" xr:uid="{7FE01F1F-5150-4E2E-A185-7008750BC078}"/>
    <cellStyle name="20% - Accent6 4 2 3 3" xfId="7318" xr:uid="{96A9A74D-0325-480C-85B4-CFF8C5BA1733}"/>
    <cellStyle name="20% - Accent6 4 2 3 3 2" xfId="15648" xr:uid="{49A3C2CD-FC5A-4BCE-ADEE-12B18084B7AF}"/>
    <cellStyle name="20% - Accent6 4 2 3 3 2 2" xfId="32305" xr:uid="{925F86D6-A709-432B-866F-7D302E5D0929}"/>
    <cellStyle name="20% - Accent6 4 2 3 3 3" xfId="23977" xr:uid="{6DCE29D7-78B0-48DD-A427-8EF6AC1C4123}"/>
    <cellStyle name="20% - Accent6 4 2 3 4" xfId="10096" xr:uid="{4DFE58AA-9408-4A45-A56E-97AA72C01304}"/>
    <cellStyle name="20% - Accent6 4 2 3 4 2" xfId="26753" xr:uid="{BCDD83A9-26E8-412C-9E4F-FCD1F0897056}"/>
    <cellStyle name="20% - Accent6 4 2 3 5" xfId="18425" xr:uid="{A07C82FD-0EC7-4513-BA8A-B8E5C1F0AA8E}"/>
    <cellStyle name="20% - Accent6 4 2 4" xfId="3215" xr:uid="{65BA40FF-F6BF-44F7-AA08-EC7101B3C3E1}"/>
    <cellStyle name="20% - Accent6 4 2 4 2" xfId="11545" xr:uid="{8ECE5CA7-81E4-46EB-B6AA-0D13D0AFB9EE}"/>
    <cellStyle name="20% - Accent6 4 2 4 2 2" xfId="28202" xr:uid="{BA8AF643-2E42-437C-8B5F-2F30287BA5E2}"/>
    <cellStyle name="20% - Accent6 4 2 4 3" xfId="19874" xr:uid="{E0A7D36A-28A6-44FB-A5A9-CDD4DA6BA83B}"/>
    <cellStyle name="20% - Accent6 4 2 5" xfId="5991" xr:uid="{0D6AFD85-2220-41E9-8750-7B9D929EC4C4}"/>
    <cellStyle name="20% - Accent6 4 2 5 2" xfId="14321" xr:uid="{76EE4B9F-C007-4066-A6E7-5CCED239D6A2}"/>
    <cellStyle name="20% - Accent6 4 2 5 2 2" xfId="30978" xr:uid="{B9D00426-BD49-455B-B199-9C388A006919}"/>
    <cellStyle name="20% - Accent6 4 2 5 3" xfId="22650" xr:uid="{823E272B-8F12-4BE7-A48D-A6991FDE1733}"/>
    <cellStyle name="20% - Accent6 4 2 6" xfId="8769" xr:uid="{79CBA435-3C5A-433D-98C7-ECF56FE68C8C}"/>
    <cellStyle name="20% - Accent6 4 2 6 2" xfId="25426" xr:uid="{E3A07C2D-A1C5-49A0-B5C8-A5146A841A77}"/>
    <cellStyle name="20% - Accent6 4 2 7" xfId="17098" xr:uid="{6CC1571F-F605-4646-981B-F7BD23249C0A}"/>
    <cellStyle name="20% - Accent6 4 3" xfId="658" xr:uid="{DA942F62-8C71-477E-B8C4-844E30C6B81E}"/>
    <cellStyle name="20% - Accent6 4 3 2" xfId="1988" xr:uid="{12252381-6814-40A2-BE71-DB458A7A511F}"/>
    <cellStyle name="20% - Accent6 4 3 2 2" xfId="4778" xr:uid="{03565995-B1E4-41A2-A01C-A167DB02E27F}"/>
    <cellStyle name="20% - Accent6 4 3 2 2 2" xfId="13108" xr:uid="{6D9D30E5-0FCD-4BAB-9AA7-464A181687D4}"/>
    <cellStyle name="20% - Accent6 4 3 2 2 2 2" xfId="29765" xr:uid="{AABD9453-DA0A-4714-8CFA-30A1CAD11B1E}"/>
    <cellStyle name="20% - Accent6 4 3 2 2 3" xfId="21437" xr:uid="{D7AD6322-1B92-4413-9C1E-613CC37E9FEC}"/>
    <cellStyle name="20% - Accent6 4 3 2 3" xfId="7554" xr:uid="{311C1722-3116-4823-9DF0-DD1B414A3F16}"/>
    <cellStyle name="20% - Accent6 4 3 2 3 2" xfId="15884" xr:uid="{D552AF2F-9C36-4512-95C2-8065D3709D46}"/>
    <cellStyle name="20% - Accent6 4 3 2 3 2 2" xfId="32541" xr:uid="{234E612C-0055-42FB-A6AF-4FD24F7597C4}"/>
    <cellStyle name="20% - Accent6 4 3 2 3 3" xfId="24213" xr:uid="{6E3E8CAF-D441-41A0-90B5-A9886D419D02}"/>
    <cellStyle name="20% - Accent6 4 3 2 4" xfId="10332" xr:uid="{1FE9C87B-B7EC-45DC-AB57-13C269AB92FA}"/>
    <cellStyle name="20% - Accent6 4 3 2 4 2" xfId="26989" xr:uid="{22DB884B-6824-4BFD-B477-1139452C9B01}"/>
    <cellStyle name="20% - Accent6 4 3 2 5" xfId="18661" xr:uid="{86595049-C438-4B8E-B662-19072EB3FE63}"/>
    <cellStyle name="20% - Accent6 4 3 3" xfId="3451" xr:uid="{76B0FD9E-6D7F-4124-8A68-BE6F7B34FE41}"/>
    <cellStyle name="20% - Accent6 4 3 3 2" xfId="11781" xr:uid="{D93B1A5E-FCA5-4E46-BC1E-1E0268BAC7E0}"/>
    <cellStyle name="20% - Accent6 4 3 3 2 2" xfId="28438" xr:uid="{BC6F5585-3AC4-4056-9F89-A3043F0C2838}"/>
    <cellStyle name="20% - Accent6 4 3 3 3" xfId="20110" xr:uid="{D45C7160-AE0D-4D75-A618-2C051A13B2D0}"/>
    <cellStyle name="20% - Accent6 4 3 4" xfId="6227" xr:uid="{B9A01552-66DF-4915-B130-7EDC92793C22}"/>
    <cellStyle name="20% - Accent6 4 3 4 2" xfId="14557" xr:uid="{1FFE6888-127E-44B7-B1F7-D456679754E9}"/>
    <cellStyle name="20% - Accent6 4 3 4 2 2" xfId="31214" xr:uid="{EFB4B86E-8B25-4C89-AA26-101ABCB44AED}"/>
    <cellStyle name="20% - Accent6 4 3 4 3" xfId="22886" xr:uid="{DA13BEF7-5A3F-4610-9B37-5305BF11EC43}"/>
    <cellStyle name="20% - Accent6 4 3 5" xfId="9005" xr:uid="{FD546EC8-8CAD-4583-A556-A80C2AF2E6D9}"/>
    <cellStyle name="20% - Accent6 4 3 5 2" xfId="25662" xr:uid="{C74C452E-7C07-4633-BC72-EBD06CC0D039}"/>
    <cellStyle name="20% - Accent6 4 3 6" xfId="17334" xr:uid="{B50F6F49-2CEA-4705-846A-85646EE644EF}"/>
    <cellStyle name="20% - Accent6 4 4" xfId="1135" xr:uid="{E482C004-FA90-4AEC-9FD2-D1AC82903A83}"/>
    <cellStyle name="20% - Accent6 4 4 2" xfId="2463" xr:uid="{BE8F0F5C-CCE4-4385-963D-900B0C477766}"/>
    <cellStyle name="20% - Accent6 4 4 2 2" xfId="5253" xr:uid="{070FA265-7CA4-4441-A746-65CF947EB84C}"/>
    <cellStyle name="20% - Accent6 4 4 2 2 2" xfId="13583" xr:uid="{EBB818ED-B29F-4A76-8B95-3A15E26F59DC}"/>
    <cellStyle name="20% - Accent6 4 4 2 2 2 2" xfId="30240" xr:uid="{6A4D5324-12AD-48BE-BAAF-46FF71428CF4}"/>
    <cellStyle name="20% - Accent6 4 4 2 2 3" xfId="21912" xr:uid="{08563A1A-8A34-4E98-A868-F74708A0BC34}"/>
    <cellStyle name="20% - Accent6 4 4 2 3" xfId="8029" xr:uid="{5C86421A-9CA3-4F4B-9C61-9795A2735673}"/>
    <cellStyle name="20% - Accent6 4 4 2 3 2" xfId="16359" xr:uid="{8918DC58-A908-4CDF-87A6-DA4CEBEDCD46}"/>
    <cellStyle name="20% - Accent6 4 4 2 3 2 2" xfId="33016" xr:uid="{0C410356-88D9-4F47-9414-E4948F13A1EB}"/>
    <cellStyle name="20% - Accent6 4 4 2 3 3" xfId="24688" xr:uid="{B665AA00-E5BB-4074-9D34-20C495AC0E04}"/>
    <cellStyle name="20% - Accent6 4 4 2 4" xfId="10807" xr:uid="{43C056AC-0303-4A3C-BD8E-E8C52355F200}"/>
    <cellStyle name="20% - Accent6 4 4 2 4 2" xfId="27464" xr:uid="{2123D2AA-F1CA-47A9-9A2A-C32A3B66D877}"/>
    <cellStyle name="20% - Accent6 4 4 2 5" xfId="19136" xr:uid="{4F375F81-2AAD-4515-8218-5302EF553041}"/>
    <cellStyle name="20% - Accent6 4 4 3" xfId="3926" xr:uid="{0DF19C03-3747-4118-816A-BD558441A491}"/>
    <cellStyle name="20% - Accent6 4 4 3 2" xfId="12256" xr:uid="{3093CAFC-6C4B-4BAC-A051-2AD361E87F7E}"/>
    <cellStyle name="20% - Accent6 4 4 3 2 2" xfId="28913" xr:uid="{6BC36A74-2F1A-46A5-879D-3C3345C3E8CA}"/>
    <cellStyle name="20% - Accent6 4 4 3 3" xfId="20585" xr:uid="{8E4A2F5E-F725-4F92-96BE-63D5963959A5}"/>
    <cellStyle name="20% - Accent6 4 4 4" xfId="6702" xr:uid="{EB305FF1-CCA2-4948-AF7F-6730E454F183}"/>
    <cellStyle name="20% - Accent6 4 4 4 2" xfId="15032" xr:uid="{A15584BA-6B58-44A3-B220-3F6150AD1E54}"/>
    <cellStyle name="20% - Accent6 4 4 4 2 2" xfId="31689" xr:uid="{6E57CAA8-D344-4558-9307-8257206F7C17}"/>
    <cellStyle name="20% - Accent6 4 4 4 3" xfId="23361" xr:uid="{4440A9DE-E5F0-4DDE-931C-235CC8383313}"/>
    <cellStyle name="20% - Accent6 4 4 5" xfId="9480" xr:uid="{05D8355C-7051-455E-B922-CF3CF71767E3}"/>
    <cellStyle name="20% - Accent6 4 4 5 2" xfId="26137" xr:uid="{2A9AC149-683B-48F8-A6A8-D219BB25C300}"/>
    <cellStyle name="20% - Accent6 4 4 6" xfId="17809" xr:uid="{770B493F-226C-4A51-85E2-D95799E1D7C7}"/>
    <cellStyle name="20% - Accent6 4 5" xfId="1515" xr:uid="{6D70109F-0434-4D82-8704-2029F82BA006}"/>
    <cellStyle name="20% - Accent6 4 5 2" xfId="4305" xr:uid="{469168FB-F9E4-4089-85F0-3B4D0E49CEF7}"/>
    <cellStyle name="20% - Accent6 4 5 2 2" xfId="12635" xr:uid="{CB3B060C-6992-41EF-A49E-257419017B4F}"/>
    <cellStyle name="20% - Accent6 4 5 2 2 2" xfId="29292" xr:uid="{0438E014-D9F9-480B-98FE-D796CD56BC2D}"/>
    <cellStyle name="20% - Accent6 4 5 2 3" xfId="20964" xr:uid="{99D8E0C5-B3A0-4C63-8526-FE1FD76DA9B4}"/>
    <cellStyle name="20% - Accent6 4 5 3" xfId="7081" xr:uid="{FE62D6F3-C6C3-446B-93AE-39AF0B74E4B8}"/>
    <cellStyle name="20% - Accent6 4 5 3 2" xfId="15411" xr:uid="{AD935325-4A35-4AE6-8DA3-485321414BC8}"/>
    <cellStyle name="20% - Accent6 4 5 3 2 2" xfId="32068" xr:uid="{51861C7C-D0E2-4EB9-9847-7639FD524069}"/>
    <cellStyle name="20% - Accent6 4 5 3 3" xfId="23740" xr:uid="{016EFBDB-C7FF-4932-B658-5304DA5F5353}"/>
    <cellStyle name="20% - Accent6 4 5 4" xfId="9859" xr:uid="{444FB644-FC8F-4B04-9378-FE31C03A628B}"/>
    <cellStyle name="20% - Accent6 4 5 4 2" xfId="26516" xr:uid="{63AB1D01-7386-48AE-882C-E69C2290F8EE}"/>
    <cellStyle name="20% - Accent6 4 5 5" xfId="18188" xr:uid="{4E8F8CB7-5305-4E37-A455-543AB20B078D}"/>
    <cellStyle name="20% - Accent6 4 6" xfId="2978" xr:uid="{22EAE262-FF96-4601-99C9-EB61F4F52F82}"/>
    <cellStyle name="20% - Accent6 4 6 2" xfId="11308" xr:uid="{B8B6DB4D-8780-4032-9380-63615E2BF1D2}"/>
    <cellStyle name="20% - Accent6 4 6 2 2" xfId="27965" xr:uid="{9B57FF45-ED1D-48F1-A9A3-A6DD73339EE0}"/>
    <cellStyle name="20% - Accent6 4 6 3" xfId="19637" xr:uid="{A0ADB583-0614-4026-BA7C-90AD26F5EE5D}"/>
    <cellStyle name="20% - Accent6 4 7" xfId="5754" xr:uid="{AA16D510-39F6-476D-8B0A-08B9E8C4C1CB}"/>
    <cellStyle name="20% - Accent6 4 7 2" xfId="14084" xr:uid="{9845DAB9-19C3-4453-B569-3DB2E4E33560}"/>
    <cellStyle name="20% - Accent6 4 7 2 2" xfId="30741" xr:uid="{FAB08CAA-038D-4F1A-9A49-800AEE97646C}"/>
    <cellStyle name="20% - Accent6 4 7 3" xfId="22413" xr:uid="{85F07353-91F8-4F64-8B5A-90D0BABC8A68}"/>
    <cellStyle name="20% - Accent6 4 8" xfId="8532" xr:uid="{3E2B3676-5E3C-42C0-B3D3-E9075C2B0A6B}"/>
    <cellStyle name="20% - Accent6 4 8 2" xfId="25189" xr:uid="{F5246ED1-2916-4B7B-AF72-520732FBCC33}"/>
    <cellStyle name="20% - Accent6 4 9" xfId="16861" xr:uid="{F416A876-42E1-408F-AEF6-7D37E38AFD5E}"/>
    <cellStyle name="20% - Accent6 5" xfId="310" xr:uid="{779AE297-002A-423C-9253-7EF8D77FB8A8}"/>
    <cellStyle name="20% - Accent6 5 2" xfId="792" xr:uid="{169349D2-2A0C-42F9-B368-92EE867068D4}"/>
    <cellStyle name="20% - Accent6 5 2 2" xfId="2120" xr:uid="{458D84A6-267E-459E-B3F2-97F1357CD8F0}"/>
    <cellStyle name="20% - Accent6 5 2 2 2" xfId="4910" xr:uid="{33EB8732-C0A0-4347-8271-FED9E782BBF7}"/>
    <cellStyle name="20% - Accent6 5 2 2 2 2" xfId="13240" xr:uid="{48D8ADAD-8586-4F48-A028-C0BC0F9C8391}"/>
    <cellStyle name="20% - Accent6 5 2 2 2 2 2" xfId="29897" xr:uid="{C755BF46-2FDE-4C97-A394-74624FACAB6B}"/>
    <cellStyle name="20% - Accent6 5 2 2 2 3" xfId="21569" xr:uid="{3E5107F1-FE37-4948-8B88-8CCAFDA19AF6}"/>
    <cellStyle name="20% - Accent6 5 2 2 3" xfId="7686" xr:uid="{18D59811-410D-4CF5-BFCF-AF25BBFC24A9}"/>
    <cellStyle name="20% - Accent6 5 2 2 3 2" xfId="16016" xr:uid="{2CD8858A-11E4-4BF2-8CC4-A6FEF7BF26DB}"/>
    <cellStyle name="20% - Accent6 5 2 2 3 2 2" xfId="32673" xr:uid="{07C4C962-D562-468C-8A2A-BA257A75EBFC}"/>
    <cellStyle name="20% - Accent6 5 2 2 3 3" xfId="24345" xr:uid="{B07DF445-5661-4D12-9A95-5EDB9C00BB4F}"/>
    <cellStyle name="20% - Accent6 5 2 2 4" xfId="10464" xr:uid="{2B109D96-2E2D-4634-907F-E6C6DF88F535}"/>
    <cellStyle name="20% - Accent6 5 2 2 4 2" xfId="27121" xr:uid="{7E4CBFEE-B397-4B73-84AA-97756F27EBDD}"/>
    <cellStyle name="20% - Accent6 5 2 2 5" xfId="18793" xr:uid="{464A1DBF-D51B-49DF-BA97-E661905C3DD6}"/>
    <cellStyle name="20% - Accent6 5 2 3" xfId="3583" xr:uid="{23D2D72A-6EFB-497A-95B7-47B5CA309B43}"/>
    <cellStyle name="20% - Accent6 5 2 3 2" xfId="11913" xr:uid="{6CD3467E-2ADA-4E94-88FE-396D8E022FB7}"/>
    <cellStyle name="20% - Accent6 5 2 3 2 2" xfId="28570" xr:uid="{CA527217-4F5F-4477-AF92-A631AB47431F}"/>
    <cellStyle name="20% - Accent6 5 2 3 3" xfId="20242" xr:uid="{EC7A250A-5C32-45F5-9AE5-EBB64EC557A4}"/>
    <cellStyle name="20% - Accent6 5 2 4" xfId="6359" xr:uid="{EF3B6EB6-52A6-47B5-801B-37F159FD6FAC}"/>
    <cellStyle name="20% - Accent6 5 2 4 2" xfId="14689" xr:uid="{52FB56D4-E01F-46C7-B42D-0C82F81A5260}"/>
    <cellStyle name="20% - Accent6 5 2 4 2 2" xfId="31346" xr:uid="{779F6EAD-341D-41E7-9A81-A61067EC6D7E}"/>
    <cellStyle name="20% - Accent6 5 2 4 3" xfId="23018" xr:uid="{56EFA5B3-F22E-4DB9-A5B7-BF22EF183FC8}"/>
    <cellStyle name="20% - Accent6 5 2 5" xfId="9137" xr:uid="{801FFB5B-6403-4C5F-AA49-5E18AD629993}"/>
    <cellStyle name="20% - Accent6 5 2 5 2" xfId="25794" xr:uid="{4534FAD6-2E85-41CC-80C7-3111E615E50E}"/>
    <cellStyle name="20% - Accent6 5 2 6" xfId="17466" xr:uid="{C3597279-B03A-47D3-9121-6BB4FCC54A91}"/>
    <cellStyle name="20% - Accent6 5 3" xfId="1640" xr:uid="{40D60DD9-16B8-4E03-BB51-697B79F5F396}"/>
    <cellStyle name="20% - Accent6 5 3 2" xfId="4430" xr:uid="{7E85201A-2B77-4782-92CF-11A62E93B74E}"/>
    <cellStyle name="20% - Accent6 5 3 2 2" xfId="12760" xr:uid="{5DFC19E0-58C3-477A-92F6-416458BB4D96}"/>
    <cellStyle name="20% - Accent6 5 3 2 2 2" xfId="29417" xr:uid="{1FBF3998-D447-4078-9FD8-6B2A7B36FBC5}"/>
    <cellStyle name="20% - Accent6 5 3 2 3" xfId="21089" xr:uid="{2F3A6177-FA60-40A6-AB0C-2DFD671814EA}"/>
    <cellStyle name="20% - Accent6 5 3 3" xfId="7206" xr:uid="{8B09D0E8-774D-42C8-B72B-B6C1E88E7815}"/>
    <cellStyle name="20% - Accent6 5 3 3 2" xfId="15536" xr:uid="{44B4D231-825F-436E-9555-6CC9148DF994}"/>
    <cellStyle name="20% - Accent6 5 3 3 2 2" xfId="32193" xr:uid="{F40A8A55-8814-4185-B6AA-54EC25C1785E}"/>
    <cellStyle name="20% - Accent6 5 3 3 3" xfId="23865" xr:uid="{DABDB6EF-F0C6-49F5-A8EA-F02ADF14619E}"/>
    <cellStyle name="20% - Accent6 5 3 4" xfId="9984" xr:uid="{BE67FC4C-948A-4C7F-B4CE-A7DE45E22281}"/>
    <cellStyle name="20% - Accent6 5 3 4 2" xfId="26641" xr:uid="{814CAF34-F19F-41C6-8921-A08EFE399484}"/>
    <cellStyle name="20% - Accent6 5 3 5" xfId="18313" xr:uid="{17F7818B-5C2E-42EA-9B5D-8861759B5648}"/>
    <cellStyle name="20% - Accent6 5 4" xfId="3103" xr:uid="{EE432D97-0E98-4572-806B-89E2034EA60A}"/>
    <cellStyle name="20% - Accent6 5 4 2" xfId="11433" xr:uid="{296D2FE2-9502-4BD9-8B5E-01B31451E548}"/>
    <cellStyle name="20% - Accent6 5 4 2 2" xfId="28090" xr:uid="{99D829BB-A219-46AD-A0EE-FA9843089A85}"/>
    <cellStyle name="20% - Accent6 5 4 3" xfId="19762" xr:uid="{91E7170C-76AD-4868-8BD7-8AE054829A19}"/>
    <cellStyle name="20% - Accent6 5 5" xfId="5879" xr:uid="{8D5AE008-ABA9-4A04-8A24-5EA03358B917}"/>
    <cellStyle name="20% - Accent6 5 5 2" xfId="14209" xr:uid="{327815FF-A0C0-4F62-873E-921DB5C84206}"/>
    <cellStyle name="20% - Accent6 5 5 2 2" xfId="30866" xr:uid="{E067BA2A-5191-43D3-B92B-3F42D3FA8565}"/>
    <cellStyle name="20% - Accent6 5 5 3" xfId="22538" xr:uid="{0FAE02BA-7954-4F23-9154-EF2BA5CD9B59}"/>
    <cellStyle name="20% - Accent6 5 6" xfId="8657" xr:uid="{63496092-BF05-41C9-8B8A-AADE4DF1E599}"/>
    <cellStyle name="20% - Accent6 5 6 2" xfId="25314" xr:uid="{4778548A-AF99-4877-BB24-A891A00E31F9}"/>
    <cellStyle name="20% - Accent6 5 7" xfId="16986" xr:uid="{FB819021-AD4B-403D-9DA7-3945C424B7A4}"/>
    <cellStyle name="20% - Accent6 5 8" xfId="34850" xr:uid="{19A09C18-7B24-42EA-A66D-6B98F9F34123}"/>
    <cellStyle name="20% - Accent6 6" xfId="546" xr:uid="{4559D217-8EE4-4664-BEC7-CF00E88603FC}"/>
    <cellStyle name="20% - Accent6 6 2" xfId="1876" xr:uid="{2F1F8986-95DD-4118-9D26-3AED34913610}"/>
    <cellStyle name="20% - Accent6 6 2 2" xfId="4666" xr:uid="{4767D059-36F7-4D56-8380-F2AE695E2DC0}"/>
    <cellStyle name="20% - Accent6 6 2 2 2" xfId="12996" xr:uid="{C28F1875-9366-4D58-8931-7071F4486819}"/>
    <cellStyle name="20% - Accent6 6 2 2 2 2" xfId="29653" xr:uid="{B9CEF7BA-FB73-47DA-9513-53F6B1A35D52}"/>
    <cellStyle name="20% - Accent6 6 2 2 3" xfId="21325" xr:uid="{ECE01887-CD21-4C0E-AF8B-278FE4632755}"/>
    <cellStyle name="20% - Accent6 6 2 3" xfId="7442" xr:uid="{8BF7CC69-B5A1-4683-B767-EB5DA11228FF}"/>
    <cellStyle name="20% - Accent6 6 2 3 2" xfId="15772" xr:uid="{8A9BDC58-6938-4E6F-A6C0-98308B74314D}"/>
    <cellStyle name="20% - Accent6 6 2 3 2 2" xfId="32429" xr:uid="{8E322562-170C-4BA1-8C60-F27962A58EAC}"/>
    <cellStyle name="20% - Accent6 6 2 3 3" xfId="24101" xr:uid="{E8E35C43-C619-4EF2-B9AF-4C1B6A9F58F1}"/>
    <cellStyle name="20% - Accent6 6 2 4" xfId="10220" xr:uid="{D6E4209A-9B30-470C-8250-8B49527C3D0B}"/>
    <cellStyle name="20% - Accent6 6 2 4 2" xfId="26877" xr:uid="{9FAB8F28-95BA-42FD-BA88-C6D4A175C5C5}"/>
    <cellStyle name="20% - Accent6 6 2 5" xfId="18549" xr:uid="{3C6D3061-66F3-40D2-8C58-E772AE4DBB7D}"/>
    <cellStyle name="20% - Accent6 6 3" xfId="3339" xr:uid="{0AAC1BA1-BE01-44C5-ACAA-47C5879845AF}"/>
    <cellStyle name="20% - Accent6 6 3 2" xfId="11669" xr:uid="{656CA050-58C6-495D-B19D-4AB9AAD3E4A6}"/>
    <cellStyle name="20% - Accent6 6 3 2 2" xfId="28326" xr:uid="{E358918C-FEEF-40D3-9876-1F48FB53FE3E}"/>
    <cellStyle name="20% - Accent6 6 3 3" xfId="19998" xr:uid="{98C56C6E-4F09-4B03-8570-71C63FD01635}"/>
    <cellStyle name="20% - Accent6 6 4" xfId="6115" xr:uid="{B048474C-A769-488D-B6AD-8F5F49AD531E}"/>
    <cellStyle name="20% - Accent6 6 4 2" xfId="14445" xr:uid="{1843FA8E-CE30-4BB7-A088-B654CB5E4E0C}"/>
    <cellStyle name="20% - Accent6 6 4 2 2" xfId="31102" xr:uid="{2138600A-E576-4651-98EA-7AE1096FDABB}"/>
    <cellStyle name="20% - Accent6 6 4 3" xfId="22774" xr:uid="{598B803C-CC46-4C2D-A5BB-5D3569C09ED3}"/>
    <cellStyle name="20% - Accent6 6 5" xfId="8893" xr:uid="{5F1CB6FC-DAF4-4FD5-87AA-11EFE5FE7B20}"/>
    <cellStyle name="20% - Accent6 6 5 2" xfId="25550" xr:uid="{66194D19-B625-4259-8D24-758252E022C2}"/>
    <cellStyle name="20% - Accent6 6 6" xfId="17222" xr:uid="{B41C1B8A-66F2-4779-B891-D33A714439E5}"/>
    <cellStyle name="20% - Accent6 6 7" xfId="34851" xr:uid="{3A83F878-C216-49CA-8577-48F987DAA4A6}"/>
    <cellStyle name="20% - Accent6 7" xfId="1023" xr:uid="{BB47234C-7DAB-454C-B3D8-D0A27291E1A4}"/>
    <cellStyle name="20% - Accent6 7 2" xfId="2351" xr:uid="{597E467D-8374-4A8C-9733-3965F8EA5E13}"/>
    <cellStyle name="20% - Accent6 7 2 2" xfId="5141" xr:uid="{42AC2C3F-6BAE-4732-B29A-66D010E3DB9B}"/>
    <cellStyle name="20% - Accent6 7 2 2 2" xfId="13471" xr:uid="{9A87F7F7-798F-4FFC-9718-C4CEF3E2E63D}"/>
    <cellStyle name="20% - Accent6 7 2 2 2 2" xfId="30128" xr:uid="{514CF838-87FA-4DF4-81E9-264CCC67999C}"/>
    <cellStyle name="20% - Accent6 7 2 2 3" xfId="21800" xr:uid="{A75D1603-29CD-4603-8347-475C1C9A987E}"/>
    <cellStyle name="20% - Accent6 7 2 3" xfId="7917" xr:uid="{6B0A2EEF-3BBB-4B6A-B222-D38FC9709B7B}"/>
    <cellStyle name="20% - Accent6 7 2 3 2" xfId="16247" xr:uid="{0A87077D-2B55-4110-A17B-8275E6781C45}"/>
    <cellStyle name="20% - Accent6 7 2 3 2 2" xfId="32904" xr:uid="{A1DC2DDA-1F1D-4789-A91E-A1D1E7642991}"/>
    <cellStyle name="20% - Accent6 7 2 3 3" xfId="24576" xr:uid="{9A4E8462-4822-47F8-9F14-35D28AF7B069}"/>
    <cellStyle name="20% - Accent6 7 2 4" xfId="10695" xr:uid="{0D10A403-1218-4ED3-BE76-F9BE8B5AC124}"/>
    <cellStyle name="20% - Accent6 7 2 4 2" xfId="27352" xr:uid="{67D9F8F1-2C4E-407F-B122-32F5A03120B6}"/>
    <cellStyle name="20% - Accent6 7 2 5" xfId="19024" xr:uid="{94327F98-CCB5-4619-BA32-9A07F65E0E0D}"/>
    <cellStyle name="20% - Accent6 7 3" xfId="3814" xr:uid="{51C114B2-81F4-4A75-BF3D-D8771B36FDC6}"/>
    <cellStyle name="20% - Accent6 7 3 2" xfId="12144" xr:uid="{4325619C-73C9-4DB7-83F8-DB5702FE396D}"/>
    <cellStyle name="20% - Accent6 7 3 2 2" xfId="28801" xr:uid="{F04E0300-58E9-47B1-B403-D7F3949EAAAA}"/>
    <cellStyle name="20% - Accent6 7 3 3" xfId="20473" xr:uid="{F88DE95C-1E00-47E4-BA0A-F79ED560B3A6}"/>
    <cellStyle name="20% - Accent6 7 4" xfId="6590" xr:uid="{420CAE91-998B-47E7-9D06-40A1286035A7}"/>
    <cellStyle name="20% - Accent6 7 4 2" xfId="14920" xr:uid="{8081675C-9D6C-48EF-A1A5-56CB1EEF014F}"/>
    <cellStyle name="20% - Accent6 7 4 2 2" xfId="31577" xr:uid="{B6230052-4D4C-4A6A-90DE-68B8A097577C}"/>
    <cellStyle name="20% - Accent6 7 4 3" xfId="23249" xr:uid="{184D0E10-374D-4056-A9DD-881E5C86A033}"/>
    <cellStyle name="20% - Accent6 7 5" xfId="9368" xr:uid="{17204A3D-3A6C-4B4C-81EF-C7229566AEB4}"/>
    <cellStyle name="20% - Accent6 7 5 2" xfId="26025" xr:uid="{D1FEE5E2-E309-487E-9896-7490B59C24C1}"/>
    <cellStyle name="20% - Accent6 7 6" xfId="17697" xr:uid="{2AA16855-F932-4949-80D4-B9EFF2504B82}"/>
    <cellStyle name="20% - Accent6 7 7" xfId="34852" xr:uid="{E497E28C-89F8-4E88-B037-5A7E9E3852E2}"/>
    <cellStyle name="20% - Accent6 8" xfId="1258" xr:uid="{792A77E0-8D7F-4649-9504-72B880E62306}"/>
    <cellStyle name="20% - Accent6 8 2" xfId="2586" xr:uid="{F75EC5D8-5D4D-4A08-8AB3-9EDB8954F5D7}"/>
    <cellStyle name="20% - Accent6 8 2 2" xfId="5376" xr:uid="{EAC75797-72A8-4448-9DD2-A45B98AD8761}"/>
    <cellStyle name="20% - Accent6 8 2 2 2" xfId="13706" xr:uid="{D20EBBC9-CD55-495A-9B93-9136B8400D3D}"/>
    <cellStyle name="20% - Accent6 8 2 2 2 2" xfId="30363" xr:uid="{7576A710-1EA0-4BF4-B02E-1CF114E1B14C}"/>
    <cellStyle name="20% - Accent6 8 2 2 3" xfId="22035" xr:uid="{8AD70DB6-E131-4D92-8446-25DCFE6064A1}"/>
    <cellStyle name="20% - Accent6 8 2 3" xfId="8152" xr:uid="{A895D9B5-5A85-411A-82EA-6D02A0FE296C}"/>
    <cellStyle name="20% - Accent6 8 2 3 2" xfId="16482" xr:uid="{B50378D1-B419-49AA-9DC4-77B936E59635}"/>
    <cellStyle name="20% - Accent6 8 2 3 2 2" xfId="33139" xr:uid="{DA46B59E-FE75-48FC-B743-F351E5DA12A1}"/>
    <cellStyle name="20% - Accent6 8 2 3 3" xfId="24811" xr:uid="{5EACDA0E-0280-47B8-BC03-6D84316FFBA5}"/>
    <cellStyle name="20% - Accent6 8 2 4" xfId="10930" xr:uid="{2B9BC767-7829-4131-9548-B8089BD6ACE1}"/>
    <cellStyle name="20% - Accent6 8 2 4 2" xfId="27587" xr:uid="{65EBA6F6-B1E3-4519-BB3A-1DE656534D48}"/>
    <cellStyle name="20% - Accent6 8 2 5" xfId="19259" xr:uid="{443BB1E1-3821-45FA-A880-3B3A4315C63A}"/>
    <cellStyle name="20% - Accent6 8 3" xfId="4049" xr:uid="{13F62B98-8E9C-42A9-ACEE-9216708E499C}"/>
    <cellStyle name="20% - Accent6 8 3 2" xfId="12379" xr:uid="{D82B25E6-0EE8-4685-9479-F50BF21F3076}"/>
    <cellStyle name="20% - Accent6 8 3 2 2" xfId="29036" xr:uid="{D35F1513-89D3-4B53-B4C4-084E1457E051}"/>
    <cellStyle name="20% - Accent6 8 3 3" xfId="20708" xr:uid="{A3F44620-5E85-4215-A55C-E5DDB700EB72}"/>
    <cellStyle name="20% - Accent6 8 4" xfId="6825" xr:uid="{13C311A9-BA4E-4339-8C26-D90C85FFF779}"/>
    <cellStyle name="20% - Accent6 8 4 2" xfId="15155" xr:uid="{7639E855-7139-4650-8B75-B814351FC890}"/>
    <cellStyle name="20% - Accent6 8 4 2 2" xfId="31812" xr:uid="{2D4A2CBA-CABF-42DD-910E-7578F4EDE903}"/>
    <cellStyle name="20% - Accent6 8 4 3" xfId="23484" xr:uid="{E71C73B5-8EC2-4678-A1D1-DDB2576D1D37}"/>
    <cellStyle name="20% - Accent6 8 5" xfId="9603" xr:uid="{DCBAF3C7-67B4-419C-8E8B-2A4FC2795651}"/>
    <cellStyle name="20% - Accent6 8 5 2" xfId="26260" xr:uid="{A7AA560C-197D-4327-875F-0F30042FA6D4}"/>
    <cellStyle name="20% - Accent6 8 6" xfId="17932" xr:uid="{E0BC3A2C-D7F1-465F-8318-9728A5B844E4}"/>
    <cellStyle name="20% - Accent6 8 7" xfId="34853" xr:uid="{ED57564B-581E-41B1-A96B-BD1DA40AA190}"/>
    <cellStyle name="20% - Accent6 9" xfId="1280" xr:uid="{4088D727-2836-4FC8-AB59-9D33CA17A45E}"/>
    <cellStyle name="20% - Accent6 9 2" xfId="2608" xr:uid="{C8B47146-81DB-4792-A9BE-EDDA0A5C9828}"/>
    <cellStyle name="20% - Accent6 9 2 2" xfId="5398" xr:uid="{494F7D7C-D74B-484D-B0FE-CC1C53CC48F0}"/>
    <cellStyle name="20% - Accent6 9 2 2 2" xfId="13728" xr:uid="{4DC90B7C-9191-422E-BDDC-C92921B4D25F}"/>
    <cellStyle name="20% - Accent6 9 2 2 2 2" xfId="30385" xr:uid="{5C821AE3-2538-436B-B643-5E9B8ACAED18}"/>
    <cellStyle name="20% - Accent6 9 2 2 3" xfId="22057" xr:uid="{F218804B-701B-4C96-A972-22E6928B44D8}"/>
    <cellStyle name="20% - Accent6 9 2 3" xfId="8174" xr:uid="{E264A70F-8D91-456A-8609-CE30D837B271}"/>
    <cellStyle name="20% - Accent6 9 2 3 2" xfId="16504" xr:uid="{B0B4091D-2569-40CF-91AC-FF3FEACE9429}"/>
    <cellStyle name="20% - Accent6 9 2 3 2 2" xfId="33161" xr:uid="{69FE9B6C-B1AE-49E1-8816-D6089DC6A504}"/>
    <cellStyle name="20% - Accent6 9 2 3 3" xfId="24833" xr:uid="{5BFA1CD5-ECB1-4E23-A1E0-2E87630EB66E}"/>
    <cellStyle name="20% - Accent6 9 2 4" xfId="10952" xr:uid="{15A70D52-BA9D-4403-855A-9BAFE86D0A74}"/>
    <cellStyle name="20% - Accent6 9 2 4 2" xfId="27609" xr:uid="{46AEE4B6-66B8-46A4-983E-8CE8BA598206}"/>
    <cellStyle name="20% - Accent6 9 2 5" xfId="19281" xr:uid="{EB7EA613-CD68-4E7B-94B0-F0FBD53727ED}"/>
    <cellStyle name="20% - Accent6 9 3" xfId="4071" xr:uid="{1DF1B2C3-0B4D-465F-82A8-D894366F144D}"/>
    <cellStyle name="20% - Accent6 9 3 2" xfId="12401" xr:uid="{7CB1EDE3-7446-4A94-AF29-ACECFCF30C5D}"/>
    <cellStyle name="20% - Accent6 9 3 2 2" xfId="29058" xr:uid="{B215BBB5-90C1-465E-8F6F-4CAEA99C439B}"/>
    <cellStyle name="20% - Accent6 9 3 3" xfId="20730" xr:uid="{1FA10CA6-205E-4292-B076-03AD875807F0}"/>
    <cellStyle name="20% - Accent6 9 4" xfId="6847" xr:uid="{47F9DF38-AE59-46D7-811F-673C9077A3F6}"/>
    <cellStyle name="20% - Accent6 9 4 2" xfId="15177" xr:uid="{2B83C69C-414D-46F7-B1EF-A2D6AECC9CF8}"/>
    <cellStyle name="20% - Accent6 9 4 2 2" xfId="31834" xr:uid="{237E539A-91EB-401B-8FD5-BDBDDEC8C5CD}"/>
    <cellStyle name="20% - Accent6 9 4 3" xfId="23506" xr:uid="{C4E247B8-F456-4746-80FA-525933CA6EF2}"/>
    <cellStyle name="20% - Accent6 9 5" xfId="9625" xr:uid="{5EB80C8A-66EF-4A64-B392-9412466986B7}"/>
    <cellStyle name="20% - Accent6 9 5 2" xfId="26282" xr:uid="{EC4BF238-EDB8-4BB3-8BEF-A52D8B5C175D}"/>
    <cellStyle name="20% - Accent6 9 6" xfId="17954" xr:uid="{C63BA4E1-1BCF-45A4-80B9-79D0D1F1098C}"/>
    <cellStyle name="2x indented GHG Textfiels" xfId="33794" xr:uid="{3D626E53-F62E-4426-A553-71BAA9DE6352}"/>
    <cellStyle name="2x indented GHG Textfiels 2" xfId="33870" xr:uid="{82016ED9-AF17-457B-AE6D-C34C58CF9B54}"/>
    <cellStyle name="2x indented GHG Textfiels 2 2" xfId="33871" xr:uid="{593EF345-8F79-4BB4-877B-45E9AB123F4F}"/>
    <cellStyle name="2x indented GHG Textfiels 3" xfId="33872" xr:uid="{B5777EFE-C903-4F9B-9DD3-E79846DD3432}"/>
    <cellStyle name="2x indented GHG Textfiels 3 2" xfId="34180" xr:uid="{C75D95DA-B448-47C8-85A1-A2687B235A1E}"/>
    <cellStyle name="2x indented GHG Textfiels 3 2 2" xfId="34310" xr:uid="{63A45755-761B-48CF-8943-21B1A86F8B9C}"/>
    <cellStyle name="2x indented GHG Textfiels 3 2 2 2" xfId="34525" xr:uid="{5F59EF46-36B0-44FB-B8BD-7166E32BFBA2}"/>
    <cellStyle name="2x indented GHG Textfiels 3 2 3" xfId="34488" xr:uid="{BC39C542-FABE-4AAC-A7EE-66CF42933C49}"/>
    <cellStyle name="2x indented GHG Textfiels 3 3" xfId="34128" xr:uid="{BE36A7B1-D96F-4FEC-B4BC-A9351BF183CB}"/>
    <cellStyle name="2x indented GHG Textfiels 3 3 2" xfId="34415" xr:uid="{65E17A0D-F403-4B0F-86B1-4D4C94AE3E21}"/>
    <cellStyle name="2x indented GHG Textfiels 3 3 2 2" xfId="34630" xr:uid="{2260080E-D762-4DA1-AAF4-77F5138D8BAD}"/>
    <cellStyle name="2x indented GHG Textfiels 3 3 3" xfId="34417" xr:uid="{E8FD4238-850D-46D8-9C6E-108474A3DADA}"/>
    <cellStyle name="2x indented GHG Textfiels 3 3 3 2" xfId="34632" xr:uid="{E3280445-09C9-4B9B-B230-DC8941CDC18E}"/>
    <cellStyle name="2x indented GHG Textfiels 3 3 4" xfId="34313" xr:uid="{8BD19F7F-6F8B-490B-8200-F8E2EC4BC57F}"/>
    <cellStyle name="2x indented GHG Textfiels 3 3 4 2" xfId="34528" xr:uid="{AC74007E-F974-4BA5-BA2E-DF0A558940D4}"/>
    <cellStyle name="40 % - Akzent1" xfId="33836" hidden="1" xr:uid="{7EBF6F90-C1F7-4249-9938-DAB61D44FBCF}"/>
    <cellStyle name="40 % - Akzent1 2" xfId="34159" xr:uid="{34A37408-BAF0-4143-8F01-61E93B19543C}"/>
    <cellStyle name="40 % - Akzent1 3" xfId="34028" xr:uid="{43060636-10B8-4BF3-8C39-49C50EC2FB41}"/>
    <cellStyle name="40 % - Akzent2" xfId="33839" hidden="1" xr:uid="{86343C88-B8BD-4F21-A5E2-1CAB1A005965}"/>
    <cellStyle name="40 % - Akzent2 2" xfId="34160" xr:uid="{7EADA869-F4CB-4AC1-BB65-37D134E93AC8}"/>
    <cellStyle name="40 % - Akzent2 3" xfId="34029" xr:uid="{1E2C281D-1626-4761-AB17-BD18AD0A6B83}"/>
    <cellStyle name="40 % - Akzent3" xfId="33842" hidden="1" xr:uid="{EEA7CDF4-DF1B-4FB5-9198-96E0919B379C}"/>
    <cellStyle name="40 % - Akzent3 2" xfId="34161" xr:uid="{70C6E69F-6127-487E-9413-BB090683767D}"/>
    <cellStyle name="40 % - Akzent3 3" xfId="34030" xr:uid="{4DC6D96E-D33B-4A7B-BC46-2C98BD0D434F}"/>
    <cellStyle name="40 % - Akzent4" xfId="33845" hidden="1" xr:uid="{FA78B1B6-6CD3-4ED0-8341-14712C37C90C}"/>
    <cellStyle name="40 % - Akzent4 2" xfId="34162" xr:uid="{00B518FD-8D76-400E-A435-FCFB3C3833EC}"/>
    <cellStyle name="40 % - Akzent4 3" xfId="34031" xr:uid="{D25AF5FE-4EA1-4310-B904-427402A15B51}"/>
    <cellStyle name="40 % - Akzent5" xfId="33848" hidden="1" xr:uid="{498D33F5-D84C-489A-B5D5-10849E303868}"/>
    <cellStyle name="40 % - Akzent5 2" xfId="34163" xr:uid="{251D5119-D85B-4689-BE72-1736437D7092}"/>
    <cellStyle name="40 % - Akzent5 3" xfId="34032" xr:uid="{E1D7EB0E-63C0-4309-9C4A-0B71E0D8F045}"/>
    <cellStyle name="40 % - Akzent6" xfId="33851" hidden="1" xr:uid="{E1FAA6C3-E309-4CD5-B302-87F692A347E6}"/>
    <cellStyle name="40 % - Akzent6 2" xfId="34164" xr:uid="{3FEBAF15-0DD1-47BB-8FE3-3CCE517A715C}"/>
    <cellStyle name="40 % - Akzent6 3" xfId="34033" xr:uid="{54F1C4B2-99A8-454A-8210-B45ED7D0576D}"/>
    <cellStyle name="40% - Accent1" xfId="33" builtinId="31" customBuiltin="1"/>
    <cellStyle name="40% - Accent1 10" xfId="1384" xr:uid="{24FD40FD-A92C-48DF-AB7E-6DD6F4420F42}"/>
    <cellStyle name="40% - Accent1 10 2" xfId="4175" xr:uid="{A88F94A4-3C83-44F1-BAB3-C61BCCF688C3}"/>
    <cellStyle name="40% - Accent1 10 2 2" xfId="12505" xr:uid="{2EE47C1E-D35F-4024-A7FB-A2651AA47DAA}"/>
    <cellStyle name="40% - Accent1 10 2 2 2" xfId="29162" xr:uid="{2D28BC89-908B-412F-BCD4-F3E3FBD64AC3}"/>
    <cellStyle name="40% - Accent1 10 2 3" xfId="20834" xr:uid="{B1A0131B-A453-4C53-9152-8A4E2802ACDF}"/>
    <cellStyle name="40% - Accent1 10 3" xfId="6951" xr:uid="{371E7FD0-0398-4BDF-A206-F08CFEF9140D}"/>
    <cellStyle name="40% - Accent1 10 3 2" xfId="15281" xr:uid="{557E061B-2B45-46F4-B7A2-8FC1F585FB02}"/>
    <cellStyle name="40% - Accent1 10 3 2 2" xfId="31938" xr:uid="{AF38F7A3-E5AE-4744-AB4A-21D374B639FE}"/>
    <cellStyle name="40% - Accent1 10 3 3" xfId="23610" xr:uid="{9D9F1EA4-28E4-47F9-B1DD-40BEE20E35A0}"/>
    <cellStyle name="40% - Accent1 10 4" xfId="9729" xr:uid="{31B62191-CC1E-4FC3-A118-C8178F47D3B5}"/>
    <cellStyle name="40% - Accent1 10 4 2" xfId="26386" xr:uid="{7BDCAF9B-3F53-4B3E-936D-9424F6E61F4E}"/>
    <cellStyle name="40% - Accent1 10 5" xfId="18058" xr:uid="{71F9723A-3261-4ACA-B113-A0E6FF2B4801}"/>
    <cellStyle name="40% - Accent1 11" xfId="2846" xr:uid="{1353FD96-A3B0-4517-853D-D0FAC7826C3A}"/>
    <cellStyle name="40% - Accent1 11 2" xfId="11178" xr:uid="{6E098014-E1DD-4043-9D75-30E5B2AA987E}"/>
    <cellStyle name="40% - Accent1 11 2 2" xfId="27835" xr:uid="{38BBF858-3E19-4C81-A137-79A6AC56E80A}"/>
    <cellStyle name="40% - Accent1 11 3" xfId="19507" xr:uid="{B5FC2994-3F37-46A8-A550-76C5E21997FC}"/>
    <cellStyle name="40% - Accent1 12" xfId="5624" xr:uid="{0EEA54C0-921D-44D9-A32A-11DF64431C7E}"/>
    <cellStyle name="40% - Accent1 12 2" xfId="13954" xr:uid="{BE419587-5531-489E-827E-A570DC08EAF4}"/>
    <cellStyle name="40% - Accent1 12 2 2" xfId="30611" xr:uid="{FF3ACF96-A1F1-4D3E-930D-66B4388FE372}"/>
    <cellStyle name="40% - Accent1 12 3" xfId="22283" xr:uid="{62EB5D5D-09CB-46F4-8E23-3F5664DFE0C8}"/>
    <cellStyle name="40% - Accent1 13" xfId="8400" xr:uid="{42BA2482-20F8-4A90-9E35-313EE5895836}"/>
    <cellStyle name="40% - Accent1 13 2" xfId="25059" xr:uid="{9D595A67-1464-4D4D-8106-DB0EF3B1D150}"/>
    <cellStyle name="40% - Accent1 14" xfId="16729" xr:uid="{173EC7FB-FC4D-44AC-B136-CD758975D360}"/>
    <cellStyle name="40% - Accent1 2" xfId="81" xr:uid="{DA2D1F43-DAE5-4705-8FBF-AB7562A2977C}"/>
    <cellStyle name="40% - Accent1 2 10" xfId="5659" xr:uid="{45B91189-9975-44D5-BF5D-0EDF8828710A}"/>
    <cellStyle name="40% - Accent1 2 10 2" xfId="13989" xr:uid="{8453E685-FEC4-4EB6-824B-37695BA286B4}"/>
    <cellStyle name="40% - Accent1 2 10 2 2" xfId="30646" xr:uid="{6E9E1FD3-E365-4940-8D9D-7175A809D516}"/>
    <cellStyle name="40% - Accent1 2 10 3" xfId="22318" xr:uid="{524B2B25-4525-4751-A6E8-DA6C1D03AB16}"/>
    <cellStyle name="40% - Accent1 2 10 4" xfId="34854" xr:uid="{40AB047E-69D5-4C09-8201-D527E41A2E24}"/>
    <cellStyle name="40% - Accent1 2 11" xfId="8436" xr:uid="{556B3D08-5F64-47EC-B658-CD7666206D56}"/>
    <cellStyle name="40% - Accent1 2 11 2" xfId="25094" xr:uid="{D743E2D8-6E18-475D-BE90-B2015A900627}"/>
    <cellStyle name="40% - Accent1 2 11 3" xfId="34855" xr:uid="{6BEE4D4C-4F31-4619-841A-4BD5B79482AF}"/>
    <cellStyle name="40% - Accent1 2 12" xfId="16766" xr:uid="{B81536A6-2019-46BB-BEC5-85AE61AD5ACD}"/>
    <cellStyle name="40% - Accent1 2 12 2" xfId="34856" xr:uid="{4BEF003D-B4BA-4688-811F-31A9BACEE104}"/>
    <cellStyle name="40% - Accent1 2 13" xfId="33873" xr:uid="{06EC880B-A3F9-4B3C-944C-24382579B0A0}"/>
    <cellStyle name="40% - Accent1 2 13 2" xfId="34857" xr:uid="{9AA27372-5EDE-4CA2-A5B3-1D7DCD5C9256}"/>
    <cellStyle name="40% - Accent1 2 14" xfId="34858" xr:uid="{05C173E8-FE6C-4311-9521-AE1D25B143DB}"/>
    <cellStyle name="40% - Accent1 2 15" xfId="34859" xr:uid="{C6C2CD4D-F661-4DDC-A079-EC73493DB617}"/>
    <cellStyle name="40% - Accent1 2 16" xfId="34704" xr:uid="{15F554BD-E8AD-421D-B548-603393D06742}"/>
    <cellStyle name="40% - Accent1 2 2" xfId="142" xr:uid="{46D104E9-4400-40F2-8BC7-2BA5E2076D81}"/>
    <cellStyle name="40% - Accent1 2 2 10" xfId="8495" xr:uid="{54B29971-E04D-442B-9063-08D7D120EA5F}"/>
    <cellStyle name="40% - Accent1 2 2 10 2" xfId="25152" xr:uid="{DB74D85B-09E2-402C-B506-B2D47AAC3DB3}"/>
    <cellStyle name="40% - Accent1 2 2 11" xfId="16824" xr:uid="{249AFDD5-ACB8-4733-A846-BF93A0FA202E}"/>
    <cellStyle name="40% - Accent1 2 2 12" xfId="34860" xr:uid="{A2465271-EAE1-47F6-B2EC-5DB313FCFE7D}"/>
    <cellStyle name="40% - Accent1 2 2 2" xfId="263" xr:uid="{182009B5-4ADD-4F1E-9C76-987B7604753C}"/>
    <cellStyle name="40% - Accent1 2 2 2 2" xfId="505" xr:uid="{1BE2E34A-EF8B-4C6C-8608-11BF742ECB34}"/>
    <cellStyle name="40% - Accent1 2 2 2 2 2" xfId="981" xr:uid="{FCC7EDE8-E9DD-425A-A326-496B8A078D8A}"/>
    <cellStyle name="40% - Accent1 2 2 2 2 2 2" xfId="2309" xr:uid="{68B04731-9940-483B-AB33-9DECD2BD45E8}"/>
    <cellStyle name="40% - Accent1 2 2 2 2 2 2 2" xfId="5099" xr:uid="{D4B3A1FC-88DD-4A4E-8642-43FA22DFADF8}"/>
    <cellStyle name="40% - Accent1 2 2 2 2 2 2 2 2" xfId="13429" xr:uid="{E918C0BF-FB11-4A17-907F-DD028932E07C}"/>
    <cellStyle name="40% - Accent1 2 2 2 2 2 2 2 2 2" xfId="30086" xr:uid="{905CFA3A-3AB8-470A-9C8C-012AE897E0CB}"/>
    <cellStyle name="40% - Accent1 2 2 2 2 2 2 2 3" xfId="21758" xr:uid="{2D04BD1E-A1A2-4592-8509-0359A72483FC}"/>
    <cellStyle name="40% - Accent1 2 2 2 2 2 2 3" xfId="7875" xr:uid="{5A777C1C-91CD-4EEE-9553-ED3AE2E5888E}"/>
    <cellStyle name="40% - Accent1 2 2 2 2 2 2 3 2" xfId="16205" xr:uid="{1F04BADC-C47B-4328-9162-8524CB8536A8}"/>
    <cellStyle name="40% - Accent1 2 2 2 2 2 2 3 2 2" xfId="32862" xr:uid="{B168C28D-0DB8-418E-BB96-620DB875B86A}"/>
    <cellStyle name="40% - Accent1 2 2 2 2 2 2 3 3" xfId="24534" xr:uid="{959B84AF-45AB-4DE5-8E83-FCC2B7A45275}"/>
    <cellStyle name="40% - Accent1 2 2 2 2 2 2 4" xfId="10653" xr:uid="{80A1DF29-67E8-467A-A127-4599AEC78855}"/>
    <cellStyle name="40% - Accent1 2 2 2 2 2 2 4 2" xfId="27310" xr:uid="{CFAA4E4D-634D-48F8-BF7C-229F47C7DCEE}"/>
    <cellStyle name="40% - Accent1 2 2 2 2 2 2 5" xfId="18982" xr:uid="{735F20E1-A0E9-41B8-B2CC-8C90D3EA83FC}"/>
    <cellStyle name="40% - Accent1 2 2 2 2 2 3" xfId="3772" xr:uid="{A2BD973D-8ACF-47BB-86A8-22682FF9B442}"/>
    <cellStyle name="40% - Accent1 2 2 2 2 2 3 2" xfId="12102" xr:uid="{C6BF9FFB-C813-401B-8AAB-001553F3A0D6}"/>
    <cellStyle name="40% - Accent1 2 2 2 2 2 3 2 2" xfId="28759" xr:uid="{14E14E6D-37DA-45F1-9554-E4AD93C666B9}"/>
    <cellStyle name="40% - Accent1 2 2 2 2 2 3 3" xfId="20431" xr:uid="{D2511228-B25C-41F9-A1B1-6278EC7B4C4B}"/>
    <cellStyle name="40% - Accent1 2 2 2 2 2 4" xfId="6548" xr:uid="{E267636D-4F69-4707-ADBD-FB73494BE4F6}"/>
    <cellStyle name="40% - Accent1 2 2 2 2 2 4 2" xfId="14878" xr:uid="{0D198DC7-B2F6-47DF-A870-4BE6572882FE}"/>
    <cellStyle name="40% - Accent1 2 2 2 2 2 4 2 2" xfId="31535" xr:uid="{420440C7-621E-4D17-B3C5-C626C7537564}"/>
    <cellStyle name="40% - Accent1 2 2 2 2 2 4 3" xfId="23207" xr:uid="{E0AF52A0-D01E-4D54-83C1-1A9757E6BA95}"/>
    <cellStyle name="40% - Accent1 2 2 2 2 2 5" xfId="9326" xr:uid="{4509666E-B598-4E06-87FC-B2956C14D81A}"/>
    <cellStyle name="40% - Accent1 2 2 2 2 2 5 2" xfId="25983" xr:uid="{30EA41A8-9150-4963-BB0D-2134DCE98964}"/>
    <cellStyle name="40% - Accent1 2 2 2 2 2 6" xfId="17655" xr:uid="{DB1B8730-8EA8-46BB-AE9E-E6BE6E26D6A1}"/>
    <cellStyle name="40% - Accent1 2 2 2 2 3" xfId="1835" xr:uid="{C4E725F8-3E44-4F6C-944B-7874E0B06DB4}"/>
    <cellStyle name="40% - Accent1 2 2 2 2 3 2" xfId="4625" xr:uid="{AAD4EC3E-C726-4292-A2E3-95DA66B5F86F}"/>
    <cellStyle name="40% - Accent1 2 2 2 2 3 2 2" xfId="12955" xr:uid="{100A1AD8-6045-4BD4-9879-AC8DA4C46C97}"/>
    <cellStyle name="40% - Accent1 2 2 2 2 3 2 2 2" xfId="29612" xr:uid="{D3447C60-6DC3-4EAF-A88F-C25455F31011}"/>
    <cellStyle name="40% - Accent1 2 2 2 2 3 2 3" xfId="21284" xr:uid="{F57C6E15-4C57-4407-B39E-D94A97825834}"/>
    <cellStyle name="40% - Accent1 2 2 2 2 3 3" xfId="7401" xr:uid="{EB07E6D4-D970-49C7-87C0-DBAD7FB1253E}"/>
    <cellStyle name="40% - Accent1 2 2 2 2 3 3 2" xfId="15731" xr:uid="{88FF6FE7-F85A-4D2F-B058-D322FF73F23F}"/>
    <cellStyle name="40% - Accent1 2 2 2 2 3 3 2 2" xfId="32388" xr:uid="{EDC569C3-C0C7-41E2-9CFA-1975AD14B632}"/>
    <cellStyle name="40% - Accent1 2 2 2 2 3 3 3" xfId="24060" xr:uid="{46852ABB-0FDB-457C-9DC7-B7E1D3BFA3C2}"/>
    <cellStyle name="40% - Accent1 2 2 2 2 3 4" xfId="10179" xr:uid="{5A106654-0352-44E8-BF45-50BBC574EB08}"/>
    <cellStyle name="40% - Accent1 2 2 2 2 3 4 2" xfId="26836" xr:uid="{AB45B348-F17C-4525-95BB-4967022CB45C}"/>
    <cellStyle name="40% - Accent1 2 2 2 2 3 5" xfId="18508" xr:uid="{BECAB7D6-7E8F-4AB8-80A0-85A0BA3D09C5}"/>
    <cellStyle name="40% - Accent1 2 2 2 2 4" xfId="3298" xr:uid="{90DBAC35-DA1E-4A15-9D94-46C5ECB1E986}"/>
    <cellStyle name="40% - Accent1 2 2 2 2 4 2" xfId="11628" xr:uid="{5C73AB34-F55E-42CF-B26C-0A6A2959A31D}"/>
    <cellStyle name="40% - Accent1 2 2 2 2 4 2 2" xfId="28285" xr:uid="{95E1420F-74CC-4907-BF38-1D11E21E7ECD}"/>
    <cellStyle name="40% - Accent1 2 2 2 2 4 3" xfId="19957" xr:uid="{E3DB4B9C-FD59-4E8F-85A0-673AEF6D6F3E}"/>
    <cellStyle name="40% - Accent1 2 2 2 2 5" xfId="6074" xr:uid="{13A6D6B8-6092-4B51-A683-EEBD5B4AA215}"/>
    <cellStyle name="40% - Accent1 2 2 2 2 5 2" xfId="14404" xr:uid="{17E3E39F-6C82-4027-90ED-C7365417F9BF}"/>
    <cellStyle name="40% - Accent1 2 2 2 2 5 2 2" xfId="31061" xr:uid="{930F2D6E-B25A-4271-9D94-7E8AC7FC9323}"/>
    <cellStyle name="40% - Accent1 2 2 2 2 5 3" xfId="22733" xr:uid="{8E907C1D-B944-45C6-A13A-A07D8EA10F88}"/>
    <cellStyle name="40% - Accent1 2 2 2 2 6" xfId="8852" xr:uid="{7F6991E5-D56E-4589-A5B5-E03A09AAA9AC}"/>
    <cellStyle name="40% - Accent1 2 2 2 2 6 2" xfId="25509" xr:uid="{004E3DDC-E344-4E71-B775-40B0ACFC1287}"/>
    <cellStyle name="40% - Accent1 2 2 2 2 7" xfId="17181" xr:uid="{AB031B26-9C95-4333-BD1C-376AC24C4B5D}"/>
    <cellStyle name="40% - Accent1 2 2 2 3" xfId="741" xr:uid="{BDFAACF6-83E7-4F8D-8244-1A14D5F2CCF9}"/>
    <cellStyle name="40% - Accent1 2 2 2 3 2" xfId="2071" xr:uid="{51FD74B5-05FA-4372-9542-958665A832BC}"/>
    <cellStyle name="40% - Accent1 2 2 2 3 2 2" xfId="4861" xr:uid="{81AD0900-6669-4308-ACE2-3FA715344BFC}"/>
    <cellStyle name="40% - Accent1 2 2 2 3 2 2 2" xfId="13191" xr:uid="{7915843F-4818-4340-A2F2-2C5AE42667DE}"/>
    <cellStyle name="40% - Accent1 2 2 2 3 2 2 2 2" xfId="29848" xr:uid="{56E57023-BB71-403A-AAFF-2411D32172D7}"/>
    <cellStyle name="40% - Accent1 2 2 2 3 2 2 3" xfId="21520" xr:uid="{8CB98262-F0EF-40BD-9DDB-649D5365650B}"/>
    <cellStyle name="40% - Accent1 2 2 2 3 2 3" xfId="7637" xr:uid="{71441849-EB67-4EA9-B789-E93DA7F6EBA7}"/>
    <cellStyle name="40% - Accent1 2 2 2 3 2 3 2" xfId="15967" xr:uid="{06CC67A1-16DE-479B-943F-D79BB43932D4}"/>
    <cellStyle name="40% - Accent1 2 2 2 3 2 3 2 2" xfId="32624" xr:uid="{3AE72A70-4736-4179-ABC5-F634BEE30CB5}"/>
    <cellStyle name="40% - Accent1 2 2 2 3 2 3 3" xfId="24296" xr:uid="{D3E4D8D9-0B9F-4593-941F-423195386953}"/>
    <cellStyle name="40% - Accent1 2 2 2 3 2 4" xfId="10415" xr:uid="{F492A8D2-B0E6-400D-9EE8-914844D02EA5}"/>
    <cellStyle name="40% - Accent1 2 2 2 3 2 4 2" xfId="27072" xr:uid="{0F503D18-BC25-4703-91BD-2589015DE434}"/>
    <cellStyle name="40% - Accent1 2 2 2 3 2 5" xfId="18744" xr:uid="{0A2C8403-3E10-4B9F-86E8-CAAF7695A49F}"/>
    <cellStyle name="40% - Accent1 2 2 2 3 3" xfId="3534" xr:uid="{07ADCEDE-96FD-4280-832F-1FFAE8879B5F}"/>
    <cellStyle name="40% - Accent1 2 2 2 3 3 2" xfId="11864" xr:uid="{48DD8E29-0118-4889-A8F9-93D5D54A38EA}"/>
    <cellStyle name="40% - Accent1 2 2 2 3 3 2 2" xfId="28521" xr:uid="{051BCCE4-ED1D-41B4-9633-090A3EC4F453}"/>
    <cellStyle name="40% - Accent1 2 2 2 3 3 3" xfId="20193" xr:uid="{8174D001-E10F-427C-A5E7-5AEB5C6510FC}"/>
    <cellStyle name="40% - Accent1 2 2 2 3 4" xfId="6310" xr:uid="{1D9878A5-F5EE-4524-9336-2E1D5B613842}"/>
    <cellStyle name="40% - Accent1 2 2 2 3 4 2" xfId="14640" xr:uid="{83DDEA02-8580-4989-AB5E-41222486B37F}"/>
    <cellStyle name="40% - Accent1 2 2 2 3 4 2 2" xfId="31297" xr:uid="{909B19EF-7995-4F2F-AD8F-705D9B8BE98C}"/>
    <cellStyle name="40% - Accent1 2 2 2 3 4 3" xfId="22969" xr:uid="{E8F79B82-FF77-4C07-80E7-C5B4A5CF20EF}"/>
    <cellStyle name="40% - Accent1 2 2 2 3 5" xfId="9088" xr:uid="{713256FB-4896-4060-B3E5-9032C1953AC3}"/>
    <cellStyle name="40% - Accent1 2 2 2 3 5 2" xfId="25745" xr:uid="{BF41BC3D-E8FF-4475-917F-D0C1B962A5BB}"/>
    <cellStyle name="40% - Accent1 2 2 2 3 6" xfId="17417" xr:uid="{6CF7B86E-7BC4-4DD8-9CE5-E6355138B99D}"/>
    <cellStyle name="40% - Accent1 2 2 2 4" xfId="1218" xr:uid="{B0F9C69A-0B58-4B66-BA53-589A0ED72267}"/>
    <cellStyle name="40% - Accent1 2 2 2 4 2" xfId="2546" xr:uid="{AC9D5C3B-1565-4541-814B-AA6D77E4D0CE}"/>
    <cellStyle name="40% - Accent1 2 2 2 4 2 2" xfId="5336" xr:uid="{4AD25FA6-38DC-4801-AFC0-DB11EEBAE0C3}"/>
    <cellStyle name="40% - Accent1 2 2 2 4 2 2 2" xfId="13666" xr:uid="{2E014588-3F25-4742-80AE-CD617C5ECD80}"/>
    <cellStyle name="40% - Accent1 2 2 2 4 2 2 2 2" xfId="30323" xr:uid="{3E025109-7072-4D59-8A51-6494E953D510}"/>
    <cellStyle name="40% - Accent1 2 2 2 4 2 2 3" xfId="21995" xr:uid="{FA219681-30A6-4606-8B5B-5394C8F495C2}"/>
    <cellStyle name="40% - Accent1 2 2 2 4 2 3" xfId="8112" xr:uid="{73E95507-923C-4412-BF03-35ED4F9066F7}"/>
    <cellStyle name="40% - Accent1 2 2 2 4 2 3 2" xfId="16442" xr:uid="{4E0112E2-6163-4D5D-A99E-FEE3C766CD99}"/>
    <cellStyle name="40% - Accent1 2 2 2 4 2 3 2 2" xfId="33099" xr:uid="{590A9B26-3239-497A-BCB1-BE6E20E3D288}"/>
    <cellStyle name="40% - Accent1 2 2 2 4 2 3 3" xfId="24771" xr:uid="{E56B3A06-DFF6-4918-84E1-FB8C5B1D4EB2}"/>
    <cellStyle name="40% - Accent1 2 2 2 4 2 4" xfId="10890" xr:uid="{CCA6ECE6-F3E5-45CE-B90A-A4C04EE616BD}"/>
    <cellStyle name="40% - Accent1 2 2 2 4 2 4 2" xfId="27547" xr:uid="{778636EC-4F03-4AF0-9514-8CC0BA55B3EB}"/>
    <cellStyle name="40% - Accent1 2 2 2 4 2 5" xfId="19219" xr:uid="{221CA3D8-9462-407E-BCA4-6CE0DB3CC411}"/>
    <cellStyle name="40% - Accent1 2 2 2 4 3" xfId="4009" xr:uid="{063FCFEA-160A-4CE6-8B91-0AB683C4543F}"/>
    <cellStyle name="40% - Accent1 2 2 2 4 3 2" xfId="12339" xr:uid="{FFB7FCEB-4FD8-4FD1-A8DE-69381457EC3B}"/>
    <cellStyle name="40% - Accent1 2 2 2 4 3 2 2" xfId="28996" xr:uid="{338835EE-69B9-4467-8543-2149EB597EBC}"/>
    <cellStyle name="40% - Accent1 2 2 2 4 3 3" xfId="20668" xr:uid="{62EB2358-911D-4448-A18A-A771BEEDCF06}"/>
    <cellStyle name="40% - Accent1 2 2 2 4 4" xfId="6785" xr:uid="{5AA1F3D0-FCAD-4C1B-930D-15F9AC3D6C1C}"/>
    <cellStyle name="40% - Accent1 2 2 2 4 4 2" xfId="15115" xr:uid="{7F4E6B6E-6015-42ED-A804-F88AE01FF890}"/>
    <cellStyle name="40% - Accent1 2 2 2 4 4 2 2" xfId="31772" xr:uid="{E6283E63-EB6E-42FD-9CBF-9C98A2A18502}"/>
    <cellStyle name="40% - Accent1 2 2 2 4 4 3" xfId="23444" xr:uid="{33B0C178-ADD8-4FDB-A0DB-B2045CCE3F10}"/>
    <cellStyle name="40% - Accent1 2 2 2 4 5" xfId="9563" xr:uid="{96961244-F7DB-4637-AE78-FE3CE5AB218B}"/>
    <cellStyle name="40% - Accent1 2 2 2 4 5 2" xfId="26220" xr:uid="{57E9305E-8C51-4576-A85F-F51A9125B86C}"/>
    <cellStyle name="40% - Accent1 2 2 2 4 6" xfId="17892" xr:uid="{2820171C-5719-4A2F-B043-07B919CB0CED}"/>
    <cellStyle name="40% - Accent1 2 2 2 5" xfId="1598" xr:uid="{CCCA05BD-2B76-4DD9-8DD5-9C6396C1A165}"/>
    <cellStyle name="40% - Accent1 2 2 2 5 2" xfId="4388" xr:uid="{EC455205-47E8-4346-83F7-5BF7FE9BC8FC}"/>
    <cellStyle name="40% - Accent1 2 2 2 5 2 2" xfId="12718" xr:uid="{60EF0744-F04B-469A-8B17-2BAF36B63470}"/>
    <cellStyle name="40% - Accent1 2 2 2 5 2 2 2" xfId="29375" xr:uid="{3732003C-2694-4C46-9513-071D0E6DC272}"/>
    <cellStyle name="40% - Accent1 2 2 2 5 2 3" xfId="21047" xr:uid="{77E1C073-C7FB-46F4-B191-0CE74CE55E56}"/>
    <cellStyle name="40% - Accent1 2 2 2 5 3" xfId="7164" xr:uid="{B9609E90-4C20-4ED6-851C-A9B354AA38F2}"/>
    <cellStyle name="40% - Accent1 2 2 2 5 3 2" xfId="15494" xr:uid="{0600F38C-385E-4CC9-BF4B-C1CBF9592C9E}"/>
    <cellStyle name="40% - Accent1 2 2 2 5 3 2 2" xfId="32151" xr:uid="{4200F96D-E33B-4B7E-A807-7A0DECFB3683}"/>
    <cellStyle name="40% - Accent1 2 2 2 5 3 3" xfId="23823" xr:uid="{BDB0893F-7754-4F21-AF7B-919D2C5A1FE8}"/>
    <cellStyle name="40% - Accent1 2 2 2 5 4" xfId="9942" xr:uid="{D8AFBE70-84FD-496C-9DD3-BCCCB63CE9A9}"/>
    <cellStyle name="40% - Accent1 2 2 2 5 4 2" xfId="26599" xr:uid="{0F9CFFDF-24E1-4AE7-8782-6FF9ACCD4989}"/>
    <cellStyle name="40% - Accent1 2 2 2 5 5" xfId="18271" xr:uid="{B47D6A16-9E33-4F7C-99EC-D2CA6DFFA23A}"/>
    <cellStyle name="40% - Accent1 2 2 2 6" xfId="3061" xr:uid="{A4EB322B-94F5-424D-AE79-73E205EC6D46}"/>
    <cellStyle name="40% - Accent1 2 2 2 6 2" xfId="11391" xr:uid="{45B8157A-1087-405F-8B1D-E35453C06CA9}"/>
    <cellStyle name="40% - Accent1 2 2 2 6 2 2" xfId="28048" xr:uid="{E7A55D5D-F0AA-469D-A518-CCD0F2A6E934}"/>
    <cellStyle name="40% - Accent1 2 2 2 6 3" xfId="19720" xr:uid="{8C2858C2-9149-4690-BAE7-FE20C57A3DD6}"/>
    <cellStyle name="40% - Accent1 2 2 2 7" xfId="5837" xr:uid="{CAFB1724-F263-49AF-B7E1-209634DAE60F}"/>
    <cellStyle name="40% - Accent1 2 2 2 7 2" xfId="14167" xr:uid="{D824DD9D-24E0-40BF-8062-B1B0B33FEF28}"/>
    <cellStyle name="40% - Accent1 2 2 2 7 2 2" xfId="30824" xr:uid="{CFA1B624-A023-43AA-A228-F677425694F3}"/>
    <cellStyle name="40% - Accent1 2 2 2 7 3" xfId="22496" xr:uid="{4E89A6E8-1171-4A57-A47E-FEED343C4A67}"/>
    <cellStyle name="40% - Accent1 2 2 2 8" xfId="8615" xr:uid="{F5814E91-9195-41EA-A86A-8B7FBB449613}"/>
    <cellStyle name="40% - Accent1 2 2 2 8 2" xfId="25272" xr:uid="{1A4E8B9F-2B10-4CC3-8412-22328258E27F}"/>
    <cellStyle name="40% - Accent1 2 2 2 9" xfId="16944" xr:uid="{33A8BFD4-E902-4D6B-92B2-E4CAC9302AFE}"/>
    <cellStyle name="40% - Accent1 2 2 3" xfId="385" xr:uid="{CCB295C6-B3AD-4DDB-A2E6-2D4FDDBBA6A7}"/>
    <cellStyle name="40% - Accent1 2 2 3 2" xfId="863" xr:uid="{B90B2BE0-640F-497D-A528-8F7FA980211A}"/>
    <cellStyle name="40% - Accent1 2 2 3 2 2" xfId="2191" xr:uid="{14010CA6-D112-4786-8B25-34B360E85E97}"/>
    <cellStyle name="40% - Accent1 2 2 3 2 2 2" xfId="4981" xr:uid="{36C38D3E-DA21-4982-BD57-6C9DD03F663D}"/>
    <cellStyle name="40% - Accent1 2 2 3 2 2 2 2" xfId="13311" xr:uid="{12286C9D-4F3A-439A-A9B6-053CCE88B076}"/>
    <cellStyle name="40% - Accent1 2 2 3 2 2 2 2 2" xfId="29968" xr:uid="{19679B77-BD4A-4C73-833E-EDE7F1151A50}"/>
    <cellStyle name="40% - Accent1 2 2 3 2 2 2 3" xfId="21640" xr:uid="{20C5FC2D-D428-44C0-A9D0-8B98E2372A76}"/>
    <cellStyle name="40% - Accent1 2 2 3 2 2 3" xfId="7757" xr:uid="{57BB0B9D-D62D-489A-B8BC-82F67A1C86AF}"/>
    <cellStyle name="40% - Accent1 2 2 3 2 2 3 2" xfId="16087" xr:uid="{2A46FA07-2FA5-4E0A-8F1D-C8D02A45F5CD}"/>
    <cellStyle name="40% - Accent1 2 2 3 2 2 3 2 2" xfId="32744" xr:uid="{6176C507-F9C4-41B0-9776-296DDFC924A8}"/>
    <cellStyle name="40% - Accent1 2 2 3 2 2 3 3" xfId="24416" xr:uid="{E0E992B4-7C37-4B24-9F2B-31C5DF232340}"/>
    <cellStyle name="40% - Accent1 2 2 3 2 2 4" xfId="10535" xr:uid="{5479DB48-7E9F-41EF-89DE-8E1536323158}"/>
    <cellStyle name="40% - Accent1 2 2 3 2 2 4 2" xfId="27192" xr:uid="{5582F79B-72A6-4A76-A8CD-38858CEE587F}"/>
    <cellStyle name="40% - Accent1 2 2 3 2 2 5" xfId="18864" xr:uid="{C51F9E8D-D63B-42D4-9DB7-772034AEEE25}"/>
    <cellStyle name="40% - Accent1 2 2 3 2 3" xfId="3654" xr:uid="{C6E99814-2B9F-450C-A57A-65A92271E4CC}"/>
    <cellStyle name="40% - Accent1 2 2 3 2 3 2" xfId="11984" xr:uid="{368A67F8-91E4-4202-BE92-941224EE0BE9}"/>
    <cellStyle name="40% - Accent1 2 2 3 2 3 2 2" xfId="28641" xr:uid="{A3A22B24-B532-4EB9-B953-6BF413A2F018}"/>
    <cellStyle name="40% - Accent1 2 2 3 2 3 3" xfId="20313" xr:uid="{858953A0-C4C0-4BF7-BEE7-7874753CE710}"/>
    <cellStyle name="40% - Accent1 2 2 3 2 4" xfId="6430" xr:uid="{7284D78F-6D8B-4205-BFD6-DCC1DBD17BF3}"/>
    <cellStyle name="40% - Accent1 2 2 3 2 4 2" xfId="14760" xr:uid="{91C8253F-8380-4156-A1CD-98C0ADBAEA70}"/>
    <cellStyle name="40% - Accent1 2 2 3 2 4 2 2" xfId="31417" xr:uid="{7E142B0C-1A5C-456E-9878-E693ED23D02B}"/>
    <cellStyle name="40% - Accent1 2 2 3 2 4 3" xfId="23089" xr:uid="{B5CE8790-A0E6-4E2F-980F-48B8EBB3C678}"/>
    <cellStyle name="40% - Accent1 2 2 3 2 5" xfId="9208" xr:uid="{8B1C51C0-0A89-4209-BCDC-2D81022D030B}"/>
    <cellStyle name="40% - Accent1 2 2 3 2 5 2" xfId="25865" xr:uid="{BABB0AB4-8AA9-49F6-B657-F9E48FA8ACBC}"/>
    <cellStyle name="40% - Accent1 2 2 3 2 6" xfId="17537" xr:uid="{685FDB15-F435-4084-87C7-9F13B980CCF2}"/>
    <cellStyle name="40% - Accent1 2 2 3 3" xfId="1715" xr:uid="{1EB19E08-1832-4094-806C-76B9C52E7BE1}"/>
    <cellStyle name="40% - Accent1 2 2 3 3 2" xfId="4505" xr:uid="{592373C5-74B2-46BB-BA3C-E76FC215144D}"/>
    <cellStyle name="40% - Accent1 2 2 3 3 2 2" xfId="12835" xr:uid="{4D432675-D69C-465D-8182-7CE7195690AC}"/>
    <cellStyle name="40% - Accent1 2 2 3 3 2 2 2" xfId="29492" xr:uid="{EC8423F1-A39F-4E7F-828D-4E0E5AC579CB}"/>
    <cellStyle name="40% - Accent1 2 2 3 3 2 3" xfId="21164" xr:uid="{79CD7619-1A11-4748-B44A-7FC3C9403D38}"/>
    <cellStyle name="40% - Accent1 2 2 3 3 3" xfId="7281" xr:uid="{E2D256AD-963A-4468-9A85-1925D2586AA3}"/>
    <cellStyle name="40% - Accent1 2 2 3 3 3 2" xfId="15611" xr:uid="{D83A0F6D-C06D-4008-A403-1254AAF606F9}"/>
    <cellStyle name="40% - Accent1 2 2 3 3 3 2 2" xfId="32268" xr:uid="{48167F85-D386-4F23-ADA7-18E43B82A044}"/>
    <cellStyle name="40% - Accent1 2 2 3 3 3 3" xfId="23940" xr:uid="{65C83DD1-9CC1-4B35-8E46-F3536767EE64}"/>
    <cellStyle name="40% - Accent1 2 2 3 3 4" xfId="10059" xr:uid="{3D7645B6-5B8D-4593-8CEA-2F817BFC985C}"/>
    <cellStyle name="40% - Accent1 2 2 3 3 4 2" xfId="26716" xr:uid="{8B6FF20F-0364-4752-8185-549FECA2811D}"/>
    <cellStyle name="40% - Accent1 2 2 3 3 5" xfId="18388" xr:uid="{4A75106A-CA3F-4337-9A51-8CCEAF94C0EA}"/>
    <cellStyle name="40% - Accent1 2 2 3 4" xfId="3178" xr:uid="{B2EA112F-F818-4F5B-A312-2A7B2769161F}"/>
    <cellStyle name="40% - Accent1 2 2 3 4 2" xfId="11508" xr:uid="{8657F8A6-267A-49E1-9A47-B776367D8D89}"/>
    <cellStyle name="40% - Accent1 2 2 3 4 2 2" xfId="28165" xr:uid="{F3275D57-E5AB-435F-AF53-E8FD6ECBAEC5}"/>
    <cellStyle name="40% - Accent1 2 2 3 4 3" xfId="19837" xr:uid="{11E90795-0EE5-4CA9-966B-297D7AA4121B}"/>
    <cellStyle name="40% - Accent1 2 2 3 5" xfId="5954" xr:uid="{71BBD280-3122-48C7-A3F7-DB1113AC4F02}"/>
    <cellStyle name="40% - Accent1 2 2 3 5 2" xfId="14284" xr:uid="{ACF17E6D-BDC7-45A9-9CCE-834A627ABB46}"/>
    <cellStyle name="40% - Accent1 2 2 3 5 2 2" xfId="30941" xr:uid="{40A994D9-B78B-4E38-BAC6-B119F56AAC38}"/>
    <cellStyle name="40% - Accent1 2 2 3 5 3" xfId="22613" xr:uid="{BA8AB01F-780D-4950-88DB-EB2F3229ADDE}"/>
    <cellStyle name="40% - Accent1 2 2 3 6" xfId="8732" xr:uid="{5AA3660C-F49E-4C0D-99CC-09C565291192}"/>
    <cellStyle name="40% - Accent1 2 2 3 6 2" xfId="25389" xr:uid="{70B3039E-D9BF-4007-95C1-7C2AB55FB095}"/>
    <cellStyle name="40% - Accent1 2 2 3 7" xfId="17061" xr:uid="{942064BB-75C6-4AA8-8083-A6211FF1A076}"/>
    <cellStyle name="40% - Accent1 2 2 4" xfId="621" xr:uid="{7A40828E-7903-4FF6-BBDA-0BBB380160ED}"/>
    <cellStyle name="40% - Accent1 2 2 4 2" xfId="1951" xr:uid="{FFE5CACF-9D2A-4B71-87FC-15BDB33E2193}"/>
    <cellStyle name="40% - Accent1 2 2 4 2 2" xfId="4741" xr:uid="{FA4C1840-C137-400C-BA57-115740806D72}"/>
    <cellStyle name="40% - Accent1 2 2 4 2 2 2" xfId="13071" xr:uid="{F3EC9553-552B-4ACA-8E48-4538ABD4E626}"/>
    <cellStyle name="40% - Accent1 2 2 4 2 2 2 2" xfId="29728" xr:uid="{9DEFE17F-BA2C-498E-A09E-32B48D1A0137}"/>
    <cellStyle name="40% - Accent1 2 2 4 2 2 3" xfId="21400" xr:uid="{469E347A-578A-4FFC-AA49-FAC7B0816B17}"/>
    <cellStyle name="40% - Accent1 2 2 4 2 3" xfId="7517" xr:uid="{49625942-715C-4669-8B98-2DDA1CF6E3C0}"/>
    <cellStyle name="40% - Accent1 2 2 4 2 3 2" xfId="15847" xr:uid="{0B7DEC61-88C5-4290-A513-0B32C15F3C22}"/>
    <cellStyle name="40% - Accent1 2 2 4 2 3 2 2" xfId="32504" xr:uid="{45ED07C3-EE2A-4129-BDA7-1A3D92A41ECA}"/>
    <cellStyle name="40% - Accent1 2 2 4 2 3 3" xfId="24176" xr:uid="{E31054FB-8B2E-4A8A-829C-12758CE14D15}"/>
    <cellStyle name="40% - Accent1 2 2 4 2 4" xfId="10295" xr:uid="{90D05662-4723-4DFF-B3B5-3726CFEB030E}"/>
    <cellStyle name="40% - Accent1 2 2 4 2 4 2" xfId="26952" xr:uid="{ABD685A4-1440-427D-BB11-DDD654915AA6}"/>
    <cellStyle name="40% - Accent1 2 2 4 2 5" xfId="18624" xr:uid="{D4623A02-EB65-42E1-9250-84D6E2D2E2F7}"/>
    <cellStyle name="40% - Accent1 2 2 4 3" xfId="3414" xr:uid="{E29E358E-847A-449D-B02B-FA35F488E073}"/>
    <cellStyle name="40% - Accent1 2 2 4 3 2" xfId="11744" xr:uid="{11943678-AC67-4271-A2B3-EAA3F5ECB8DB}"/>
    <cellStyle name="40% - Accent1 2 2 4 3 2 2" xfId="28401" xr:uid="{57C3DCAC-5C35-459E-8150-BF531AFA8CAF}"/>
    <cellStyle name="40% - Accent1 2 2 4 3 3" xfId="20073" xr:uid="{88D5F341-C136-4A23-BD81-5CBB835001D5}"/>
    <cellStyle name="40% - Accent1 2 2 4 4" xfId="6190" xr:uid="{485A9C6D-67B0-4F95-93AC-2089B44F3983}"/>
    <cellStyle name="40% - Accent1 2 2 4 4 2" xfId="14520" xr:uid="{BE2FD8C8-66B8-4935-A56A-22FAE3AB22B5}"/>
    <cellStyle name="40% - Accent1 2 2 4 4 2 2" xfId="31177" xr:uid="{757BD124-CF64-4A67-B6B8-1214CD3C646F}"/>
    <cellStyle name="40% - Accent1 2 2 4 4 3" xfId="22849" xr:uid="{71B4F145-20DA-4426-8294-9478D01760D4}"/>
    <cellStyle name="40% - Accent1 2 2 4 5" xfId="8968" xr:uid="{7B675E42-1259-4C98-9CB8-992B18D2F5C7}"/>
    <cellStyle name="40% - Accent1 2 2 4 5 2" xfId="25625" xr:uid="{4EC04BE9-3F45-482F-954B-C9D3C99EF611}"/>
    <cellStyle name="40% - Accent1 2 2 4 6" xfId="17297" xr:uid="{97DCB188-00B1-4EAE-AA26-150197BBA16F}"/>
    <cellStyle name="40% - Accent1 2 2 5" xfId="1098" xr:uid="{D501246E-5720-4B2C-AEA3-E92D41FEB390}"/>
    <cellStyle name="40% - Accent1 2 2 5 2" xfId="2426" xr:uid="{F3B0B9FF-23AD-4BC5-A200-9641EC19D09F}"/>
    <cellStyle name="40% - Accent1 2 2 5 2 2" xfId="5216" xr:uid="{B639B430-BFBB-4F74-9075-3B93C7A66DEE}"/>
    <cellStyle name="40% - Accent1 2 2 5 2 2 2" xfId="13546" xr:uid="{0F01E725-1AAC-456F-BC5D-3BE0EF4827B0}"/>
    <cellStyle name="40% - Accent1 2 2 5 2 2 2 2" xfId="30203" xr:uid="{1A5A4A3B-3A1D-4121-A68C-059BB0B35BF2}"/>
    <cellStyle name="40% - Accent1 2 2 5 2 2 3" xfId="21875" xr:uid="{2DD4B19A-BA35-4B86-B7C5-54AA0131E1A6}"/>
    <cellStyle name="40% - Accent1 2 2 5 2 3" xfId="7992" xr:uid="{6784D210-0B4D-4A14-A6C6-128DFDC6FCF0}"/>
    <cellStyle name="40% - Accent1 2 2 5 2 3 2" xfId="16322" xr:uid="{3DD5683B-AF3F-4488-B67B-F044FF2BCEEB}"/>
    <cellStyle name="40% - Accent1 2 2 5 2 3 2 2" xfId="32979" xr:uid="{F48775B1-13A8-48C1-8FBB-D7513DFB565F}"/>
    <cellStyle name="40% - Accent1 2 2 5 2 3 3" xfId="24651" xr:uid="{7A29BDB2-6A01-4042-ADAD-775318273B03}"/>
    <cellStyle name="40% - Accent1 2 2 5 2 4" xfId="10770" xr:uid="{74A7CA45-AE22-4763-8BF6-554FCE16356B}"/>
    <cellStyle name="40% - Accent1 2 2 5 2 4 2" xfId="27427" xr:uid="{F38AAC76-B533-4144-809D-18BE4E5D8B0A}"/>
    <cellStyle name="40% - Accent1 2 2 5 2 5" xfId="19099" xr:uid="{82701CE1-29DC-46BB-A13B-DF8287A0E659}"/>
    <cellStyle name="40% - Accent1 2 2 5 3" xfId="3889" xr:uid="{56D49D54-58AF-4647-A518-ABD092FEAB31}"/>
    <cellStyle name="40% - Accent1 2 2 5 3 2" xfId="12219" xr:uid="{5E5A49FB-412F-4E31-BE17-F660C73D6F29}"/>
    <cellStyle name="40% - Accent1 2 2 5 3 2 2" xfId="28876" xr:uid="{FD6531DB-8A05-4342-A291-E2CBDBB3985C}"/>
    <cellStyle name="40% - Accent1 2 2 5 3 3" xfId="20548" xr:uid="{7EBFE5EB-A6FF-4496-805F-1DF3EE1BECD6}"/>
    <cellStyle name="40% - Accent1 2 2 5 4" xfId="6665" xr:uid="{5698DF6D-E407-4ADC-9E61-F58A4CAB5269}"/>
    <cellStyle name="40% - Accent1 2 2 5 4 2" xfId="14995" xr:uid="{A4ACCD03-AE1A-4633-913F-9559EE36CE65}"/>
    <cellStyle name="40% - Accent1 2 2 5 4 2 2" xfId="31652" xr:uid="{C9F14709-77EE-455E-9A35-17FA4FE50F9B}"/>
    <cellStyle name="40% - Accent1 2 2 5 4 3" xfId="23324" xr:uid="{38A61C62-2508-4B7B-B632-57B4920A0F97}"/>
    <cellStyle name="40% - Accent1 2 2 5 5" xfId="9443" xr:uid="{8B3C1DF2-02F7-4264-A1E5-2A73241174A1}"/>
    <cellStyle name="40% - Accent1 2 2 5 5 2" xfId="26100" xr:uid="{6AFA8EED-5A55-44C5-9711-98457CB80DCD}"/>
    <cellStyle name="40% - Accent1 2 2 5 6" xfId="17772" xr:uid="{1C543DFA-98A1-4E55-9F8F-B948D2D680BB}"/>
    <cellStyle name="40% - Accent1 2 2 6" xfId="1363" xr:uid="{36591AF3-FF19-4EFC-A2B3-55A6AA8BD558}"/>
    <cellStyle name="40% - Accent1 2 2 6 2" xfId="2691" xr:uid="{6E6FB190-3E85-49B2-8C76-987735C18E36}"/>
    <cellStyle name="40% - Accent1 2 2 6 2 2" xfId="5481" xr:uid="{E3F56034-8F10-4845-912B-B8F5E9E49CC5}"/>
    <cellStyle name="40% - Accent1 2 2 6 2 2 2" xfId="13811" xr:uid="{B297FCDC-B36E-4837-AC30-5929A62BC655}"/>
    <cellStyle name="40% - Accent1 2 2 6 2 2 2 2" xfId="30468" xr:uid="{FB350DCC-80AF-4A2C-93C3-9028F66DD0B9}"/>
    <cellStyle name="40% - Accent1 2 2 6 2 2 3" xfId="22140" xr:uid="{B2551496-732C-48DD-821B-CADB2BCBB997}"/>
    <cellStyle name="40% - Accent1 2 2 6 2 3" xfId="8257" xr:uid="{850682EE-3F4D-4FD9-AC9F-D06893F5D950}"/>
    <cellStyle name="40% - Accent1 2 2 6 2 3 2" xfId="16587" xr:uid="{D9AD6B35-6B2D-4DA7-82C3-33F49D4DE3D5}"/>
    <cellStyle name="40% - Accent1 2 2 6 2 3 2 2" xfId="33244" xr:uid="{A4126345-E3DC-4E86-A6C4-66C3DB938152}"/>
    <cellStyle name="40% - Accent1 2 2 6 2 3 3" xfId="24916" xr:uid="{42C37214-30C9-41F1-9F82-0BE57ADE8C09}"/>
    <cellStyle name="40% - Accent1 2 2 6 2 4" xfId="11035" xr:uid="{A6D2FBF9-3CC6-45F5-A5B6-7CF1EE2CC478}"/>
    <cellStyle name="40% - Accent1 2 2 6 2 4 2" xfId="27692" xr:uid="{31808E0B-5D7C-4044-BDC4-47333C81E3FF}"/>
    <cellStyle name="40% - Accent1 2 2 6 2 5" xfId="19364" xr:uid="{BAD4AF04-0993-456C-A42B-67483882CB04}"/>
    <cellStyle name="40% - Accent1 2 2 6 3" xfId="4154" xr:uid="{AFC6DBDB-B3A0-4642-9410-5BC9F0A01BE3}"/>
    <cellStyle name="40% - Accent1 2 2 6 3 2" xfId="12484" xr:uid="{446291B4-E181-439F-9FE2-9B40C24F4784}"/>
    <cellStyle name="40% - Accent1 2 2 6 3 2 2" xfId="29141" xr:uid="{43A38CEA-FF25-49A0-9DD7-5AB584371E63}"/>
    <cellStyle name="40% - Accent1 2 2 6 3 3" xfId="20813" xr:uid="{BB6CD4BF-DE9B-4174-BC7B-B8BC5DE8A6E4}"/>
    <cellStyle name="40% - Accent1 2 2 6 4" xfId="6930" xr:uid="{F91A32B5-14E4-4088-BC08-4457D8B80076}"/>
    <cellStyle name="40% - Accent1 2 2 6 4 2" xfId="15260" xr:uid="{0EE86C5D-BA7F-4194-AAE7-24F56B753877}"/>
    <cellStyle name="40% - Accent1 2 2 6 4 2 2" xfId="31917" xr:uid="{BDF5B25B-E1FF-4855-99DE-5DF0E04E44E4}"/>
    <cellStyle name="40% - Accent1 2 2 6 4 3" xfId="23589" xr:uid="{28DA2675-2A90-4AEF-BE40-A77886C913EA}"/>
    <cellStyle name="40% - Accent1 2 2 6 5" xfId="9708" xr:uid="{FDC500EA-BEE5-4C00-9D4B-79DF2EE8F447}"/>
    <cellStyle name="40% - Accent1 2 2 6 5 2" xfId="26365" xr:uid="{A40FDA05-2036-4939-8540-2DB2E0ED2883}"/>
    <cellStyle name="40% - Accent1 2 2 6 6" xfId="18037" xr:uid="{4DB91D42-FA51-47CF-9DC7-5492314F8E3B}"/>
    <cellStyle name="40% - Accent1 2 2 7" xfId="1478" xr:uid="{614F21EC-54AC-4B28-8CE9-EEA587DE590C}"/>
    <cellStyle name="40% - Accent1 2 2 7 2" xfId="4268" xr:uid="{2C94ACD4-F4EC-48CE-B0ED-E81CC83CD68F}"/>
    <cellStyle name="40% - Accent1 2 2 7 2 2" xfId="12598" xr:uid="{5A47B79F-5DD8-4FDD-B0C3-3A7BC339C6E7}"/>
    <cellStyle name="40% - Accent1 2 2 7 2 2 2" xfId="29255" xr:uid="{D9BB39C0-ED5D-4E5A-840F-4D251B661B53}"/>
    <cellStyle name="40% - Accent1 2 2 7 2 3" xfId="20927" xr:uid="{BF7FD06C-5ACF-496B-9B2B-C63ED91D4CB7}"/>
    <cellStyle name="40% - Accent1 2 2 7 3" xfId="7044" xr:uid="{1D6B23EB-61BE-4828-AC58-990E969BEBFA}"/>
    <cellStyle name="40% - Accent1 2 2 7 3 2" xfId="15374" xr:uid="{B155FFF1-7833-4667-9E48-CDFDFA5C0B13}"/>
    <cellStyle name="40% - Accent1 2 2 7 3 2 2" xfId="32031" xr:uid="{08DF294E-CACB-41F1-8460-8E652B22815D}"/>
    <cellStyle name="40% - Accent1 2 2 7 3 3" xfId="23703" xr:uid="{93AF1934-DA97-49B8-B813-4AB86F787F83}"/>
    <cellStyle name="40% - Accent1 2 2 7 4" xfId="9822" xr:uid="{6818E4AC-7E3A-418C-85CA-6C2AF6C16A31}"/>
    <cellStyle name="40% - Accent1 2 2 7 4 2" xfId="26479" xr:uid="{03F99097-0CE1-4686-9610-31B17F4702D4}"/>
    <cellStyle name="40% - Accent1 2 2 7 5" xfId="18151" xr:uid="{A432B16D-C190-4D6E-82B4-0767226C4331}"/>
    <cellStyle name="40% - Accent1 2 2 8" xfId="2941" xr:uid="{FD2BDC40-8113-42AC-A911-B8AA5E3D413C}"/>
    <cellStyle name="40% - Accent1 2 2 8 2" xfId="11271" xr:uid="{3334F3FA-174A-4C01-879A-3DA7656B9FFD}"/>
    <cellStyle name="40% - Accent1 2 2 8 2 2" xfId="27928" xr:uid="{DBB0D878-94DE-450E-A0FF-DFE049CA05AA}"/>
    <cellStyle name="40% - Accent1 2 2 8 3" xfId="19600" xr:uid="{C8B37E91-A153-4306-A175-68731FE09914}"/>
    <cellStyle name="40% - Accent1 2 2 9" xfId="5717" xr:uid="{907DE46C-D0B2-46CF-B5E3-6F797F79EACE}"/>
    <cellStyle name="40% - Accent1 2 2 9 2" xfId="14047" xr:uid="{38D23DD0-D628-489C-9094-DBA2D0D42645}"/>
    <cellStyle name="40% - Accent1 2 2 9 2 2" xfId="30704" xr:uid="{D57554C8-08D2-4832-8AEA-BD28DA59A2C8}"/>
    <cellStyle name="40% - Accent1 2 2 9 3" xfId="22376" xr:uid="{CAB39F3F-DE14-491C-94DE-F9CBA737FE96}"/>
    <cellStyle name="40% - Accent1 2 3" xfId="201" xr:uid="{4BC8540F-8D79-4E4F-B6B0-9C73B54E554A}"/>
    <cellStyle name="40% - Accent1 2 3 10" xfId="34861" xr:uid="{672FA939-1929-4D13-BB1C-50D8C71FDA2D}"/>
    <cellStyle name="40% - Accent1 2 3 2" xfId="443" xr:uid="{5AE49592-7FE3-4DF9-BF63-2AFFE9AA1063}"/>
    <cellStyle name="40% - Accent1 2 3 2 2" xfId="920" xr:uid="{2A205B49-237F-4597-8AFE-16CAA00AC88D}"/>
    <cellStyle name="40% - Accent1 2 3 2 2 2" xfId="2248" xr:uid="{C8FEBD8D-1A28-452A-A2E0-B1EE54F14C3B}"/>
    <cellStyle name="40% - Accent1 2 3 2 2 2 2" xfId="5038" xr:uid="{6056E3DE-DEF1-46D8-BF6F-A67F0936FD65}"/>
    <cellStyle name="40% - Accent1 2 3 2 2 2 2 2" xfId="13368" xr:uid="{4358A99A-CF47-4041-9E82-F2542019B4C9}"/>
    <cellStyle name="40% - Accent1 2 3 2 2 2 2 2 2" xfId="30025" xr:uid="{3E205545-5A1D-4739-8BF8-968322BAA88E}"/>
    <cellStyle name="40% - Accent1 2 3 2 2 2 2 3" xfId="21697" xr:uid="{CD429BA7-1178-4B2F-AD0B-D6C04514FC89}"/>
    <cellStyle name="40% - Accent1 2 3 2 2 2 3" xfId="7814" xr:uid="{219580FB-8706-4D58-A26D-557A4307A7FB}"/>
    <cellStyle name="40% - Accent1 2 3 2 2 2 3 2" xfId="16144" xr:uid="{15548070-AEA9-44DB-8E87-C8015FC56D71}"/>
    <cellStyle name="40% - Accent1 2 3 2 2 2 3 2 2" xfId="32801" xr:uid="{DD638FE2-6251-4EEB-BB3A-5D0F4EB08F3E}"/>
    <cellStyle name="40% - Accent1 2 3 2 2 2 3 3" xfId="24473" xr:uid="{AAA424F5-681A-43A0-B027-698530B8BADE}"/>
    <cellStyle name="40% - Accent1 2 3 2 2 2 4" xfId="10592" xr:uid="{945DF9FF-98E2-4082-82B4-932362ED47CF}"/>
    <cellStyle name="40% - Accent1 2 3 2 2 2 4 2" xfId="27249" xr:uid="{922F4C11-3567-4FE8-A766-64E059AF70FD}"/>
    <cellStyle name="40% - Accent1 2 3 2 2 2 5" xfId="18921" xr:uid="{6441B2D5-242A-46FD-A2B9-5E42043B6E4C}"/>
    <cellStyle name="40% - Accent1 2 3 2 2 3" xfId="3711" xr:uid="{57650604-9D65-4A4E-94B1-68D3969C48D1}"/>
    <cellStyle name="40% - Accent1 2 3 2 2 3 2" xfId="12041" xr:uid="{B0AE4D50-A262-4BD1-87CB-E2F8D23A7770}"/>
    <cellStyle name="40% - Accent1 2 3 2 2 3 2 2" xfId="28698" xr:uid="{A54E025B-7D42-4B46-B6F9-4EE3974C2465}"/>
    <cellStyle name="40% - Accent1 2 3 2 2 3 3" xfId="20370" xr:uid="{46B61E80-158C-4CE2-867C-1C5B2CA1BF37}"/>
    <cellStyle name="40% - Accent1 2 3 2 2 4" xfId="6487" xr:uid="{15FE8CF8-A6C7-4030-AF4D-2A3D9107BF1B}"/>
    <cellStyle name="40% - Accent1 2 3 2 2 4 2" xfId="14817" xr:uid="{1B7EB2F0-42CA-4193-A581-FB0454E1B4CB}"/>
    <cellStyle name="40% - Accent1 2 3 2 2 4 2 2" xfId="31474" xr:uid="{A6D5C980-1259-4D5F-A6AE-03539177562E}"/>
    <cellStyle name="40% - Accent1 2 3 2 2 4 3" xfId="23146" xr:uid="{B4D60E61-1FD4-4BD6-98D6-562F678BB1A8}"/>
    <cellStyle name="40% - Accent1 2 3 2 2 5" xfId="9265" xr:uid="{B9CA5894-B567-493D-9C59-EE730E2D92A5}"/>
    <cellStyle name="40% - Accent1 2 3 2 2 5 2" xfId="25922" xr:uid="{C0B11F44-908A-40C6-9FEC-EC2F0464455D}"/>
    <cellStyle name="40% - Accent1 2 3 2 2 6" xfId="17594" xr:uid="{29746B42-1569-4EB2-B67D-4579A79C8422}"/>
    <cellStyle name="40% - Accent1 2 3 2 3" xfId="1773" xr:uid="{DB8F385D-4D51-4F18-8A3E-0057DB1460AF}"/>
    <cellStyle name="40% - Accent1 2 3 2 3 2" xfId="4563" xr:uid="{A947175A-04D1-4C92-9A56-C6B7C819D315}"/>
    <cellStyle name="40% - Accent1 2 3 2 3 2 2" xfId="12893" xr:uid="{CF923ADE-F044-47FE-85F4-1CA9D3B019B6}"/>
    <cellStyle name="40% - Accent1 2 3 2 3 2 2 2" xfId="29550" xr:uid="{F8AB4991-5441-4F62-A610-607BBFCEE9C0}"/>
    <cellStyle name="40% - Accent1 2 3 2 3 2 3" xfId="21222" xr:uid="{32773768-26FF-4A7D-BC09-27203903F6B3}"/>
    <cellStyle name="40% - Accent1 2 3 2 3 3" xfId="7339" xr:uid="{D71F442F-C266-464B-9F7B-8B12794A54E4}"/>
    <cellStyle name="40% - Accent1 2 3 2 3 3 2" xfId="15669" xr:uid="{D3F3DC64-1A32-4D4D-98D7-5EF3D80EE274}"/>
    <cellStyle name="40% - Accent1 2 3 2 3 3 2 2" xfId="32326" xr:uid="{DF894187-3AFE-4AEF-8799-2DFA41B7150B}"/>
    <cellStyle name="40% - Accent1 2 3 2 3 3 3" xfId="23998" xr:uid="{23E556C5-B190-4B50-B236-CA710B547F0B}"/>
    <cellStyle name="40% - Accent1 2 3 2 3 4" xfId="10117" xr:uid="{387F5F6D-2583-45BC-B926-8A742A53C3C5}"/>
    <cellStyle name="40% - Accent1 2 3 2 3 4 2" xfId="26774" xr:uid="{05E831B9-110B-4382-993C-CBD161770F6A}"/>
    <cellStyle name="40% - Accent1 2 3 2 3 5" xfId="18446" xr:uid="{26A9560E-AC25-488F-B978-891B771676C7}"/>
    <cellStyle name="40% - Accent1 2 3 2 4" xfId="3236" xr:uid="{67F623D7-3C24-49D7-9848-65B462D8EEEC}"/>
    <cellStyle name="40% - Accent1 2 3 2 4 2" xfId="11566" xr:uid="{9D2B15C5-46A3-4E0C-B34A-7E8051B43C6B}"/>
    <cellStyle name="40% - Accent1 2 3 2 4 2 2" xfId="28223" xr:uid="{4B4B5778-12A9-4491-9E9D-F0D4A0CB40F4}"/>
    <cellStyle name="40% - Accent1 2 3 2 4 3" xfId="19895" xr:uid="{46010851-F8D9-447D-A570-028C225A9BED}"/>
    <cellStyle name="40% - Accent1 2 3 2 5" xfId="6012" xr:uid="{01707272-FA86-4025-9411-418F43D79CAC}"/>
    <cellStyle name="40% - Accent1 2 3 2 5 2" xfId="14342" xr:uid="{B0746A29-A200-48D8-B7C2-5189B083F290}"/>
    <cellStyle name="40% - Accent1 2 3 2 5 2 2" xfId="30999" xr:uid="{1102AA5D-E017-4C0A-A782-A83C1CA78785}"/>
    <cellStyle name="40% - Accent1 2 3 2 5 3" xfId="22671" xr:uid="{DA5CF0AE-57D6-4E98-853C-1E2E593B6CE4}"/>
    <cellStyle name="40% - Accent1 2 3 2 6" xfId="8790" xr:uid="{3D3F5D7C-B63F-4ED9-8F9D-4C0601B79185}"/>
    <cellStyle name="40% - Accent1 2 3 2 6 2" xfId="25447" xr:uid="{01C7EF1D-73E6-427F-B87E-5EFE11E19E6E}"/>
    <cellStyle name="40% - Accent1 2 3 2 7" xfId="17119" xr:uid="{9369793E-CC3B-4D86-8AAE-C18B037BF30B}"/>
    <cellStyle name="40% - Accent1 2 3 3" xfId="679" xr:uid="{A1461A9D-00FC-4516-93EA-4374A80B1E96}"/>
    <cellStyle name="40% - Accent1 2 3 3 2" xfId="2009" xr:uid="{175D250E-7D16-4F65-9298-95A0558C7C8F}"/>
    <cellStyle name="40% - Accent1 2 3 3 2 2" xfId="4799" xr:uid="{5A7CD1F3-9934-441D-A37A-F89DEEED1267}"/>
    <cellStyle name="40% - Accent1 2 3 3 2 2 2" xfId="13129" xr:uid="{4F4950DB-38E0-4532-B5E9-7A92EEC885D5}"/>
    <cellStyle name="40% - Accent1 2 3 3 2 2 2 2" xfId="29786" xr:uid="{D6FB4362-20F4-453B-9D1B-F2CEC48A73A7}"/>
    <cellStyle name="40% - Accent1 2 3 3 2 2 3" xfId="21458" xr:uid="{CC79243F-540C-4235-8E6E-FF74F980C3E4}"/>
    <cellStyle name="40% - Accent1 2 3 3 2 3" xfId="7575" xr:uid="{B3FAB355-AF75-481C-B213-CFB5F22B4686}"/>
    <cellStyle name="40% - Accent1 2 3 3 2 3 2" xfId="15905" xr:uid="{100EA91D-1277-44E6-96A3-96CA3D4396C4}"/>
    <cellStyle name="40% - Accent1 2 3 3 2 3 2 2" xfId="32562" xr:uid="{AEFCA076-D3A3-4C95-B905-55F4CB209260}"/>
    <cellStyle name="40% - Accent1 2 3 3 2 3 3" xfId="24234" xr:uid="{7321D300-4CB7-4654-A74A-6AED3F22D326}"/>
    <cellStyle name="40% - Accent1 2 3 3 2 4" xfId="10353" xr:uid="{404C6259-301C-4371-A33E-C3B49BA3099E}"/>
    <cellStyle name="40% - Accent1 2 3 3 2 4 2" xfId="27010" xr:uid="{676D18C1-D186-46FF-B640-7D2F9B3C1DB2}"/>
    <cellStyle name="40% - Accent1 2 3 3 2 5" xfId="18682" xr:uid="{CC16833B-3FCA-48A5-A139-C0E45F7C0866}"/>
    <cellStyle name="40% - Accent1 2 3 3 3" xfId="3472" xr:uid="{D42B59F5-332E-45C3-A687-A754FB9676CF}"/>
    <cellStyle name="40% - Accent1 2 3 3 3 2" xfId="11802" xr:uid="{B12AA147-1CB1-4B2B-A8E1-325929205214}"/>
    <cellStyle name="40% - Accent1 2 3 3 3 2 2" xfId="28459" xr:uid="{E88A94F2-91DB-4C4B-B3FB-56CCBDD88688}"/>
    <cellStyle name="40% - Accent1 2 3 3 3 3" xfId="20131" xr:uid="{4989CB70-3431-4098-B551-43DB06C62430}"/>
    <cellStyle name="40% - Accent1 2 3 3 4" xfId="6248" xr:uid="{409674AE-120E-43E6-8D3B-E49DA6769DD7}"/>
    <cellStyle name="40% - Accent1 2 3 3 4 2" xfId="14578" xr:uid="{5E3EAAFE-F5FC-4990-A7BD-8D00964F662D}"/>
    <cellStyle name="40% - Accent1 2 3 3 4 2 2" xfId="31235" xr:uid="{63BA4F46-9AE4-42F6-BA9A-6C60B416728B}"/>
    <cellStyle name="40% - Accent1 2 3 3 4 3" xfId="22907" xr:uid="{88DBA2B1-04B9-4C4E-B15E-D93EE78ECBF6}"/>
    <cellStyle name="40% - Accent1 2 3 3 5" xfId="9026" xr:uid="{9B40D42C-D216-48A3-965C-5F190ACF78D1}"/>
    <cellStyle name="40% - Accent1 2 3 3 5 2" xfId="25683" xr:uid="{EA436311-4C47-43DC-AA6E-6E4A99DD99C5}"/>
    <cellStyle name="40% - Accent1 2 3 3 6" xfId="17355" xr:uid="{9949DA64-62AD-4D78-8E09-EFE4FAC915D5}"/>
    <cellStyle name="40% - Accent1 2 3 4" xfId="1156" xr:uid="{0507B429-0D1F-4952-A2FA-D403125E59E7}"/>
    <cellStyle name="40% - Accent1 2 3 4 2" xfId="2484" xr:uid="{6F75F0B1-3FDA-4B89-8C11-CFC1F6290E1F}"/>
    <cellStyle name="40% - Accent1 2 3 4 2 2" xfId="5274" xr:uid="{82D916AE-570B-47D9-BB8D-417B651A676D}"/>
    <cellStyle name="40% - Accent1 2 3 4 2 2 2" xfId="13604" xr:uid="{34D8DE6B-42C4-43EE-A4D6-676BD2CBDBC3}"/>
    <cellStyle name="40% - Accent1 2 3 4 2 2 2 2" xfId="30261" xr:uid="{A2BAFCA1-D302-4A44-8944-D6234C447E12}"/>
    <cellStyle name="40% - Accent1 2 3 4 2 2 3" xfId="21933" xr:uid="{B1ED1EE6-5E67-4A8D-B7BE-83483DCB492C}"/>
    <cellStyle name="40% - Accent1 2 3 4 2 3" xfId="8050" xr:uid="{FD5F87C3-54AD-4AB2-B716-8B39B58BF202}"/>
    <cellStyle name="40% - Accent1 2 3 4 2 3 2" xfId="16380" xr:uid="{26DDF0AA-72CE-49C5-A468-ABE9152B28EB}"/>
    <cellStyle name="40% - Accent1 2 3 4 2 3 2 2" xfId="33037" xr:uid="{89E9CE3E-E521-4473-BE38-1E7C6A693330}"/>
    <cellStyle name="40% - Accent1 2 3 4 2 3 3" xfId="24709" xr:uid="{536428DF-6ED3-4EB1-BE82-BB9148337313}"/>
    <cellStyle name="40% - Accent1 2 3 4 2 4" xfId="10828" xr:uid="{6F3A2C2D-78AA-4969-BDEC-37508DF27431}"/>
    <cellStyle name="40% - Accent1 2 3 4 2 4 2" xfId="27485" xr:uid="{71589F59-6EF4-4555-AC94-1BF855E43D96}"/>
    <cellStyle name="40% - Accent1 2 3 4 2 5" xfId="19157" xr:uid="{7F808E22-7395-416D-8403-6069BEA4366E}"/>
    <cellStyle name="40% - Accent1 2 3 4 3" xfId="3947" xr:uid="{83DF651B-EEA8-43EB-825D-959014BC68A5}"/>
    <cellStyle name="40% - Accent1 2 3 4 3 2" xfId="12277" xr:uid="{4A6165C8-E5DF-4949-8636-0AFAE3DF3A17}"/>
    <cellStyle name="40% - Accent1 2 3 4 3 2 2" xfId="28934" xr:uid="{81F155F3-62C9-4ECC-BC5E-5DDA355668B2}"/>
    <cellStyle name="40% - Accent1 2 3 4 3 3" xfId="20606" xr:uid="{4A68EF8E-2D19-4498-8D4F-D1E1193242B4}"/>
    <cellStyle name="40% - Accent1 2 3 4 4" xfId="6723" xr:uid="{0B58F5E6-7FA1-4187-A1D3-01B2246077CB}"/>
    <cellStyle name="40% - Accent1 2 3 4 4 2" xfId="15053" xr:uid="{452CF763-EA5E-40AC-B4A7-EC2D2BED4A22}"/>
    <cellStyle name="40% - Accent1 2 3 4 4 2 2" xfId="31710" xr:uid="{EFE10750-7D6C-4B2E-ABD8-5992A9EA08F0}"/>
    <cellStyle name="40% - Accent1 2 3 4 4 3" xfId="23382" xr:uid="{1026EBB5-B891-41AA-90CF-B0409F105B25}"/>
    <cellStyle name="40% - Accent1 2 3 4 5" xfId="9501" xr:uid="{A33ED766-6883-4A0C-A969-F6CC9B14165C}"/>
    <cellStyle name="40% - Accent1 2 3 4 5 2" xfId="26158" xr:uid="{CF74EC3D-3961-4C22-9F63-CD645637E163}"/>
    <cellStyle name="40% - Accent1 2 3 4 6" xfId="17830" xr:uid="{133C1388-DA81-46DF-B686-856D54F2FA9B}"/>
    <cellStyle name="40% - Accent1 2 3 5" xfId="1536" xr:uid="{EB00E913-ACE0-4BA3-B742-C7CEE4D411B4}"/>
    <cellStyle name="40% - Accent1 2 3 5 2" xfId="4326" xr:uid="{E82FCF3A-5CB9-42D0-AF3B-B5024314AA1E}"/>
    <cellStyle name="40% - Accent1 2 3 5 2 2" xfId="12656" xr:uid="{15407E7A-5541-43B2-A083-A4FBEEBE47DA}"/>
    <cellStyle name="40% - Accent1 2 3 5 2 2 2" xfId="29313" xr:uid="{91047937-9D53-4A9E-94C2-A438731475BB}"/>
    <cellStyle name="40% - Accent1 2 3 5 2 3" xfId="20985" xr:uid="{4F7F66BA-F95D-439D-8778-69D7D8881F25}"/>
    <cellStyle name="40% - Accent1 2 3 5 3" xfId="7102" xr:uid="{E883860D-3BA0-46FA-A70E-10F0571F61B3}"/>
    <cellStyle name="40% - Accent1 2 3 5 3 2" xfId="15432" xr:uid="{BCDDEE51-9CFB-4213-BA86-42E1E7A0CD07}"/>
    <cellStyle name="40% - Accent1 2 3 5 3 2 2" xfId="32089" xr:uid="{61D4B6D5-1A9A-4E23-BCFD-31603A441E9B}"/>
    <cellStyle name="40% - Accent1 2 3 5 3 3" xfId="23761" xr:uid="{BC2EA5CD-4EE1-457F-BB93-2C9EED40DED2}"/>
    <cellStyle name="40% - Accent1 2 3 5 4" xfId="9880" xr:uid="{DEAD7E5C-F14F-4281-A4BA-BF9A9D516059}"/>
    <cellStyle name="40% - Accent1 2 3 5 4 2" xfId="26537" xr:uid="{4A470312-00E4-4F65-B91A-AE71DDFF69D1}"/>
    <cellStyle name="40% - Accent1 2 3 5 5" xfId="18209" xr:uid="{BDF2D957-BB3C-491A-8872-EFCD3E8C28D8}"/>
    <cellStyle name="40% - Accent1 2 3 6" xfId="2999" xr:uid="{7531B56A-A397-495B-93EB-263B00D7FB5C}"/>
    <cellStyle name="40% - Accent1 2 3 6 2" xfId="11329" xr:uid="{C91F235F-5B16-4120-9E2F-32042C458641}"/>
    <cellStyle name="40% - Accent1 2 3 6 2 2" xfId="27986" xr:uid="{281D3AEF-1966-4BC2-8A49-C547B4383B5D}"/>
    <cellStyle name="40% - Accent1 2 3 6 3" xfId="19658" xr:uid="{6BD0D1A5-A57E-4A4F-8DE7-CB9975F59806}"/>
    <cellStyle name="40% - Accent1 2 3 7" xfId="5775" xr:uid="{43EAA6CB-489B-4566-8306-C5E6F4D93F9F}"/>
    <cellStyle name="40% - Accent1 2 3 7 2" xfId="14105" xr:uid="{FF9FDDE4-E3E2-400F-96A5-EBD427455953}"/>
    <cellStyle name="40% - Accent1 2 3 7 2 2" xfId="30762" xr:uid="{4386993F-0802-432C-A4BB-48FEA1FF4DB8}"/>
    <cellStyle name="40% - Accent1 2 3 7 3" xfId="22434" xr:uid="{C47B9A14-369F-41A0-9224-5665FF688E0F}"/>
    <cellStyle name="40% - Accent1 2 3 8" xfId="8553" xr:uid="{68A1E35A-82E8-4551-85F1-AB6AF7B334B6}"/>
    <cellStyle name="40% - Accent1 2 3 8 2" xfId="25210" xr:uid="{B6A8BA91-1991-43C5-BBE9-5E40DC6E7501}"/>
    <cellStyle name="40% - Accent1 2 3 9" xfId="16882" xr:uid="{7A424BD9-4CA3-4999-BD3A-34355262A864}"/>
    <cellStyle name="40% - Accent1 2 4" xfId="327" xr:uid="{36018066-5AEA-4B10-8A51-BDEFF3DBA18F}"/>
    <cellStyle name="40% - Accent1 2 4 2" xfId="807" xr:uid="{5D571163-239B-4932-8221-A705022110DB}"/>
    <cellStyle name="40% - Accent1 2 4 2 2" xfId="2135" xr:uid="{94D9B50D-8123-4D86-8115-1B9A55CAD425}"/>
    <cellStyle name="40% - Accent1 2 4 2 2 2" xfId="4925" xr:uid="{6BDEC049-515A-4370-A6E5-5B0D24A08811}"/>
    <cellStyle name="40% - Accent1 2 4 2 2 2 2" xfId="13255" xr:uid="{8D6DB908-9BDF-44C8-B893-93261B329BD0}"/>
    <cellStyle name="40% - Accent1 2 4 2 2 2 2 2" xfId="29912" xr:uid="{A009ECCA-4186-4F90-B292-E0B6F78648FC}"/>
    <cellStyle name="40% - Accent1 2 4 2 2 2 3" xfId="21584" xr:uid="{4DCD9964-4644-43AA-A311-8BB3A12F4EC6}"/>
    <cellStyle name="40% - Accent1 2 4 2 2 3" xfId="7701" xr:uid="{030C66F1-EA6B-400A-ADEA-4242B3C2F861}"/>
    <cellStyle name="40% - Accent1 2 4 2 2 3 2" xfId="16031" xr:uid="{AEE8D005-B47B-4007-BEE7-81F2A8824C0B}"/>
    <cellStyle name="40% - Accent1 2 4 2 2 3 2 2" xfId="32688" xr:uid="{4C4D3186-B47D-4F9B-9672-67D325F61BE3}"/>
    <cellStyle name="40% - Accent1 2 4 2 2 3 3" xfId="24360" xr:uid="{8BEB7137-F9C3-4780-8264-1248B83579BD}"/>
    <cellStyle name="40% - Accent1 2 4 2 2 4" xfId="10479" xr:uid="{039A552B-C95E-41C4-91CF-CAF5E5639BC6}"/>
    <cellStyle name="40% - Accent1 2 4 2 2 4 2" xfId="27136" xr:uid="{2540AC79-4831-422B-AF29-EB2A248EA37E}"/>
    <cellStyle name="40% - Accent1 2 4 2 2 5" xfId="18808" xr:uid="{AD721514-574E-4D01-BF28-BBF7158BD899}"/>
    <cellStyle name="40% - Accent1 2 4 2 3" xfId="3598" xr:uid="{F40D2840-6527-49A2-8241-1674C6DDBAF2}"/>
    <cellStyle name="40% - Accent1 2 4 2 3 2" xfId="11928" xr:uid="{DDD1F297-AE6C-4F4C-A6EA-DFB10EF5750E}"/>
    <cellStyle name="40% - Accent1 2 4 2 3 2 2" xfId="28585" xr:uid="{AFAFF58E-973E-46E8-9A23-057F9C44D44B}"/>
    <cellStyle name="40% - Accent1 2 4 2 3 3" xfId="20257" xr:uid="{C44AF9CC-2027-4D88-A7B4-77D1F179CDA5}"/>
    <cellStyle name="40% - Accent1 2 4 2 4" xfId="6374" xr:uid="{551EBEFF-0728-4FD5-8E1D-E80738B2D535}"/>
    <cellStyle name="40% - Accent1 2 4 2 4 2" xfId="14704" xr:uid="{A12C8D7A-5B77-4165-98D5-F40E78141F78}"/>
    <cellStyle name="40% - Accent1 2 4 2 4 2 2" xfId="31361" xr:uid="{3753E90E-1260-4A0B-B596-551A3CD5A705}"/>
    <cellStyle name="40% - Accent1 2 4 2 4 3" xfId="23033" xr:uid="{7C51BD55-F9D6-4F9E-9490-A2E677722D10}"/>
    <cellStyle name="40% - Accent1 2 4 2 5" xfId="9152" xr:uid="{38B1F032-BBB5-43A0-A237-76B5F36D1702}"/>
    <cellStyle name="40% - Accent1 2 4 2 5 2" xfId="25809" xr:uid="{74C9CD02-D36C-43A4-8B54-47404E8CC842}"/>
    <cellStyle name="40% - Accent1 2 4 2 6" xfId="17481" xr:uid="{38144E9F-7802-4BE1-8F5F-8D8368F63D9D}"/>
    <cellStyle name="40% - Accent1 2 4 3" xfId="1657" xr:uid="{01175821-3A40-41F2-9280-D103465771FB}"/>
    <cellStyle name="40% - Accent1 2 4 3 2" xfId="4447" xr:uid="{97C31F2C-DAF3-428B-A163-C6248D8380D6}"/>
    <cellStyle name="40% - Accent1 2 4 3 2 2" xfId="12777" xr:uid="{DF876837-DBFA-4791-A947-D5062E0BFF36}"/>
    <cellStyle name="40% - Accent1 2 4 3 2 2 2" xfId="29434" xr:uid="{593E1C5F-C4D4-40C9-9FEF-137273B7AC4C}"/>
    <cellStyle name="40% - Accent1 2 4 3 2 3" xfId="21106" xr:uid="{5BC758C7-D7D1-4C16-AFCF-66038AECA0DF}"/>
    <cellStyle name="40% - Accent1 2 4 3 3" xfId="7223" xr:uid="{EB7C736D-FBAE-4AB8-80D0-EB95459CC2F9}"/>
    <cellStyle name="40% - Accent1 2 4 3 3 2" xfId="15553" xr:uid="{0F031767-57AE-4988-AD24-EA92DCA942B9}"/>
    <cellStyle name="40% - Accent1 2 4 3 3 2 2" xfId="32210" xr:uid="{3619287F-F6DD-4630-ACA9-79B55DCFDCBC}"/>
    <cellStyle name="40% - Accent1 2 4 3 3 3" xfId="23882" xr:uid="{522F1973-FDF5-4285-8E27-F61B59819E31}"/>
    <cellStyle name="40% - Accent1 2 4 3 4" xfId="10001" xr:uid="{B413719D-1462-4EF1-A156-A74BECDDC1B5}"/>
    <cellStyle name="40% - Accent1 2 4 3 4 2" xfId="26658" xr:uid="{6FB1A290-12C6-4711-BA3E-A7F4D6735EF9}"/>
    <cellStyle name="40% - Accent1 2 4 3 5" xfId="18330" xr:uid="{69E5E3A9-1745-4E5E-81AD-21FA00303E37}"/>
    <cellStyle name="40% - Accent1 2 4 4" xfId="3120" xr:uid="{DC0271B8-ABA6-45F2-A403-E0CE9BFC5CAC}"/>
    <cellStyle name="40% - Accent1 2 4 4 2" xfId="11450" xr:uid="{B4DE2400-DC64-43E0-8819-48E8F411E9AB}"/>
    <cellStyle name="40% - Accent1 2 4 4 2 2" xfId="28107" xr:uid="{1E4AE441-0724-4D99-B4EA-1063B27EFA91}"/>
    <cellStyle name="40% - Accent1 2 4 4 3" xfId="19779" xr:uid="{70FAFD34-DFB8-4978-AEB8-B9E16112FD50}"/>
    <cellStyle name="40% - Accent1 2 4 5" xfId="5896" xr:uid="{1DBC6E1F-9B0B-450B-9C2B-ADF37F842B2E}"/>
    <cellStyle name="40% - Accent1 2 4 5 2" xfId="14226" xr:uid="{994BF659-C4FF-43D0-AF98-7E1A93F3F37B}"/>
    <cellStyle name="40% - Accent1 2 4 5 2 2" xfId="30883" xr:uid="{02173EBF-F36C-4E2A-8763-99BE81A93BC0}"/>
    <cellStyle name="40% - Accent1 2 4 5 3" xfId="22555" xr:uid="{70680BD4-4B87-4657-A9F3-6A4E5C35C622}"/>
    <cellStyle name="40% - Accent1 2 4 6" xfId="8674" xr:uid="{86444F61-ED71-4361-BCE6-F5B8407FFBDF}"/>
    <cellStyle name="40% - Accent1 2 4 6 2" xfId="25331" xr:uid="{F45B718B-64CA-4B15-8010-529C394A471E}"/>
    <cellStyle name="40% - Accent1 2 4 7" xfId="17003" xr:uid="{9BD45E5D-67A3-4C03-B3AD-97E8BF888EC3}"/>
    <cellStyle name="40% - Accent1 2 4 8" xfId="34862" xr:uid="{37F4C417-0FD0-45FE-8937-91E4F9B875AB}"/>
    <cellStyle name="40% - Accent1 2 5" xfId="563" xr:uid="{DC11AC03-DE5E-4F48-9E06-C89A96F8D2EB}"/>
    <cellStyle name="40% - Accent1 2 5 2" xfId="1893" xr:uid="{B9935DB4-1769-4A91-B508-08FDD9C9D4AA}"/>
    <cellStyle name="40% - Accent1 2 5 2 2" xfId="4683" xr:uid="{F3946F56-9BC9-442A-8282-9DF3A4625395}"/>
    <cellStyle name="40% - Accent1 2 5 2 2 2" xfId="13013" xr:uid="{6641315C-D1FB-4F87-AC52-A22BC6B8353F}"/>
    <cellStyle name="40% - Accent1 2 5 2 2 2 2" xfId="29670" xr:uid="{059C6C42-E8E5-447D-AEF9-4714AD7A9251}"/>
    <cellStyle name="40% - Accent1 2 5 2 2 3" xfId="21342" xr:uid="{BCEC4C33-8099-4D87-8CB8-0121F0B7C11B}"/>
    <cellStyle name="40% - Accent1 2 5 2 3" xfId="7459" xr:uid="{C87A191F-AB18-485D-8C6C-F3E5EBA39619}"/>
    <cellStyle name="40% - Accent1 2 5 2 3 2" xfId="15789" xr:uid="{2BF8561A-A762-454D-8CDA-B844F455B558}"/>
    <cellStyle name="40% - Accent1 2 5 2 3 2 2" xfId="32446" xr:uid="{D2A331C1-8623-498D-BD77-E7FBBB457249}"/>
    <cellStyle name="40% - Accent1 2 5 2 3 3" xfId="24118" xr:uid="{F453F2CA-9C18-4AB9-B7A6-0ED8672F593A}"/>
    <cellStyle name="40% - Accent1 2 5 2 4" xfId="10237" xr:uid="{6F9E3611-E5DB-4C3D-984B-9FDFF93468B3}"/>
    <cellStyle name="40% - Accent1 2 5 2 4 2" xfId="26894" xr:uid="{072009DA-98E7-4E0F-BEE0-A3856751CEA4}"/>
    <cellStyle name="40% - Accent1 2 5 2 5" xfId="18566" xr:uid="{D07AC77D-2881-490B-94DC-FB677EF723A6}"/>
    <cellStyle name="40% - Accent1 2 5 3" xfId="3356" xr:uid="{6357ABCC-5EE2-4552-AACF-ACBB4256A3B2}"/>
    <cellStyle name="40% - Accent1 2 5 3 2" xfId="11686" xr:uid="{0E3ACBDE-61F9-4110-8CB1-9F876C94B5AA}"/>
    <cellStyle name="40% - Accent1 2 5 3 2 2" xfId="28343" xr:uid="{462CE999-267E-49D8-A482-0FAE7A3CB413}"/>
    <cellStyle name="40% - Accent1 2 5 3 3" xfId="20015" xr:uid="{55B4681C-25A3-4069-87CA-FF6C2E4F1D2A}"/>
    <cellStyle name="40% - Accent1 2 5 4" xfId="6132" xr:uid="{F8A83781-C8E0-405B-901A-ABD084E332F1}"/>
    <cellStyle name="40% - Accent1 2 5 4 2" xfId="14462" xr:uid="{E051C190-785F-4988-8241-426094C492E2}"/>
    <cellStyle name="40% - Accent1 2 5 4 2 2" xfId="31119" xr:uid="{F8E994CD-F3C2-46B3-8C20-CE41CC2867D6}"/>
    <cellStyle name="40% - Accent1 2 5 4 3" xfId="22791" xr:uid="{4A4843B7-A905-4B49-8EC8-9F2CE7D084FC}"/>
    <cellStyle name="40% - Accent1 2 5 5" xfId="8910" xr:uid="{DFEF0C3D-48E9-476A-9181-921EB0DA86DC}"/>
    <cellStyle name="40% - Accent1 2 5 5 2" xfId="25567" xr:uid="{2AF807BE-628B-4747-A357-F86702B6D507}"/>
    <cellStyle name="40% - Accent1 2 5 6" xfId="17239" xr:uid="{D6045F04-D9BC-48D5-BCD5-0206F1783A67}"/>
    <cellStyle name="40% - Accent1 2 5 7" xfId="34863" xr:uid="{C038F542-84B1-44DD-9E7A-815E289CDB11}"/>
    <cellStyle name="40% - Accent1 2 6" xfId="1040" xr:uid="{D5E65D07-1CBC-45AF-902C-B972DC99ADA2}"/>
    <cellStyle name="40% - Accent1 2 6 2" xfId="2368" xr:uid="{98660C68-43D8-4C8F-8ACA-2EF811832AB5}"/>
    <cellStyle name="40% - Accent1 2 6 2 2" xfId="5158" xr:uid="{26660BA3-AC70-4E25-B75C-773703D963D5}"/>
    <cellStyle name="40% - Accent1 2 6 2 2 2" xfId="13488" xr:uid="{B23CFF12-522A-4FEC-BD6F-70EF5AFCC1F5}"/>
    <cellStyle name="40% - Accent1 2 6 2 2 2 2" xfId="30145" xr:uid="{5CCE4727-6AEF-4ADE-B337-BDBBF7F7A508}"/>
    <cellStyle name="40% - Accent1 2 6 2 2 3" xfId="21817" xr:uid="{FBC9F4EC-754C-43E3-B500-1507DE242F5A}"/>
    <cellStyle name="40% - Accent1 2 6 2 3" xfId="7934" xr:uid="{E4B544BA-53EE-4838-84DE-DD772CE28C7C}"/>
    <cellStyle name="40% - Accent1 2 6 2 3 2" xfId="16264" xr:uid="{2205B577-403F-45C1-9872-EADEFE509BA3}"/>
    <cellStyle name="40% - Accent1 2 6 2 3 2 2" xfId="32921" xr:uid="{12A62CF5-7F3B-42A9-87F8-9EEDEEBC6691}"/>
    <cellStyle name="40% - Accent1 2 6 2 3 3" xfId="24593" xr:uid="{7A604C8C-DCB0-407E-A8A8-39DBAD512374}"/>
    <cellStyle name="40% - Accent1 2 6 2 4" xfId="10712" xr:uid="{D6A38D7B-7BCB-4252-8A0E-D78CCB1539AA}"/>
    <cellStyle name="40% - Accent1 2 6 2 4 2" xfId="27369" xr:uid="{D5EF47EA-648E-4992-8DD1-7E745A0C4BED}"/>
    <cellStyle name="40% - Accent1 2 6 2 5" xfId="19041" xr:uid="{A5F0D00C-D868-4F10-BA67-62624057A1D0}"/>
    <cellStyle name="40% - Accent1 2 6 3" xfId="3831" xr:uid="{089C91D7-9C3C-49DE-9429-DEEFD1208E90}"/>
    <cellStyle name="40% - Accent1 2 6 3 2" xfId="12161" xr:uid="{8086EADD-BF3F-4BF7-9EBE-02877907A2AA}"/>
    <cellStyle name="40% - Accent1 2 6 3 2 2" xfId="28818" xr:uid="{2667F43D-BD6C-430F-BBDA-F82C62ED7A40}"/>
    <cellStyle name="40% - Accent1 2 6 3 3" xfId="20490" xr:uid="{DED37676-5677-4496-B218-3C30FA3A3E35}"/>
    <cellStyle name="40% - Accent1 2 6 4" xfId="6607" xr:uid="{EE4120B9-5861-424D-BAF0-78871D4AD59C}"/>
    <cellStyle name="40% - Accent1 2 6 4 2" xfId="14937" xr:uid="{A1348C19-1822-40AE-A258-AF42C0A4512C}"/>
    <cellStyle name="40% - Accent1 2 6 4 2 2" xfId="31594" xr:uid="{55913C5B-318F-43E6-B497-9C472751F1E8}"/>
    <cellStyle name="40% - Accent1 2 6 4 3" xfId="23266" xr:uid="{589C6A67-EBAC-4B69-8494-27F9DD7F0595}"/>
    <cellStyle name="40% - Accent1 2 6 5" xfId="9385" xr:uid="{8034589E-4142-49B5-BC1D-531FF51E0653}"/>
    <cellStyle name="40% - Accent1 2 6 5 2" xfId="26042" xr:uid="{80D79785-C55D-40E0-962F-065C54A5AA36}"/>
    <cellStyle name="40% - Accent1 2 6 6" xfId="17714" xr:uid="{61403856-0AB3-48B8-A7A3-ADAAAB89889A}"/>
    <cellStyle name="40% - Accent1 2 6 7" xfId="34864" xr:uid="{0F437B43-FE50-4889-900F-A13CB017D17F}"/>
    <cellStyle name="40% - Accent1 2 7" xfId="1301" xr:uid="{4BA7C039-CA66-4313-A27F-6DB23A7F20D0}"/>
    <cellStyle name="40% - Accent1 2 7 2" xfId="2629" xr:uid="{340BE2B3-87B4-424A-B90E-A85226CB9B4E}"/>
    <cellStyle name="40% - Accent1 2 7 2 2" xfId="5419" xr:uid="{C24AEB58-FA52-4684-9995-067534446076}"/>
    <cellStyle name="40% - Accent1 2 7 2 2 2" xfId="13749" xr:uid="{BE4C8502-BFA7-4A1C-B855-A06FF95A181E}"/>
    <cellStyle name="40% - Accent1 2 7 2 2 2 2" xfId="30406" xr:uid="{14ED71E2-F7A6-413D-9269-F98CC275F029}"/>
    <cellStyle name="40% - Accent1 2 7 2 2 3" xfId="22078" xr:uid="{C6037E0F-AB5A-40AA-BEDB-DFDCA0EEA324}"/>
    <cellStyle name="40% - Accent1 2 7 2 3" xfId="8195" xr:uid="{34C94118-C77B-427E-A909-E6CB0C3B77ED}"/>
    <cellStyle name="40% - Accent1 2 7 2 3 2" xfId="16525" xr:uid="{C23E9937-6A44-4B3F-90BF-94781564A690}"/>
    <cellStyle name="40% - Accent1 2 7 2 3 2 2" xfId="33182" xr:uid="{0AC7BCC3-347A-4749-93BE-6BC81DCBB1F3}"/>
    <cellStyle name="40% - Accent1 2 7 2 3 3" xfId="24854" xr:uid="{9501DEEC-013F-4C8A-8FAE-DFAA3CC3BE40}"/>
    <cellStyle name="40% - Accent1 2 7 2 4" xfId="10973" xr:uid="{1FF72B42-C60E-4FA2-A288-365BF0C9FD48}"/>
    <cellStyle name="40% - Accent1 2 7 2 4 2" xfId="27630" xr:uid="{CBFE93B0-31AC-46E6-B97C-68070F4C484E}"/>
    <cellStyle name="40% - Accent1 2 7 2 5" xfId="19302" xr:uid="{3F9D479E-6E0E-48A1-B037-4BC8EE06D367}"/>
    <cellStyle name="40% - Accent1 2 7 3" xfId="4092" xr:uid="{D8740F87-BD27-44D5-A93C-A58D606D40AE}"/>
    <cellStyle name="40% - Accent1 2 7 3 2" xfId="12422" xr:uid="{7F126279-7054-49F0-A76F-16CBA87359C4}"/>
    <cellStyle name="40% - Accent1 2 7 3 2 2" xfId="29079" xr:uid="{93F76756-DE7B-4D5C-8E83-2F1213B20B8C}"/>
    <cellStyle name="40% - Accent1 2 7 3 3" xfId="20751" xr:uid="{A167362D-B10F-45ED-B7DF-16D8D57E03A2}"/>
    <cellStyle name="40% - Accent1 2 7 4" xfId="6868" xr:uid="{AC1F908A-EEBB-4588-913E-36A9CCF73D8E}"/>
    <cellStyle name="40% - Accent1 2 7 4 2" xfId="15198" xr:uid="{3C7430DE-D56C-41DD-A0C3-B2C7E4B89B22}"/>
    <cellStyle name="40% - Accent1 2 7 4 2 2" xfId="31855" xr:uid="{70E311F4-D1F1-4CAB-8708-9D7D8158ADC2}"/>
    <cellStyle name="40% - Accent1 2 7 4 3" xfId="23527" xr:uid="{70CB9D68-00DD-45FD-98B2-3E7FC29988FF}"/>
    <cellStyle name="40% - Accent1 2 7 5" xfId="9646" xr:uid="{CDD91AB1-BFD0-469B-A95A-F4407B09C7B4}"/>
    <cellStyle name="40% - Accent1 2 7 5 2" xfId="26303" xr:uid="{110ACFA0-8C00-40EA-9D93-E79DAD2C1D32}"/>
    <cellStyle name="40% - Accent1 2 7 6" xfId="17975" xr:uid="{465E58AE-FC79-4AE8-AB7D-81479DB75CE8}"/>
    <cellStyle name="40% - Accent1 2 7 7" xfId="34865" xr:uid="{BBC07F44-6849-4C20-BD20-A62EADF37560}"/>
    <cellStyle name="40% - Accent1 2 8" xfId="1419" xr:uid="{7DB51911-72C8-4E77-9CCF-67B214737B8F}"/>
    <cellStyle name="40% - Accent1 2 8 2" xfId="4210" xr:uid="{4A256D59-F651-4119-BCBC-C719EF626EDB}"/>
    <cellStyle name="40% - Accent1 2 8 2 2" xfId="12540" xr:uid="{A8C27E6B-FFA4-4B51-8749-33A09E0C2324}"/>
    <cellStyle name="40% - Accent1 2 8 2 2 2" xfId="29197" xr:uid="{C7B44F23-0DE0-459E-81CB-49EFA0653DD2}"/>
    <cellStyle name="40% - Accent1 2 8 2 3" xfId="20869" xr:uid="{36A4E82A-1E4F-48BB-95AE-F1CD5839B41E}"/>
    <cellStyle name="40% - Accent1 2 8 3" xfId="6986" xr:uid="{46477142-C1AE-42E9-B546-CA9B6ED13804}"/>
    <cellStyle name="40% - Accent1 2 8 3 2" xfId="15316" xr:uid="{1000FAED-FE70-456F-BF4A-9571EE722798}"/>
    <cellStyle name="40% - Accent1 2 8 3 2 2" xfId="31973" xr:uid="{9BFBE8ED-94E8-4EB0-BB3B-30894676F4FB}"/>
    <cellStyle name="40% - Accent1 2 8 3 3" xfId="23645" xr:uid="{73EA2060-CDA8-4FBD-9AE7-B5DCA31C548A}"/>
    <cellStyle name="40% - Accent1 2 8 4" xfId="9764" xr:uid="{BE91C3E4-8AEE-458D-8F37-58020893FAF7}"/>
    <cellStyle name="40% - Accent1 2 8 4 2" xfId="26421" xr:uid="{8A496B84-21C1-4641-8CDE-C16F1F75F181}"/>
    <cellStyle name="40% - Accent1 2 8 5" xfId="18093" xr:uid="{08F02531-C8F2-4792-8F46-90269A0DE7BB}"/>
    <cellStyle name="40% - Accent1 2 8 6" xfId="34866" xr:uid="{C064E4B5-3798-4A7A-8D4C-86DD9FDB1AA2}"/>
    <cellStyle name="40% - Accent1 2 9" xfId="2882" xr:uid="{14B8D643-BE39-4714-90A3-A40880C6C366}"/>
    <cellStyle name="40% - Accent1 2 9 2" xfId="11213" xr:uid="{DFE578FC-7590-40B0-BD7A-E0934BDE02DA}"/>
    <cellStyle name="40% - Accent1 2 9 2 2" xfId="27870" xr:uid="{453B1782-E842-4ABD-B703-E75D30B00B31}"/>
    <cellStyle name="40% - Accent1 2 9 3" xfId="19542" xr:uid="{7113F6B1-F92C-4BB0-B465-76FFFD5DB72F}"/>
    <cellStyle name="40% - Accent1 2 9 4" xfId="34867" xr:uid="{00588CD0-44CC-404A-BC99-A8AAEE59155E}"/>
    <cellStyle name="40% - Accent1 3" xfId="105" xr:uid="{D499B039-1541-4515-9128-72A676F668F2}"/>
    <cellStyle name="40% - Accent1 3 10" xfId="8460" xr:uid="{243910B1-E047-4F6B-96B8-4A82BD6F149B}"/>
    <cellStyle name="40% - Accent1 3 10 2" xfId="25117" xr:uid="{5E7A4D4F-2A00-4FB8-A0C0-A770645E7C47}"/>
    <cellStyle name="40% - Accent1 3 11" xfId="16789" xr:uid="{371F36F9-B0F4-4B70-B0C9-2F8D125C74FA}"/>
    <cellStyle name="40% - Accent1 3 12" xfId="33985" xr:uid="{CB3F7C22-BF64-41B5-9C68-F7A947779F63}"/>
    <cellStyle name="40% - Accent1 3 13" xfId="34868" xr:uid="{39732A1F-83DB-4811-9917-D53829B02779}"/>
    <cellStyle name="40% - Accent1 3 2" xfId="228" xr:uid="{53153D24-A7FB-4AE8-A464-DE8027F8BD3E}"/>
    <cellStyle name="40% - Accent1 3 2 2" xfId="470" xr:uid="{F2571571-8A1F-498E-A372-D6529D27F350}"/>
    <cellStyle name="40% - Accent1 3 2 2 2" xfId="947" xr:uid="{1B36FEA4-BCD0-434C-B7A9-26C60045DF71}"/>
    <cellStyle name="40% - Accent1 3 2 2 2 2" xfId="2275" xr:uid="{BB8968B7-2B93-44B2-B41D-CCD969A877B7}"/>
    <cellStyle name="40% - Accent1 3 2 2 2 2 2" xfId="5065" xr:uid="{023898A3-7929-494E-966A-710EF8CCC5E7}"/>
    <cellStyle name="40% - Accent1 3 2 2 2 2 2 2" xfId="13395" xr:uid="{4A2D935F-8ECF-43D1-8CFC-FA2AFB871701}"/>
    <cellStyle name="40% - Accent1 3 2 2 2 2 2 2 2" xfId="30052" xr:uid="{1FCFBFE0-6E6B-4956-9CE7-DABA546B860A}"/>
    <cellStyle name="40% - Accent1 3 2 2 2 2 2 3" xfId="21724" xr:uid="{5F1ECC38-1521-4557-BB63-4F3D046FECB3}"/>
    <cellStyle name="40% - Accent1 3 2 2 2 2 3" xfId="7841" xr:uid="{F59BF546-95FF-41E4-A86C-F62273525DBC}"/>
    <cellStyle name="40% - Accent1 3 2 2 2 2 3 2" xfId="16171" xr:uid="{64DAB009-D8D1-4499-A6C9-546BD306ACCE}"/>
    <cellStyle name="40% - Accent1 3 2 2 2 2 3 2 2" xfId="32828" xr:uid="{574A84D8-DFC9-4EE2-ADD0-BACA96317035}"/>
    <cellStyle name="40% - Accent1 3 2 2 2 2 3 3" xfId="24500" xr:uid="{0BCF8830-0D54-48CE-9A0A-2B48E0B5B78C}"/>
    <cellStyle name="40% - Accent1 3 2 2 2 2 4" xfId="10619" xr:uid="{2BF39D28-04AD-454C-9828-A824570B1C36}"/>
    <cellStyle name="40% - Accent1 3 2 2 2 2 4 2" xfId="27276" xr:uid="{E7449557-8D5C-4AA9-8B70-4257967E6D31}"/>
    <cellStyle name="40% - Accent1 3 2 2 2 2 5" xfId="18948" xr:uid="{3775180C-9A54-459B-94E6-3336390F3072}"/>
    <cellStyle name="40% - Accent1 3 2 2 2 3" xfId="3738" xr:uid="{8FF1A79E-6BDA-4D40-8DAD-BC000FED822C}"/>
    <cellStyle name="40% - Accent1 3 2 2 2 3 2" xfId="12068" xr:uid="{71CB0292-E30D-469F-B928-6A5B076C5178}"/>
    <cellStyle name="40% - Accent1 3 2 2 2 3 2 2" xfId="28725" xr:uid="{D44DC3AD-99CF-461F-B566-7F4C15F383D7}"/>
    <cellStyle name="40% - Accent1 3 2 2 2 3 3" xfId="20397" xr:uid="{AD60C7A8-D3B5-4F4B-B05F-AF6271FFFEA1}"/>
    <cellStyle name="40% - Accent1 3 2 2 2 4" xfId="6514" xr:uid="{83F40B97-AC3C-46A7-97B4-518002E5C604}"/>
    <cellStyle name="40% - Accent1 3 2 2 2 4 2" xfId="14844" xr:uid="{1D9A5342-957A-4418-8877-C08FAEF1C0B1}"/>
    <cellStyle name="40% - Accent1 3 2 2 2 4 2 2" xfId="31501" xr:uid="{9C54CAC2-FF62-45F6-A451-BE06E9A2B613}"/>
    <cellStyle name="40% - Accent1 3 2 2 2 4 3" xfId="23173" xr:uid="{0A0CD2E1-9590-4F1B-ABDE-8044B6916C0D}"/>
    <cellStyle name="40% - Accent1 3 2 2 2 5" xfId="9292" xr:uid="{F152BE6B-01B9-42B4-9061-982842A58504}"/>
    <cellStyle name="40% - Accent1 3 2 2 2 5 2" xfId="25949" xr:uid="{3AB90FE4-8B4C-4D94-BDD6-35657F085A5E}"/>
    <cellStyle name="40% - Accent1 3 2 2 2 6" xfId="17621" xr:uid="{49000623-3704-4F2F-9034-F26F45578389}"/>
    <cellStyle name="40% - Accent1 3 2 2 3" xfId="1800" xr:uid="{4724EF1E-14A5-49A9-95E1-70DB3F05ACB3}"/>
    <cellStyle name="40% - Accent1 3 2 2 3 2" xfId="4590" xr:uid="{865FBC23-2F08-477D-B636-0D944ABFCC3C}"/>
    <cellStyle name="40% - Accent1 3 2 2 3 2 2" xfId="12920" xr:uid="{F2F72331-6C66-44DA-BBBE-83CFF227EA01}"/>
    <cellStyle name="40% - Accent1 3 2 2 3 2 2 2" xfId="29577" xr:uid="{6BFAEE57-3D96-4BE3-B6DC-AC6C3D2FDF98}"/>
    <cellStyle name="40% - Accent1 3 2 2 3 2 3" xfId="21249" xr:uid="{14575D58-6E51-4A06-87BA-F48897F9A97B}"/>
    <cellStyle name="40% - Accent1 3 2 2 3 3" xfId="7366" xr:uid="{A3542032-408A-4DDD-BA17-4476F98CF815}"/>
    <cellStyle name="40% - Accent1 3 2 2 3 3 2" xfId="15696" xr:uid="{2E31B067-36C2-497C-8534-B156DB404ED5}"/>
    <cellStyle name="40% - Accent1 3 2 2 3 3 2 2" xfId="32353" xr:uid="{63F44596-5BBC-40F4-BCDC-A3B5CF48D148}"/>
    <cellStyle name="40% - Accent1 3 2 2 3 3 3" xfId="24025" xr:uid="{0492FE95-709E-4C61-8AF7-7EB6F8E947C0}"/>
    <cellStyle name="40% - Accent1 3 2 2 3 4" xfId="10144" xr:uid="{C103C0BA-3ECF-44C4-BD5F-30549E6106BC}"/>
    <cellStyle name="40% - Accent1 3 2 2 3 4 2" xfId="26801" xr:uid="{3FBD27D5-1B1D-48F1-A1D3-14E84A9CCFF8}"/>
    <cellStyle name="40% - Accent1 3 2 2 3 5" xfId="18473" xr:uid="{E6EFAE15-20DB-4085-8CBD-F8EE6E6D85AD}"/>
    <cellStyle name="40% - Accent1 3 2 2 4" xfId="3263" xr:uid="{674378F8-C8C2-4833-879A-D5820C39BB26}"/>
    <cellStyle name="40% - Accent1 3 2 2 4 2" xfId="11593" xr:uid="{8EA882F5-316A-47D5-B7F9-92E5D2DF3CD2}"/>
    <cellStyle name="40% - Accent1 3 2 2 4 2 2" xfId="28250" xr:uid="{28616FA0-90AE-4DBE-AEE5-75C0E9B20568}"/>
    <cellStyle name="40% - Accent1 3 2 2 4 3" xfId="19922" xr:uid="{A9DD4CBF-ACEE-4DE1-B76C-A668830B0BD7}"/>
    <cellStyle name="40% - Accent1 3 2 2 5" xfId="6039" xr:uid="{8D07D34F-A57E-4E62-901E-E5BECC6690DA}"/>
    <cellStyle name="40% - Accent1 3 2 2 5 2" xfId="14369" xr:uid="{97B76861-7952-4E14-9B40-60CBC1531C4B}"/>
    <cellStyle name="40% - Accent1 3 2 2 5 2 2" xfId="31026" xr:uid="{F35E405F-8AAA-40D8-9306-826E9EF2DEF4}"/>
    <cellStyle name="40% - Accent1 3 2 2 5 3" xfId="22698" xr:uid="{E2FF4B34-8FBC-41A3-80F9-EF599AE24681}"/>
    <cellStyle name="40% - Accent1 3 2 2 6" xfId="8817" xr:uid="{109BA67F-4AD3-4A6A-A664-2C710179AE38}"/>
    <cellStyle name="40% - Accent1 3 2 2 6 2" xfId="25474" xr:uid="{CB15BD07-FB21-472E-9A1F-09A789FA0E41}"/>
    <cellStyle name="40% - Accent1 3 2 2 7" xfId="17146" xr:uid="{1ABC8EF9-D5B9-4CD0-A022-B97C26194C69}"/>
    <cellStyle name="40% - Accent1 3 2 3" xfId="706" xr:uid="{9BA09309-34D0-4858-A493-3E5C64CBC1C3}"/>
    <cellStyle name="40% - Accent1 3 2 3 2" xfId="2036" xr:uid="{D7949905-33FB-45D8-A72E-1136F6078DD3}"/>
    <cellStyle name="40% - Accent1 3 2 3 2 2" xfId="4826" xr:uid="{432F9217-D014-403E-8469-C306997E30FD}"/>
    <cellStyle name="40% - Accent1 3 2 3 2 2 2" xfId="13156" xr:uid="{5A02106F-11E9-43CF-B3B8-37082C9B9325}"/>
    <cellStyle name="40% - Accent1 3 2 3 2 2 2 2" xfId="29813" xr:uid="{0208B71E-A414-483D-B645-B1220050624C}"/>
    <cellStyle name="40% - Accent1 3 2 3 2 2 3" xfId="21485" xr:uid="{B52EE9D9-57E5-4CD7-922C-05C96C8C5C1D}"/>
    <cellStyle name="40% - Accent1 3 2 3 2 3" xfId="7602" xr:uid="{B9AD1839-3F38-47AA-8355-0EBB175757F0}"/>
    <cellStyle name="40% - Accent1 3 2 3 2 3 2" xfId="15932" xr:uid="{119B52F7-9E2D-4A41-88C9-B8F9C83C06E7}"/>
    <cellStyle name="40% - Accent1 3 2 3 2 3 2 2" xfId="32589" xr:uid="{89B69032-E2F9-4501-BD18-49F711551365}"/>
    <cellStyle name="40% - Accent1 3 2 3 2 3 3" xfId="24261" xr:uid="{A09F2BC6-3A31-4420-8B8D-66B7906FD9CA}"/>
    <cellStyle name="40% - Accent1 3 2 3 2 4" xfId="10380" xr:uid="{D1530D2B-05F1-4D67-B207-1B11FB2CE288}"/>
    <cellStyle name="40% - Accent1 3 2 3 2 4 2" xfId="27037" xr:uid="{90F524D5-F973-4A5C-A4B0-5EF4E3D066EA}"/>
    <cellStyle name="40% - Accent1 3 2 3 2 5" xfId="18709" xr:uid="{0C605C49-C1F2-48A9-BAF5-329EC9A32FFB}"/>
    <cellStyle name="40% - Accent1 3 2 3 3" xfId="3499" xr:uid="{507FE005-1CA5-4799-BDA3-FF34503E2A04}"/>
    <cellStyle name="40% - Accent1 3 2 3 3 2" xfId="11829" xr:uid="{07F81F8C-3205-40EF-8475-E9493D27A2BD}"/>
    <cellStyle name="40% - Accent1 3 2 3 3 2 2" xfId="28486" xr:uid="{30A07F27-AA3E-4215-B694-512B999F95AC}"/>
    <cellStyle name="40% - Accent1 3 2 3 3 3" xfId="20158" xr:uid="{41079D8E-0EFE-46F4-BAC7-F8E828039F2B}"/>
    <cellStyle name="40% - Accent1 3 2 3 4" xfId="6275" xr:uid="{EB0B0246-0751-46FA-85DC-AD2171EBA652}"/>
    <cellStyle name="40% - Accent1 3 2 3 4 2" xfId="14605" xr:uid="{0136B93B-FEFE-4C06-B4E5-8CFA5FE9848D}"/>
    <cellStyle name="40% - Accent1 3 2 3 4 2 2" xfId="31262" xr:uid="{C5E345A2-C3C6-41B2-AC85-F46C7697AC8F}"/>
    <cellStyle name="40% - Accent1 3 2 3 4 3" xfId="22934" xr:uid="{98E425C6-17B6-4C03-8565-54C8D0E50D27}"/>
    <cellStyle name="40% - Accent1 3 2 3 5" xfId="9053" xr:uid="{E59110DF-E9FF-4102-95B0-46DE952E1038}"/>
    <cellStyle name="40% - Accent1 3 2 3 5 2" xfId="25710" xr:uid="{33303083-03DA-4F8C-9A6A-A703C0F594F7}"/>
    <cellStyle name="40% - Accent1 3 2 3 6" xfId="17382" xr:uid="{30E58C59-AE9D-4938-8105-F8E23C2320E6}"/>
    <cellStyle name="40% - Accent1 3 2 4" xfId="1183" xr:uid="{19C5008D-49AF-4843-8619-6EC8CBB986A7}"/>
    <cellStyle name="40% - Accent1 3 2 4 2" xfId="2511" xr:uid="{7E15231B-F173-4B17-86A2-D5BE16086CF6}"/>
    <cellStyle name="40% - Accent1 3 2 4 2 2" xfId="5301" xr:uid="{FC4A0333-01F1-4CFD-A2D0-6BAE4E18CBCD}"/>
    <cellStyle name="40% - Accent1 3 2 4 2 2 2" xfId="13631" xr:uid="{A00454FA-B666-4E9E-A005-229748EDEDE1}"/>
    <cellStyle name="40% - Accent1 3 2 4 2 2 2 2" xfId="30288" xr:uid="{7DD8FF9E-0F51-4DAC-9CEA-85217448EE57}"/>
    <cellStyle name="40% - Accent1 3 2 4 2 2 3" xfId="21960" xr:uid="{35EFCAE8-B9B6-4D5D-A618-077B56AD5D2B}"/>
    <cellStyle name="40% - Accent1 3 2 4 2 3" xfId="8077" xr:uid="{D3952D3C-BBEF-4883-B772-34A71B98F1B1}"/>
    <cellStyle name="40% - Accent1 3 2 4 2 3 2" xfId="16407" xr:uid="{21A35656-7E65-4C55-81FF-1B5EA2B59442}"/>
    <cellStyle name="40% - Accent1 3 2 4 2 3 2 2" xfId="33064" xr:uid="{5D51B294-1F48-460C-AC21-6D4913276DED}"/>
    <cellStyle name="40% - Accent1 3 2 4 2 3 3" xfId="24736" xr:uid="{22D0CF8E-53AD-45D6-BFAE-CA085F7A5395}"/>
    <cellStyle name="40% - Accent1 3 2 4 2 4" xfId="10855" xr:uid="{7E958974-8AF5-43F5-A215-4AE691699FA2}"/>
    <cellStyle name="40% - Accent1 3 2 4 2 4 2" xfId="27512" xr:uid="{D255D0B0-6A18-4F14-A82A-3E54D79795A3}"/>
    <cellStyle name="40% - Accent1 3 2 4 2 5" xfId="19184" xr:uid="{A5A3C0F5-2511-4D37-BCF3-218E008A9F06}"/>
    <cellStyle name="40% - Accent1 3 2 4 3" xfId="3974" xr:uid="{AE96CBBA-67D1-42D2-9D24-A0FF179DC9F7}"/>
    <cellStyle name="40% - Accent1 3 2 4 3 2" xfId="12304" xr:uid="{6862AA1E-08AA-41BE-B2BB-1A31764CE4B8}"/>
    <cellStyle name="40% - Accent1 3 2 4 3 2 2" xfId="28961" xr:uid="{36E5F2F1-96F3-4A66-9239-1CD928920B26}"/>
    <cellStyle name="40% - Accent1 3 2 4 3 3" xfId="20633" xr:uid="{43577A36-1B6D-4B3C-A6FD-59F88A721137}"/>
    <cellStyle name="40% - Accent1 3 2 4 4" xfId="6750" xr:uid="{21B0E7CB-CE28-4C06-BA7E-FC7882CB166D}"/>
    <cellStyle name="40% - Accent1 3 2 4 4 2" xfId="15080" xr:uid="{B4844FC3-2EAC-4AEB-8FCA-3D5FD5A60A6D}"/>
    <cellStyle name="40% - Accent1 3 2 4 4 2 2" xfId="31737" xr:uid="{5FF18925-1F25-4535-B75F-05605CCB1097}"/>
    <cellStyle name="40% - Accent1 3 2 4 4 3" xfId="23409" xr:uid="{C38F4B46-1902-4F8F-BD4D-25548C55B854}"/>
    <cellStyle name="40% - Accent1 3 2 4 5" xfId="9528" xr:uid="{E024C19F-D38F-4CAB-8870-E839D9BFF8C3}"/>
    <cellStyle name="40% - Accent1 3 2 4 5 2" xfId="26185" xr:uid="{0E607040-FE0C-427F-BCD4-7FC2CF2D75CD}"/>
    <cellStyle name="40% - Accent1 3 2 4 6" xfId="17857" xr:uid="{78E04B04-F5E7-4BE9-A547-3A32E6C33E90}"/>
    <cellStyle name="40% - Accent1 3 2 5" xfId="1563" xr:uid="{AC61279E-6A51-43C7-AA16-6F36B0AC096F}"/>
    <cellStyle name="40% - Accent1 3 2 5 2" xfId="4353" xr:uid="{DD5D0358-FDB4-4123-97FD-945F76ACBBC8}"/>
    <cellStyle name="40% - Accent1 3 2 5 2 2" xfId="12683" xr:uid="{37D2ADD4-C73C-454C-B066-3B72729BBA7C}"/>
    <cellStyle name="40% - Accent1 3 2 5 2 2 2" xfId="29340" xr:uid="{07AAD786-08A3-4A8B-AD88-F60AE1ADE7D2}"/>
    <cellStyle name="40% - Accent1 3 2 5 2 3" xfId="21012" xr:uid="{2797D5A0-CF25-4613-B3E2-44BB007E8E84}"/>
    <cellStyle name="40% - Accent1 3 2 5 3" xfId="7129" xr:uid="{840CDC11-907C-4B55-BB10-C0FA0923EF9D}"/>
    <cellStyle name="40% - Accent1 3 2 5 3 2" xfId="15459" xr:uid="{27A2C85D-FA85-4737-AAE3-F9D9A3A52309}"/>
    <cellStyle name="40% - Accent1 3 2 5 3 2 2" xfId="32116" xr:uid="{16E82E9A-900D-4E07-AA5B-2891BD1A1BEE}"/>
    <cellStyle name="40% - Accent1 3 2 5 3 3" xfId="23788" xr:uid="{55EC149F-2B5E-44C0-97C0-895D9B3808CF}"/>
    <cellStyle name="40% - Accent1 3 2 5 4" xfId="9907" xr:uid="{ACAB63CF-6ECF-45B9-B5BE-F069E3222D74}"/>
    <cellStyle name="40% - Accent1 3 2 5 4 2" xfId="26564" xr:uid="{199385DA-F05B-4F44-A344-B2DBF6D45A93}"/>
    <cellStyle name="40% - Accent1 3 2 5 5" xfId="18236" xr:uid="{220D5E2A-04DC-4315-A4CC-16A48A438064}"/>
    <cellStyle name="40% - Accent1 3 2 6" xfId="3026" xr:uid="{8D5F70C8-4EB6-4714-BB4A-3B2FC23BFB80}"/>
    <cellStyle name="40% - Accent1 3 2 6 2" xfId="11356" xr:uid="{7B7C6EC5-8DDC-4466-B7C8-A493E4D2F1EA}"/>
    <cellStyle name="40% - Accent1 3 2 6 2 2" xfId="28013" xr:uid="{C7A9E918-8B1F-4E2A-986B-DD48F6E66BEE}"/>
    <cellStyle name="40% - Accent1 3 2 6 3" xfId="19685" xr:uid="{156430BE-1A5C-4CA8-ADD4-B3DB0FC3D4E8}"/>
    <cellStyle name="40% - Accent1 3 2 7" xfId="5802" xr:uid="{010CE094-CE4A-4E74-A7DC-73FD3CE2DBAE}"/>
    <cellStyle name="40% - Accent1 3 2 7 2" xfId="14132" xr:uid="{EAEA8F05-52CB-4C43-8D74-F23CC9550CBD}"/>
    <cellStyle name="40% - Accent1 3 2 7 2 2" xfId="30789" xr:uid="{F791DF5C-ADAA-46A0-8461-C34BEDD2F3DA}"/>
    <cellStyle name="40% - Accent1 3 2 7 3" xfId="22461" xr:uid="{11BF6B4E-04C7-4D72-920A-40E03D4255D9}"/>
    <cellStyle name="40% - Accent1 3 2 8" xfId="8580" xr:uid="{0E8ECED7-FBDA-4A3F-BE4B-506BBF2857AD}"/>
    <cellStyle name="40% - Accent1 3 2 8 2" xfId="25237" xr:uid="{E965BD5E-12B8-4914-8046-9C4DCD00C1C1}"/>
    <cellStyle name="40% - Accent1 3 2 9" xfId="16909" xr:uid="{4CD853D6-90CE-4B70-9B26-3D3A944AC8C3}"/>
    <cellStyle name="40% - Accent1 3 3" xfId="350" xr:uid="{89A06FC9-E30F-46AC-9A58-CCA742602FD1}"/>
    <cellStyle name="40% - Accent1 3 3 2" xfId="829" xr:uid="{F2AD8DF3-FC44-40EB-83E3-47AEACB7FADA}"/>
    <cellStyle name="40% - Accent1 3 3 2 2" xfId="2157" xr:uid="{6D8AAA70-3E63-4954-8F09-34079FCB69FA}"/>
    <cellStyle name="40% - Accent1 3 3 2 2 2" xfId="4947" xr:uid="{2416E68E-7222-4F60-8B48-3B80FB070B09}"/>
    <cellStyle name="40% - Accent1 3 3 2 2 2 2" xfId="13277" xr:uid="{1E6728EF-BB75-4A35-9544-08F0D9F40069}"/>
    <cellStyle name="40% - Accent1 3 3 2 2 2 2 2" xfId="29934" xr:uid="{ABB134B4-7087-4256-AE58-5775A2809DA5}"/>
    <cellStyle name="40% - Accent1 3 3 2 2 2 3" xfId="21606" xr:uid="{98D0698E-A4A8-4E0F-AD97-D633EB1629B5}"/>
    <cellStyle name="40% - Accent1 3 3 2 2 3" xfId="7723" xr:uid="{4F4DBCDD-B1FD-4ACF-80D6-3CFAFEBDAC0A}"/>
    <cellStyle name="40% - Accent1 3 3 2 2 3 2" xfId="16053" xr:uid="{DCA67F4A-92E6-4CB4-B0FC-D6CC4940FA24}"/>
    <cellStyle name="40% - Accent1 3 3 2 2 3 2 2" xfId="32710" xr:uid="{409BF665-E747-4F60-A543-6549B350208F}"/>
    <cellStyle name="40% - Accent1 3 3 2 2 3 3" xfId="24382" xr:uid="{0D899E28-8B67-4EFC-B0C1-8E8D46D8ACAF}"/>
    <cellStyle name="40% - Accent1 3 3 2 2 4" xfId="10501" xr:uid="{417D14EB-4EFD-4AE0-AF32-5251087A857D}"/>
    <cellStyle name="40% - Accent1 3 3 2 2 4 2" xfId="27158" xr:uid="{1A7709EB-0349-4616-9001-1993B87E824A}"/>
    <cellStyle name="40% - Accent1 3 3 2 2 5" xfId="18830" xr:uid="{B02ED8A4-FADC-4462-AA5C-88107664CB3D}"/>
    <cellStyle name="40% - Accent1 3 3 2 3" xfId="3620" xr:uid="{16C83DF8-C8A3-468D-A115-390058DD565A}"/>
    <cellStyle name="40% - Accent1 3 3 2 3 2" xfId="11950" xr:uid="{EC72F388-207C-4A77-8193-048005014F7B}"/>
    <cellStyle name="40% - Accent1 3 3 2 3 2 2" xfId="28607" xr:uid="{940011A7-C65E-46BD-B96D-0D7D7B285E05}"/>
    <cellStyle name="40% - Accent1 3 3 2 3 3" xfId="20279" xr:uid="{D1A9E499-C9D7-43C7-9C26-A9366BF16CF8}"/>
    <cellStyle name="40% - Accent1 3 3 2 4" xfId="6396" xr:uid="{3FB022FB-B6D0-4AA6-85A8-4A9E214628FE}"/>
    <cellStyle name="40% - Accent1 3 3 2 4 2" xfId="14726" xr:uid="{A5DA2922-E6EC-41CE-8ABF-77DD0C30F9DE}"/>
    <cellStyle name="40% - Accent1 3 3 2 4 2 2" xfId="31383" xr:uid="{BA56FA50-C664-436D-BC35-58F0F05B73A6}"/>
    <cellStyle name="40% - Accent1 3 3 2 4 3" xfId="23055" xr:uid="{9ABD5B5F-743E-46AF-9FF0-E7FB95C277BE}"/>
    <cellStyle name="40% - Accent1 3 3 2 5" xfId="9174" xr:uid="{0D8EFF44-0A77-4DC9-9F6C-6D1C1A3095CE}"/>
    <cellStyle name="40% - Accent1 3 3 2 5 2" xfId="25831" xr:uid="{E740D0B1-3392-44D2-B3D1-8B389194D822}"/>
    <cellStyle name="40% - Accent1 3 3 2 6" xfId="17503" xr:uid="{873BEC13-B523-46D7-82A0-50B4A09FD5C2}"/>
    <cellStyle name="40% - Accent1 3 3 3" xfId="1680" xr:uid="{015CC92D-61CB-4230-BEC4-4AA99F9EDAC4}"/>
    <cellStyle name="40% - Accent1 3 3 3 2" xfId="4470" xr:uid="{8289271F-475D-4A9E-A753-89D42A819563}"/>
    <cellStyle name="40% - Accent1 3 3 3 2 2" xfId="12800" xr:uid="{C2CBBACE-E49F-43EB-A03E-2DD5C5E27E64}"/>
    <cellStyle name="40% - Accent1 3 3 3 2 2 2" xfId="29457" xr:uid="{FB998918-4848-498D-9B46-8A96A226E8C1}"/>
    <cellStyle name="40% - Accent1 3 3 3 2 3" xfId="21129" xr:uid="{BF480DDC-CACC-4CF8-9FC6-32EEE8F45B99}"/>
    <cellStyle name="40% - Accent1 3 3 3 3" xfId="7246" xr:uid="{73E21419-42D8-4B5C-8B4D-5E07293DBC78}"/>
    <cellStyle name="40% - Accent1 3 3 3 3 2" xfId="15576" xr:uid="{9617DE0A-5544-420E-AE6B-8E47FED6ECC8}"/>
    <cellStyle name="40% - Accent1 3 3 3 3 2 2" xfId="32233" xr:uid="{A232ED83-F62F-4AD5-B8C7-A75ED3B8F56B}"/>
    <cellStyle name="40% - Accent1 3 3 3 3 3" xfId="23905" xr:uid="{A58CBE1B-757F-4281-8556-37E8E0DC06A5}"/>
    <cellStyle name="40% - Accent1 3 3 3 4" xfId="10024" xr:uid="{1FC8AB78-CF21-4A97-B145-4C41F5FB325A}"/>
    <cellStyle name="40% - Accent1 3 3 3 4 2" xfId="26681" xr:uid="{39ECA676-CCC4-48F8-9E33-3E815112BD03}"/>
    <cellStyle name="40% - Accent1 3 3 3 5" xfId="18353" xr:uid="{612C6E2C-8096-4A0E-B03A-FE7D87CA95C2}"/>
    <cellStyle name="40% - Accent1 3 3 4" xfId="3143" xr:uid="{C839C824-CC6E-42E9-902D-2E8C5E3FDB2B}"/>
    <cellStyle name="40% - Accent1 3 3 4 2" xfId="11473" xr:uid="{0C185F8C-39BE-4F79-9B62-0A085D911E5E}"/>
    <cellStyle name="40% - Accent1 3 3 4 2 2" xfId="28130" xr:uid="{2024CE6F-5F6E-4E98-A191-27B36ED597ED}"/>
    <cellStyle name="40% - Accent1 3 3 4 3" xfId="19802" xr:uid="{1380F62C-15EE-43E8-A530-860E978F6976}"/>
    <cellStyle name="40% - Accent1 3 3 5" xfId="5919" xr:uid="{429646E0-C2DB-404C-8139-121E6BA22E76}"/>
    <cellStyle name="40% - Accent1 3 3 5 2" xfId="14249" xr:uid="{FDE0088F-F76F-4FF5-8CF3-9C257DFE0070}"/>
    <cellStyle name="40% - Accent1 3 3 5 2 2" xfId="30906" xr:uid="{4DE6F18B-2D30-4AEC-8A60-94A9C66D44CE}"/>
    <cellStyle name="40% - Accent1 3 3 5 3" xfId="22578" xr:uid="{69CD2BD3-C704-4FFE-B229-A689CCDBB120}"/>
    <cellStyle name="40% - Accent1 3 3 6" xfId="8697" xr:uid="{D01CB3ED-5D4B-4A1F-BD04-A7882FDC321C}"/>
    <cellStyle name="40% - Accent1 3 3 6 2" xfId="25354" xr:uid="{841AD1E4-A619-4D38-8E7D-D1371242BB58}"/>
    <cellStyle name="40% - Accent1 3 3 7" xfId="17026" xr:uid="{30E38533-9F28-4E5E-98F9-2A48EFB16B5E}"/>
    <cellStyle name="40% - Accent1 3 4" xfId="586" xr:uid="{4CF9D3E3-ECDF-4001-BBBF-0D0EEFADD26F}"/>
    <cellStyle name="40% - Accent1 3 4 2" xfId="1916" xr:uid="{6929CDA9-6E9C-4EF7-B5DE-969FCECC7EA8}"/>
    <cellStyle name="40% - Accent1 3 4 2 2" xfId="4706" xr:uid="{E592662C-9019-4F3D-85DA-07C689BCF6C5}"/>
    <cellStyle name="40% - Accent1 3 4 2 2 2" xfId="13036" xr:uid="{3DF1EA85-98DB-4EAF-9FBD-352AD5838060}"/>
    <cellStyle name="40% - Accent1 3 4 2 2 2 2" xfId="29693" xr:uid="{52403896-5170-4F78-B244-E9BFC1D227FC}"/>
    <cellStyle name="40% - Accent1 3 4 2 2 3" xfId="21365" xr:uid="{434F4103-4BED-4DE0-B658-2B4912DD24F7}"/>
    <cellStyle name="40% - Accent1 3 4 2 3" xfId="7482" xr:uid="{1FB989A5-782C-41D6-B0DC-E8E0DFBFB3C1}"/>
    <cellStyle name="40% - Accent1 3 4 2 3 2" xfId="15812" xr:uid="{B4636287-F685-4E27-843E-10A96BFDF621}"/>
    <cellStyle name="40% - Accent1 3 4 2 3 2 2" xfId="32469" xr:uid="{F6ADE998-A50D-4E0E-AF95-D654AA9FA58A}"/>
    <cellStyle name="40% - Accent1 3 4 2 3 3" xfId="24141" xr:uid="{FE834C74-35B0-4921-B9ED-62A01F0A08C4}"/>
    <cellStyle name="40% - Accent1 3 4 2 4" xfId="10260" xr:uid="{97F3A488-C4AA-44F3-8299-00EE4BA9D9D4}"/>
    <cellStyle name="40% - Accent1 3 4 2 4 2" xfId="26917" xr:uid="{8D700B67-475C-4637-9973-73CFCA7D8A49}"/>
    <cellStyle name="40% - Accent1 3 4 2 5" xfId="18589" xr:uid="{473174E5-6345-46C1-A496-E899D86E13DB}"/>
    <cellStyle name="40% - Accent1 3 4 3" xfId="3379" xr:uid="{B7C530AD-3C96-4318-B3C3-9F92EFBA6B66}"/>
    <cellStyle name="40% - Accent1 3 4 3 2" xfId="11709" xr:uid="{63C97916-8DE0-42C6-9B85-D0894F2B974E}"/>
    <cellStyle name="40% - Accent1 3 4 3 2 2" xfId="28366" xr:uid="{AA10F4D3-F735-4DF6-A2E0-EF49BAFF59CD}"/>
    <cellStyle name="40% - Accent1 3 4 3 3" xfId="20038" xr:uid="{955DF8C2-E602-4189-B5DB-4925BA9D190B}"/>
    <cellStyle name="40% - Accent1 3 4 4" xfId="6155" xr:uid="{B5C2DB1C-97BC-483A-B34E-CF2505FB28A0}"/>
    <cellStyle name="40% - Accent1 3 4 4 2" xfId="14485" xr:uid="{0F5708A3-06BE-48B1-B0B3-5395A98B48EF}"/>
    <cellStyle name="40% - Accent1 3 4 4 2 2" xfId="31142" xr:uid="{01A081CB-E224-47FC-BE3A-07A90952936F}"/>
    <cellStyle name="40% - Accent1 3 4 4 3" xfId="22814" xr:uid="{29D0C65E-ADB9-4B64-BEF1-0F1D7AB6D1E2}"/>
    <cellStyle name="40% - Accent1 3 4 5" xfId="8933" xr:uid="{A2ACA5FE-E7A9-40FF-91A2-7683014C4CD6}"/>
    <cellStyle name="40% - Accent1 3 4 5 2" xfId="25590" xr:uid="{2ABA4D82-C397-4031-81ED-6C75D59D9995}"/>
    <cellStyle name="40% - Accent1 3 4 6" xfId="17262" xr:uid="{1A55E56A-04AF-4B70-AD85-CBA16CC8EEA0}"/>
    <cellStyle name="40% - Accent1 3 5" xfId="1063" xr:uid="{43D247EA-81D3-4403-9A8F-011D8D8AD16D}"/>
    <cellStyle name="40% - Accent1 3 5 2" xfId="2391" xr:uid="{5717128F-DC36-4347-A1D6-BF971FFC45BB}"/>
    <cellStyle name="40% - Accent1 3 5 2 2" xfId="5181" xr:uid="{2DD692C9-3291-4070-A706-DEF99150ED49}"/>
    <cellStyle name="40% - Accent1 3 5 2 2 2" xfId="13511" xr:uid="{F3EFD91D-68ED-442F-B26D-561D115CD507}"/>
    <cellStyle name="40% - Accent1 3 5 2 2 2 2" xfId="30168" xr:uid="{C3580171-FE38-457C-83F5-CF0B015AA028}"/>
    <cellStyle name="40% - Accent1 3 5 2 2 3" xfId="21840" xr:uid="{DDCD96C4-C767-49EC-9628-69C47E4CEB22}"/>
    <cellStyle name="40% - Accent1 3 5 2 3" xfId="7957" xr:uid="{4F88AA86-CDC1-4FF9-83EB-320092B912EB}"/>
    <cellStyle name="40% - Accent1 3 5 2 3 2" xfId="16287" xr:uid="{DDE66CF1-CAE5-4F02-9FCF-64B943A5C27D}"/>
    <cellStyle name="40% - Accent1 3 5 2 3 2 2" xfId="32944" xr:uid="{7D45D8AC-71CB-4AAB-99AF-DF0777521645}"/>
    <cellStyle name="40% - Accent1 3 5 2 3 3" xfId="24616" xr:uid="{F55BEE26-BD72-4419-900E-E9C3A2795DA1}"/>
    <cellStyle name="40% - Accent1 3 5 2 4" xfId="10735" xr:uid="{95AE3328-3DC0-4F98-9814-F2CA9CB0A516}"/>
    <cellStyle name="40% - Accent1 3 5 2 4 2" xfId="27392" xr:uid="{C37D0230-6228-4F32-855F-0678A6C98389}"/>
    <cellStyle name="40% - Accent1 3 5 2 5" xfId="19064" xr:uid="{08A88BAC-852C-4F30-93CB-44B517D2F0EA}"/>
    <cellStyle name="40% - Accent1 3 5 3" xfId="3854" xr:uid="{9BA76CD6-83E3-4809-9B87-7AA42C7E5FA3}"/>
    <cellStyle name="40% - Accent1 3 5 3 2" xfId="12184" xr:uid="{4E158BEC-E0EA-448A-AE65-5CAD6AF7414E}"/>
    <cellStyle name="40% - Accent1 3 5 3 2 2" xfId="28841" xr:uid="{30AC7123-C568-4FA6-996E-2BC63D66D8E2}"/>
    <cellStyle name="40% - Accent1 3 5 3 3" xfId="20513" xr:uid="{B2802044-D444-4071-873E-6C8CD6038716}"/>
    <cellStyle name="40% - Accent1 3 5 4" xfId="6630" xr:uid="{06B05FBC-56BE-489B-B09B-C89B5E6BF91F}"/>
    <cellStyle name="40% - Accent1 3 5 4 2" xfId="14960" xr:uid="{FC98CCA8-F981-4634-BDB6-DBFFA59F42E9}"/>
    <cellStyle name="40% - Accent1 3 5 4 2 2" xfId="31617" xr:uid="{9906E050-B8E0-419A-9ABF-C96B44153F9A}"/>
    <cellStyle name="40% - Accent1 3 5 4 3" xfId="23289" xr:uid="{1466E325-04A4-4D32-AA0C-061204B5293A}"/>
    <cellStyle name="40% - Accent1 3 5 5" xfId="9408" xr:uid="{541E921A-0EF2-4CAD-8BB3-16E5A54C8681}"/>
    <cellStyle name="40% - Accent1 3 5 5 2" xfId="26065" xr:uid="{57F15111-3565-48D7-BAA8-859CACA62298}"/>
    <cellStyle name="40% - Accent1 3 5 6" xfId="17737" xr:uid="{2CABBA01-72BD-4418-911E-80CD72A4FA68}"/>
    <cellStyle name="40% - Accent1 3 6" xfId="1328" xr:uid="{54ED6081-5863-4E80-AE00-10E6CB465BBD}"/>
    <cellStyle name="40% - Accent1 3 6 2" xfId="2656" xr:uid="{96E1CF35-B113-4F8E-879F-F88D0753C8BF}"/>
    <cellStyle name="40% - Accent1 3 6 2 2" xfId="5446" xr:uid="{41FEA8F7-0C3E-4216-BC0A-993B55EDBF31}"/>
    <cellStyle name="40% - Accent1 3 6 2 2 2" xfId="13776" xr:uid="{481172B9-3A93-4A0F-809F-B715A08A8D97}"/>
    <cellStyle name="40% - Accent1 3 6 2 2 2 2" xfId="30433" xr:uid="{BE2867B3-343C-4276-9094-993B5E15FE54}"/>
    <cellStyle name="40% - Accent1 3 6 2 2 3" xfId="22105" xr:uid="{33EE26BC-F0AE-4986-8B4D-E533A052C9C7}"/>
    <cellStyle name="40% - Accent1 3 6 2 3" xfId="8222" xr:uid="{2D0B8E5C-A53D-4D6C-87F4-53FC5A35A68A}"/>
    <cellStyle name="40% - Accent1 3 6 2 3 2" xfId="16552" xr:uid="{E0B63417-DB36-44DB-B7F0-7A6EC18B3A13}"/>
    <cellStyle name="40% - Accent1 3 6 2 3 2 2" xfId="33209" xr:uid="{42294A25-F503-4943-9D62-4ADE7B50BB13}"/>
    <cellStyle name="40% - Accent1 3 6 2 3 3" xfId="24881" xr:uid="{D241B8E4-CBE2-436D-9214-A771FA052516}"/>
    <cellStyle name="40% - Accent1 3 6 2 4" xfId="11000" xr:uid="{88BEE926-7274-4305-8997-7FCAF2FAA7CB}"/>
    <cellStyle name="40% - Accent1 3 6 2 4 2" xfId="27657" xr:uid="{13B243FD-C86D-4293-B6F9-8DF0FEAB566E}"/>
    <cellStyle name="40% - Accent1 3 6 2 5" xfId="19329" xr:uid="{E60AAEDB-1D3C-4635-B2C6-7E0D5C8C9E3A}"/>
    <cellStyle name="40% - Accent1 3 6 3" xfId="4119" xr:uid="{6D3FEAF9-B62C-4DA1-BBF2-25A942E85AE7}"/>
    <cellStyle name="40% - Accent1 3 6 3 2" xfId="12449" xr:uid="{4F843548-75B2-4BF5-8E2F-89BF1A2846C9}"/>
    <cellStyle name="40% - Accent1 3 6 3 2 2" xfId="29106" xr:uid="{C3EA1DCD-2A9E-4C30-9A10-0EC1C2E02B3D}"/>
    <cellStyle name="40% - Accent1 3 6 3 3" xfId="20778" xr:uid="{8939A34C-8147-4B5E-B491-7401CCF41334}"/>
    <cellStyle name="40% - Accent1 3 6 4" xfId="6895" xr:uid="{53ABF583-2CE6-4B71-8364-4CE18264FB9F}"/>
    <cellStyle name="40% - Accent1 3 6 4 2" xfId="15225" xr:uid="{D928687D-E1CC-4C70-B0CD-CD0C6050C10C}"/>
    <cellStyle name="40% - Accent1 3 6 4 2 2" xfId="31882" xr:uid="{AAC003FF-29FD-4AAD-8AB9-EB112A01D513}"/>
    <cellStyle name="40% - Accent1 3 6 4 3" xfId="23554" xr:uid="{3AC04861-43EE-416D-9168-B15FB3B94D9F}"/>
    <cellStyle name="40% - Accent1 3 6 5" xfId="9673" xr:uid="{0A26A2A7-FB27-4B57-8765-B0C63DD39E25}"/>
    <cellStyle name="40% - Accent1 3 6 5 2" xfId="26330" xr:uid="{498CAB43-8F6F-4955-8D03-99006B8E6DC7}"/>
    <cellStyle name="40% - Accent1 3 6 6" xfId="18002" xr:uid="{595FBC06-7F63-4683-B533-D42F3E91266C}"/>
    <cellStyle name="40% - Accent1 3 7" xfId="1443" xr:uid="{5C1EEBCC-DBEE-437F-B458-C1AE8E0B3056}"/>
    <cellStyle name="40% - Accent1 3 7 2" xfId="4233" xr:uid="{5A797929-788D-4340-9E55-AC016DCFA149}"/>
    <cellStyle name="40% - Accent1 3 7 2 2" xfId="12563" xr:uid="{D1C5718D-1613-4485-859C-696397EBC5A8}"/>
    <cellStyle name="40% - Accent1 3 7 2 2 2" xfId="29220" xr:uid="{FB386F12-CF5E-4FC5-BE73-E3F081CC00AF}"/>
    <cellStyle name="40% - Accent1 3 7 2 3" xfId="20892" xr:uid="{B4284E06-E80F-4BB9-9F0E-C8E76E287DE7}"/>
    <cellStyle name="40% - Accent1 3 7 3" xfId="7009" xr:uid="{20B56C95-056C-42FD-999D-5D64C1CBB939}"/>
    <cellStyle name="40% - Accent1 3 7 3 2" xfId="15339" xr:uid="{286EEE7A-1A02-47DB-9F9D-6A8F56EC192D}"/>
    <cellStyle name="40% - Accent1 3 7 3 2 2" xfId="31996" xr:uid="{DAA5A76B-09A9-4157-9971-9B2A7028DB09}"/>
    <cellStyle name="40% - Accent1 3 7 3 3" xfId="23668" xr:uid="{10144555-6295-4259-9ED8-A3C35F94D658}"/>
    <cellStyle name="40% - Accent1 3 7 4" xfId="9787" xr:uid="{D7586F8B-2962-444D-9EF8-3CC65C80637F}"/>
    <cellStyle name="40% - Accent1 3 7 4 2" xfId="26444" xr:uid="{80E245A3-35F4-4B82-A11E-8726483328B1}"/>
    <cellStyle name="40% - Accent1 3 7 5" xfId="18116" xr:uid="{006F44E1-0179-4997-87D7-AA4E445C76CB}"/>
    <cellStyle name="40% - Accent1 3 8" xfId="2906" xr:uid="{68212A93-EFAE-456C-AFE9-1F8C6581A3AA}"/>
    <cellStyle name="40% - Accent1 3 8 2" xfId="11236" xr:uid="{AA154C2F-90DA-48AE-BD51-1BA2ED299D53}"/>
    <cellStyle name="40% - Accent1 3 8 2 2" xfId="27893" xr:uid="{E181A735-FB31-4C8A-8EC8-DF641A7A64C4}"/>
    <cellStyle name="40% - Accent1 3 8 3" xfId="19565" xr:uid="{9D1A46EE-FDB9-45D6-8536-EBC8265B3B1E}"/>
    <cellStyle name="40% - Accent1 3 9" xfId="5682" xr:uid="{FDB89D61-CFD0-416E-8BD4-B984234FAA49}"/>
    <cellStyle name="40% - Accent1 3 9 2" xfId="14012" xr:uid="{C01C5D12-2EB5-4EAF-9502-CC12D7A1B11A}"/>
    <cellStyle name="40% - Accent1 3 9 2 2" xfId="30669" xr:uid="{4598A54F-AA8B-48D2-ABCE-5AB5700BB025}"/>
    <cellStyle name="40% - Accent1 3 9 3" xfId="22341" xr:uid="{2D7AD50D-DBB3-4341-97D0-F3C29DA57821}"/>
    <cellStyle name="40% - Accent1 4" xfId="166" xr:uid="{58AF9F10-E038-4F30-ABF8-230FBDCCF3C0}"/>
    <cellStyle name="40% - Accent1 4 10" xfId="34869" xr:uid="{41076B5D-5BB3-4B7A-B9E7-6862E7EA7116}"/>
    <cellStyle name="40% - Accent1 4 2" xfId="408" xr:uid="{6ADED9E1-D728-4294-B77D-0388589BA9EB}"/>
    <cellStyle name="40% - Accent1 4 2 2" xfId="885" xr:uid="{B6D091AD-8F85-4E17-BAE9-87EA45D993A5}"/>
    <cellStyle name="40% - Accent1 4 2 2 2" xfId="2213" xr:uid="{244BE674-C96F-49C6-B570-AA2643293E93}"/>
    <cellStyle name="40% - Accent1 4 2 2 2 2" xfId="5003" xr:uid="{55DEE9F5-1B42-4C05-817E-4440483EE0FD}"/>
    <cellStyle name="40% - Accent1 4 2 2 2 2 2" xfId="13333" xr:uid="{08A8DEB0-0C81-4BA7-89DF-41A9C7858B87}"/>
    <cellStyle name="40% - Accent1 4 2 2 2 2 2 2" xfId="29990" xr:uid="{D6339509-D25D-4F85-809B-FD2733E8DA55}"/>
    <cellStyle name="40% - Accent1 4 2 2 2 2 3" xfId="21662" xr:uid="{0547560B-6E66-4DD8-A9CB-A88C7C46782A}"/>
    <cellStyle name="40% - Accent1 4 2 2 2 3" xfId="7779" xr:uid="{D571E320-1B10-428A-9B40-02CA4F96DABC}"/>
    <cellStyle name="40% - Accent1 4 2 2 2 3 2" xfId="16109" xr:uid="{B9E903D4-155B-4023-B609-CFA6B7405B47}"/>
    <cellStyle name="40% - Accent1 4 2 2 2 3 2 2" xfId="32766" xr:uid="{E83F551E-8BE8-434D-9D8A-AB659ADA9098}"/>
    <cellStyle name="40% - Accent1 4 2 2 2 3 3" xfId="24438" xr:uid="{92144EDD-CEAB-4F6B-B751-88375DF771BA}"/>
    <cellStyle name="40% - Accent1 4 2 2 2 4" xfId="10557" xr:uid="{BA7F9BCD-711B-4377-9D16-B0BFADE1ABC1}"/>
    <cellStyle name="40% - Accent1 4 2 2 2 4 2" xfId="27214" xr:uid="{F5280FC4-E226-4F9D-ADEE-37687AB47573}"/>
    <cellStyle name="40% - Accent1 4 2 2 2 5" xfId="18886" xr:uid="{AC7E59A4-52F4-40BB-BFFF-D862694D25DE}"/>
    <cellStyle name="40% - Accent1 4 2 2 3" xfId="3676" xr:uid="{1281506D-55C5-4278-896C-66EB434FA99F}"/>
    <cellStyle name="40% - Accent1 4 2 2 3 2" xfId="12006" xr:uid="{B7A3F49C-8549-420C-B2F1-EB84FB6F95AC}"/>
    <cellStyle name="40% - Accent1 4 2 2 3 2 2" xfId="28663" xr:uid="{2B907A03-3AD1-4E98-822D-D747C7BDC183}"/>
    <cellStyle name="40% - Accent1 4 2 2 3 3" xfId="20335" xr:uid="{F502FFAD-8B75-4A56-8045-53C709985F14}"/>
    <cellStyle name="40% - Accent1 4 2 2 4" xfId="6452" xr:uid="{B1DD9F22-8586-4F6B-A742-E6F6A1A1B139}"/>
    <cellStyle name="40% - Accent1 4 2 2 4 2" xfId="14782" xr:uid="{C60E23E5-E196-4B0F-9665-587B1167C260}"/>
    <cellStyle name="40% - Accent1 4 2 2 4 2 2" xfId="31439" xr:uid="{40BE7997-57FE-439A-8750-D9E70F9A4AC3}"/>
    <cellStyle name="40% - Accent1 4 2 2 4 3" xfId="23111" xr:uid="{3AA8F3DC-DEA9-4CB1-B67A-CEA9144E5DBD}"/>
    <cellStyle name="40% - Accent1 4 2 2 5" xfId="9230" xr:uid="{D6CDE12E-C151-444A-B650-F71E746A85C4}"/>
    <cellStyle name="40% - Accent1 4 2 2 5 2" xfId="25887" xr:uid="{73A81B22-F977-4BFD-954D-1FED2AD0205E}"/>
    <cellStyle name="40% - Accent1 4 2 2 6" xfId="17559" xr:uid="{0B7648D6-B539-4334-B4F9-F1BE49FE314D}"/>
    <cellStyle name="40% - Accent1 4 2 3" xfId="1738" xr:uid="{A130CCE4-B796-4B65-B725-71DC4B5894F5}"/>
    <cellStyle name="40% - Accent1 4 2 3 2" xfId="4528" xr:uid="{6B268B3B-CFCE-42A5-AB28-B98F057D6F07}"/>
    <cellStyle name="40% - Accent1 4 2 3 2 2" xfId="12858" xr:uid="{0A2D65EE-E278-4BA2-B07B-E94F8D416F52}"/>
    <cellStyle name="40% - Accent1 4 2 3 2 2 2" xfId="29515" xr:uid="{10FAFD6A-7FB8-4A3D-85A0-40775EB371A2}"/>
    <cellStyle name="40% - Accent1 4 2 3 2 3" xfId="21187" xr:uid="{959624F5-0F8A-4B31-BAC9-5C81AC518E4B}"/>
    <cellStyle name="40% - Accent1 4 2 3 3" xfId="7304" xr:uid="{751373FA-E2F4-4D35-AC5C-DDF126CE0AB5}"/>
    <cellStyle name="40% - Accent1 4 2 3 3 2" xfId="15634" xr:uid="{5D848CDA-6C15-4EE6-BE0E-B55E0DF2EBF8}"/>
    <cellStyle name="40% - Accent1 4 2 3 3 2 2" xfId="32291" xr:uid="{C52725A1-3DA5-4620-AB6D-98A7C438BE71}"/>
    <cellStyle name="40% - Accent1 4 2 3 3 3" xfId="23963" xr:uid="{BE56E9D5-23D3-44FE-9144-758A1CDE85FA}"/>
    <cellStyle name="40% - Accent1 4 2 3 4" xfId="10082" xr:uid="{4FF885DD-BF85-4BF8-BD40-7CED517B4895}"/>
    <cellStyle name="40% - Accent1 4 2 3 4 2" xfId="26739" xr:uid="{B07CE264-397E-4E92-90F2-359287B63D84}"/>
    <cellStyle name="40% - Accent1 4 2 3 5" xfId="18411" xr:uid="{FC1E1168-180F-41E4-AFCB-B9D09F74821F}"/>
    <cellStyle name="40% - Accent1 4 2 4" xfId="3201" xr:uid="{1B384C34-1BFD-4016-8281-6617F82929F8}"/>
    <cellStyle name="40% - Accent1 4 2 4 2" xfId="11531" xr:uid="{DA70F2A3-419E-42CE-9D9A-41FC4888A707}"/>
    <cellStyle name="40% - Accent1 4 2 4 2 2" xfId="28188" xr:uid="{0D0AC129-ECFC-4927-8D5E-1B895C4603F9}"/>
    <cellStyle name="40% - Accent1 4 2 4 3" xfId="19860" xr:uid="{DFB6EEAC-27F1-4C0F-82FE-94C18D213FCB}"/>
    <cellStyle name="40% - Accent1 4 2 5" xfId="5977" xr:uid="{B76E143C-B01A-4B06-8BE1-BA87C616C220}"/>
    <cellStyle name="40% - Accent1 4 2 5 2" xfId="14307" xr:uid="{55573CA0-22E3-43C3-A894-5BA40CD3E0F3}"/>
    <cellStyle name="40% - Accent1 4 2 5 2 2" xfId="30964" xr:uid="{51BA095F-80EA-4951-B152-88E06C13A52C}"/>
    <cellStyle name="40% - Accent1 4 2 5 3" xfId="22636" xr:uid="{22718E34-06BF-42A8-AC19-1A1360E0BDBF}"/>
    <cellStyle name="40% - Accent1 4 2 6" xfId="8755" xr:uid="{7DB6E8EB-D1C8-43D0-946D-B0A4D621BE6E}"/>
    <cellStyle name="40% - Accent1 4 2 6 2" xfId="25412" xr:uid="{03068926-ABF4-40D1-B7B0-9AE42BE84129}"/>
    <cellStyle name="40% - Accent1 4 2 7" xfId="17084" xr:uid="{504BBB42-1E9E-43CC-809C-218104EFB38F}"/>
    <cellStyle name="40% - Accent1 4 3" xfId="644" xr:uid="{AB6805B5-3028-4461-B7BF-FA63811A5A8A}"/>
    <cellStyle name="40% - Accent1 4 3 2" xfId="1974" xr:uid="{E8A164C5-5394-4588-9B01-04A2A78998D7}"/>
    <cellStyle name="40% - Accent1 4 3 2 2" xfId="4764" xr:uid="{422CD982-8ECD-4572-B6EB-21F15CBE3CDD}"/>
    <cellStyle name="40% - Accent1 4 3 2 2 2" xfId="13094" xr:uid="{F2DBA931-4566-450E-9739-46E2E9259070}"/>
    <cellStyle name="40% - Accent1 4 3 2 2 2 2" xfId="29751" xr:uid="{2F35B8A7-0166-4A9A-82DB-4F6DD9E50183}"/>
    <cellStyle name="40% - Accent1 4 3 2 2 3" xfId="21423" xr:uid="{FB9958B9-8822-4DB5-A47E-49F0AF8B7E72}"/>
    <cellStyle name="40% - Accent1 4 3 2 3" xfId="7540" xr:uid="{889E1492-1F7B-4DBD-8E49-66EDF7D55F87}"/>
    <cellStyle name="40% - Accent1 4 3 2 3 2" xfId="15870" xr:uid="{D88CCF21-65FB-44D2-AD90-1848EBA2044A}"/>
    <cellStyle name="40% - Accent1 4 3 2 3 2 2" xfId="32527" xr:uid="{BAB6803B-9119-4082-AB1A-D845CE1ED493}"/>
    <cellStyle name="40% - Accent1 4 3 2 3 3" xfId="24199" xr:uid="{F001D1EA-B60D-41F9-B5DF-3A201BC1ECE4}"/>
    <cellStyle name="40% - Accent1 4 3 2 4" xfId="10318" xr:uid="{505C4D50-229E-446A-A69C-2DFEF1EC2822}"/>
    <cellStyle name="40% - Accent1 4 3 2 4 2" xfId="26975" xr:uid="{A0E700C8-2D54-481D-B208-9754E709C7C1}"/>
    <cellStyle name="40% - Accent1 4 3 2 5" xfId="18647" xr:uid="{693BB3EB-2B8B-4AB6-B0CF-C07E80B8E5E6}"/>
    <cellStyle name="40% - Accent1 4 3 3" xfId="3437" xr:uid="{02E3AACA-FDE5-4FD7-B7D8-E1DA87AC05E1}"/>
    <cellStyle name="40% - Accent1 4 3 3 2" xfId="11767" xr:uid="{F0E30269-0E3C-49A0-8B6F-EE4172C5B022}"/>
    <cellStyle name="40% - Accent1 4 3 3 2 2" xfId="28424" xr:uid="{C7BC7CAB-80BB-4571-8233-B1B0E0BA62A0}"/>
    <cellStyle name="40% - Accent1 4 3 3 3" xfId="20096" xr:uid="{815D3C68-2CCE-4417-B2BE-6411F30498EB}"/>
    <cellStyle name="40% - Accent1 4 3 4" xfId="6213" xr:uid="{37A4EC26-82D9-475A-833A-097F17AEF888}"/>
    <cellStyle name="40% - Accent1 4 3 4 2" xfId="14543" xr:uid="{FCDBA616-DD8F-408E-A3D8-934301BCA59E}"/>
    <cellStyle name="40% - Accent1 4 3 4 2 2" xfId="31200" xr:uid="{8A07D818-A6AC-4670-A5B8-63852449B3AB}"/>
    <cellStyle name="40% - Accent1 4 3 4 3" xfId="22872" xr:uid="{50F13F15-8A8A-44A5-B422-41177C6E127B}"/>
    <cellStyle name="40% - Accent1 4 3 5" xfId="8991" xr:uid="{40790B3F-5543-4851-BE21-C32DDDE016E0}"/>
    <cellStyle name="40% - Accent1 4 3 5 2" xfId="25648" xr:uid="{AD9EE6E9-5D29-47EB-A056-1B5E6D9D07F7}"/>
    <cellStyle name="40% - Accent1 4 3 6" xfId="17320" xr:uid="{2B7004ED-98D8-4C39-B95E-4DDC08840E5E}"/>
    <cellStyle name="40% - Accent1 4 4" xfId="1121" xr:uid="{1155E365-62A3-4404-8345-28C30EEA18B2}"/>
    <cellStyle name="40% - Accent1 4 4 2" xfId="2449" xr:uid="{467C10D7-548E-440A-A2C9-D5443AE1E60E}"/>
    <cellStyle name="40% - Accent1 4 4 2 2" xfId="5239" xr:uid="{BC580F8F-ACC4-481D-8F72-CCE25DF585E1}"/>
    <cellStyle name="40% - Accent1 4 4 2 2 2" xfId="13569" xr:uid="{189C0548-865D-44BC-9631-0AE2325F6FB5}"/>
    <cellStyle name="40% - Accent1 4 4 2 2 2 2" xfId="30226" xr:uid="{610F82CF-2277-4380-B578-F6D7A39DC9C0}"/>
    <cellStyle name="40% - Accent1 4 4 2 2 3" xfId="21898" xr:uid="{5F444533-90DC-4FF9-914A-45BC5D701E14}"/>
    <cellStyle name="40% - Accent1 4 4 2 3" xfId="8015" xr:uid="{5CB6BE8A-BA11-4B45-A85C-484317067DEE}"/>
    <cellStyle name="40% - Accent1 4 4 2 3 2" xfId="16345" xr:uid="{72F08515-AA38-4231-A17C-B964BF1A9B57}"/>
    <cellStyle name="40% - Accent1 4 4 2 3 2 2" xfId="33002" xr:uid="{59902B09-07E7-4347-8466-0342BD48369E}"/>
    <cellStyle name="40% - Accent1 4 4 2 3 3" xfId="24674" xr:uid="{DE5BD651-F211-4DCF-9165-F4ABEE3DF2F7}"/>
    <cellStyle name="40% - Accent1 4 4 2 4" xfId="10793" xr:uid="{3AF04913-638F-4F14-8733-4CFE911C6801}"/>
    <cellStyle name="40% - Accent1 4 4 2 4 2" xfId="27450" xr:uid="{D08FBCBE-8CE9-4C8D-AB1A-82B6B8C96225}"/>
    <cellStyle name="40% - Accent1 4 4 2 5" xfId="19122" xr:uid="{A86C4388-2DD0-40A3-B799-AD3FA29804D0}"/>
    <cellStyle name="40% - Accent1 4 4 3" xfId="3912" xr:uid="{7CFF1C08-2707-4FB3-9839-DFD24D333D3C}"/>
    <cellStyle name="40% - Accent1 4 4 3 2" xfId="12242" xr:uid="{9AF769C8-1624-426E-8A20-C8B80E8196E5}"/>
    <cellStyle name="40% - Accent1 4 4 3 2 2" xfId="28899" xr:uid="{E6708E3D-5208-4E71-B314-EC4C07DC1165}"/>
    <cellStyle name="40% - Accent1 4 4 3 3" xfId="20571" xr:uid="{4B0C6813-6132-45C8-8627-86B06D4F2358}"/>
    <cellStyle name="40% - Accent1 4 4 4" xfId="6688" xr:uid="{B052B884-3E26-45EA-B6D8-4FDCC991941D}"/>
    <cellStyle name="40% - Accent1 4 4 4 2" xfId="15018" xr:uid="{F1D277D1-0160-4F38-B2E6-D124E121DE0A}"/>
    <cellStyle name="40% - Accent1 4 4 4 2 2" xfId="31675" xr:uid="{0F0BFF43-167E-4C19-A3A0-E9972B2E8897}"/>
    <cellStyle name="40% - Accent1 4 4 4 3" xfId="23347" xr:uid="{A0E376C1-2C5A-43ED-8C15-5B210E2EAA8B}"/>
    <cellStyle name="40% - Accent1 4 4 5" xfId="9466" xr:uid="{F1D35A48-32BA-4A64-BC01-36B529063BD5}"/>
    <cellStyle name="40% - Accent1 4 4 5 2" xfId="26123" xr:uid="{B6D50D82-EBE9-4F03-8E40-4BA88A3F1C3D}"/>
    <cellStyle name="40% - Accent1 4 4 6" xfId="17795" xr:uid="{D1F67349-4549-4904-92BA-721215F2D270}"/>
    <cellStyle name="40% - Accent1 4 5" xfId="1501" xr:uid="{56608BD6-943E-4688-B639-135F6F49C691}"/>
    <cellStyle name="40% - Accent1 4 5 2" xfId="4291" xr:uid="{B60CAF09-C591-411C-85AF-CA7E037D2680}"/>
    <cellStyle name="40% - Accent1 4 5 2 2" xfId="12621" xr:uid="{1205143F-D687-4924-B6CD-B9DCEBB22950}"/>
    <cellStyle name="40% - Accent1 4 5 2 2 2" xfId="29278" xr:uid="{13E6B6D9-08A5-47DC-8133-C8DE9A82B5A8}"/>
    <cellStyle name="40% - Accent1 4 5 2 3" xfId="20950" xr:uid="{7520F536-1AC6-4B2D-8FBE-E59AA06471F2}"/>
    <cellStyle name="40% - Accent1 4 5 3" xfId="7067" xr:uid="{F9604BCD-7A2C-4775-812E-8A146E5FF3F9}"/>
    <cellStyle name="40% - Accent1 4 5 3 2" xfId="15397" xr:uid="{DC2C9587-5B49-409A-9B92-E3FE7ED8FB57}"/>
    <cellStyle name="40% - Accent1 4 5 3 2 2" xfId="32054" xr:uid="{1677EE91-BF8B-449F-ABF2-DEBCA093965E}"/>
    <cellStyle name="40% - Accent1 4 5 3 3" xfId="23726" xr:uid="{4B38D877-3476-4ADD-9F5E-AB5805685430}"/>
    <cellStyle name="40% - Accent1 4 5 4" xfId="9845" xr:uid="{98866767-E0A4-498C-9C41-6E396F96EA11}"/>
    <cellStyle name="40% - Accent1 4 5 4 2" xfId="26502" xr:uid="{BB6BE663-E227-4331-9AC8-DFAD4A47E418}"/>
    <cellStyle name="40% - Accent1 4 5 5" xfId="18174" xr:uid="{08390C3C-DD57-45F7-B600-73E81BF02BA0}"/>
    <cellStyle name="40% - Accent1 4 6" xfId="2964" xr:uid="{ECF6B021-B095-43E7-8444-6301606D6E01}"/>
    <cellStyle name="40% - Accent1 4 6 2" xfId="11294" xr:uid="{BF27A13E-B743-4BD8-AA28-4ED99F01B275}"/>
    <cellStyle name="40% - Accent1 4 6 2 2" xfId="27951" xr:uid="{2D16327A-1058-4F41-95BB-F6DAE5D324B1}"/>
    <cellStyle name="40% - Accent1 4 6 3" xfId="19623" xr:uid="{E6A69976-5CAA-497A-8BC6-1CDBCEA1BF1F}"/>
    <cellStyle name="40% - Accent1 4 7" xfId="5740" xr:uid="{7C3BF089-8004-433A-A548-06230FD45FFE}"/>
    <cellStyle name="40% - Accent1 4 7 2" xfId="14070" xr:uid="{AE10557F-BDD5-4CCD-A49F-8645A53062DC}"/>
    <cellStyle name="40% - Accent1 4 7 2 2" xfId="30727" xr:uid="{CB9D83A8-57C7-4C81-BF36-73AD1FA651C7}"/>
    <cellStyle name="40% - Accent1 4 7 3" xfId="22399" xr:uid="{D96B76D3-36E1-4183-9947-5926370B4A96}"/>
    <cellStyle name="40% - Accent1 4 8" xfId="8518" xr:uid="{28DD80A9-A19E-4BB9-A7CC-2B6D79B8DBF2}"/>
    <cellStyle name="40% - Accent1 4 8 2" xfId="25175" xr:uid="{602A20F3-233E-48A7-80F2-D9B7FAAAD560}"/>
    <cellStyle name="40% - Accent1 4 9" xfId="16847" xr:uid="{589644D9-2E24-4A47-AEE3-BEF9033D56C6}"/>
    <cellStyle name="40% - Accent1 5" xfId="296" xr:uid="{D241297D-6937-4A49-8491-800D9D531428}"/>
    <cellStyle name="40% - Accent1 5 2" xfId="778" xr:uid="{5F901452-EA7A-43AA-8F34-CD67379A1418}"/>
    <cellStyle name="40% - Accent1 5 2 2" xfId="2106" xr:uid="{16CC530E-D720-457D-8123-3989AE3C0003}"/>
    <cellStyle name="40% - Accent1 5 2 2 2" xfId="4896" xr:uid="{AB23779B-9569-4B7A-8B64-5436FC0D1EB2}"/>
    <cellStyle name="40% - Accent1 5 2 2 2 2" xfId="13226" xr:uid="{0139D177-404D-45B2-B479-27B8F5B6E99E}"/>
    <cellStyle name="40% - Accent1 5 2 2 2 2 2" xfId="29883" xr:uid="{367DFDC5-B004-4E17-A28F-1569499265D8}"/>
    <cellStyle name="40% - Accent1 5 2 2 2 3" xfId="21555" xr:uid="{567115D7-7FDD-402B-990E-397BE91D489B}"/>
    <cellStyle name="40% - Accent1 5 2 2 3" xfId="7672" xr:uid="{C1F24BDE-344A-47D2-9736-4F6EDB52D807}"/>
    <cellStyle name="40% - Accent1 5 2 2 3 2" xfId="16002" xr:uid="{05269DFC-8644-4832-AD4C-CEA112B1163A}"/>
    <cellStyle name="40% - Accent1 5 2 2 3 2 2" xfId="32659" xr:uid="{98B98D1D-C552-4F33-AFBA-B038ADEEEA7B}"/>
    <cellStyle name="40% - Accent1 5 2 2 3 3" xfId="24331" xr:uid="{36FDE006-8B71-407C-9C11-50B6E0328FFB}"/>
    <cellStyle name="40% - Accent1 5 2 2 4" xfId="10450" xr:uid="{95CD4369-AC10-452D-8862-7010FC0DE4EE}"/>
    <cellStyle name="40% - Accent1 5 2 2 4 2" xfId="27107" xr:uid="{9A8A5541-9332-4507-91A5-1E050220A539}"/>
    <cellStyle name="40% - Accent1 5 2 2 5" xfId="18779" xr:uid="{46F7A03A-0984-46F0-8889-9B2656078771}"/>
    <cellStyle name="40% - Accent1 5 2 3" xfId="3569" xr:uid="{4D1D96B4-7D76-4FF4-9E7F-E14B5BDE4009}"/>
    <cellStyle name="40% - Accent1 5 2 3 2" xfId="11899" xr:uid="{035C77C8-485B-44B2-B1BE-CFA5DF62E982}"/>
    <cellStyle name="40% - Accent1 5 2 3 2 2" xfId="28556" xr:uid="{177ABC50-29D2-48A3-BFDF-27A08C419676}"/>
    <cellStyle name="40% - Accent1 5 2 3 3" xfId="20228" xr:uid="{23D859EE-7B0C-47DD-8DB6-F3FF067B90F6}"/>
    <cellStyle name="40% - Accent1 5 2 4" xfId="6345" xr:uid="{67C8345E-6C92-48A5-82C0-94B77563B8AB}"/>
    <cellStyle name="40% - Accent1 5 2 4 2" xfId="14675" xr:uid="{E225D743-1255-4D49-A69B-E0704823AD62}"/>
    <cellStyle name="40% - Accent1 5 2 4 2 2" xfId="31332" xr:uid="{99AB4C75-E619-4194-982E-5C41CFA57D7B}"/>
    <cellStyle name="40% - Accent1 5 2 4 3" xfId="23004" xr:uid="{A22398B3-AEF2-4171-9822-A5E1D94E5964}"/>
    <cellStyle name="40% - Accent1 5 2 5" xfId="9123" xr:uid="{4B9D3BC7-8D13-4FB6-B4CE-8DD422D860E7}"/>
    <cellStyle name="40% - Accent1 5 2 5 2" xfId="25780" xr:uid="{C0EB661A-D63A-43CF-9583-09CFFE4E673A}"/>
    <cellStyle name="40% - Accent1 5 2 6" xfId="17452" xr:uid="{6EEFCEBB-395F-42BF-A995-F5CA5083EC10}"/>
    <cellStyle name="40% - Accent1 5 3" xfId="1626" xr:uid="{3190EF14-00D7-417F-9FFD-5071E193596D}"/>
    <cellStyle name="40% - Accent1 5 3 2" xfId="4416" xr:uid="{6CA72789-6626-4258-8760-99F4E166CBBF}"/>
    <cellStyle name="40% - Accent1 5 3 2 2" xfId="12746" xr:uid="{A653DFAB-009F-4918-A348-4C4D11E66468}"/>
    <cellStyle name="40% - Accent1 5 3 2 2 2" xfId="29403" xr:uid="{2448A6C4-C865-4148-BDAC-3F1C6F88BB84}"/>
    <cellStyle name="40% - Accent1 5 3 2 3" xfId="21075" xr:uid="{2995F222-4B58-4124-B59F-5AD8DF4F818E}"/>
    <cellStyle name="40% - Accent1 5 3 3" xfId="7192" xr:uid="{05D17CAE-6759-4212-90D8-6F66B385BF9F}"/>
    <cellStyle name="40% - Accent1 5 3 3 2" xfId="15522" xr:uid="{851FC048-AEC6-4C30-B45E-326AAF5635C2}"/>
    <cellStyle name="40% - Accent1 5 3 3 2 2" xfId="32179" xr:uid="{7DB378C1-4AC3-411E-B4AD-EC42A3978E51}"/>
    <cellStyle name="40% - Accent1 5 3 3 3" xfId="23851" xr:uid="{2C4E7670-3683-4ACB-83F7-5F8E9296633B}"/>
    <cellStyle name="40% - Accent1 5 3 4" xfId="9970" xr:uid="{5471B7D7-7428-48A3-A2EA-C5F97F0EE83B}"/>
    <cellStyle name="40% - Accent1 5 3 4 2" xfId="26627" xr:uid="{BA1AACDE-B41F-467F-893D-513675B0D7C6}"/>
    <cellStyle name="40% - Accent1 5 3 5" xfId="18299" xr:uid="{53748C5A-8242-48ED-A500-C7DE7B558625}"/>
    <cellStyle name="40% - Accent1 5 4" xfId="3089" xr:uid="{B1BA7F77-EBF4-4A7B-897F-AE2D1324855D}"/>
    <cellStyle name="40% - Accent1 5 4 2" xfId="11419" xr:uid="{5BE4DE39-B1B0-4019-AC30-9974B848C7F1}"/>
    <cellStyle name="40% - Accent1 5 4 2 2" xfId="28076" xr:uid="{2FF8177B-889F-4013-B26E-8713FE41EE40}"/>
    <cellStyle name="40% - Accent1 5 4 3" xfId="19748" xr:uid="{F3CEF4A4-CE51-4E51-BD04-51666365F9C8}"/>
    <cellStyle name="40% - Accent1 5 5" xfId="5865" xr:uid="{06DBEB4F-9444-47EF-B40C-8171C6CAF087}"/>
    <cellStyle name="40% - Accent1 5 5 2" xfId="14195" xr:uid="{2BDBA64C-F1FF-4C5B-9DD8-DB9B5C9837ED}"/>
    <cellStyle name="40% - Accent1 5 5 2 2" xfId="30852" xr:uid="{52C7261D-5655-4B8A-8A60-43EFCED8933F}"/>
    <cellStyle name="40% - Accent1 5 5 3" xfId="22524" xr:uid="{499C636B-A280-4A9F-9E0F-47CF82DE9358}"/>
    <cellStyle name="40% - Accent1 5 6" xfId="8643" xr:uid="{EC2C19FD-7192-4735-B1E0-EFA32A9364CE}"/>
    <cellStyle name="40% - Accent1 5 6 2" xfId="25300" xr:uid="{336A44E4-0F18-43E2-ABD8-DBA2ECF165E7}"/>
    <cellStyle name="40% - Accent1 5 7" xfId="16972" xr:uid="{83EDE919-C40C-4E7C-A520-0BC8AA724980}"/>
    <cellStyle name="40% - Accent1 5 8" xfId="34870" xr:uid="{D878F19E-4FD4-4F7D-8A0D-94C3400297D9}"/>
    <cellStyle name="40% - Accent1 6" xfId="532" xr:uid="{7F8D7140-28BE-44BC-B8BE-21FE3C446851}"/>
    <cellStyle name="40% - Accent1 6 2" xfId="1862" xr:uid="{66862C37-289D-42BC-9B92-58213A7E251E}"/>
    <cellStyle name="40% - Accent1 6 2 2" xfId="4652" xr:uid="{F269EC6B-A842-4F37-B572-19067FE1D390}"/>
    <cellStyle name="40% - Accent1 6 2 2 2" xfId="12982" xr:uid="{0F8A40CD-0E20-47D6-AB7C-B7C835A5BA47}"/>
    <cellStyle name="40% - Accent1 6 2 2 2 2" xfId="29639" xr:uid="{6AB2210C-82DD-4700-BF87-C44063F5B9CB}"/>
    <cellStyle name="40% - Accent1 6 2 2 3" xfId="21311" xr:uid="{6C11006F-9994-4476-B043-EEC8FACCCF29}"/>
    <cellStyle name="40% - Accent1 6 2 3" xfId="7428" xr:uid="{6445DDA2-C5C8-4B0F-8AFE-35BB0168179A}"/>
    <cellStyle name="40% - Accent1 6 2 3 2" xfId="15758" xr:uid="{E6EA34BB-0463-4AC2-AC8D-61FA4BFC3F75}"/>
    <cellStyle name="40% - Accent1 6 2 3 2 2" xfId="32415" xr:uid="{9671A80B-D09D-4238-879D-01C3A7880209}"/>
    <cellStyle name="40% - Accent1 6 2 3 3" xfId="24087" xr:uid="{2C550A7C-5604-4F4F-9840-35BDA843E8E2}"/>
    <cellStyle name="40% - Accent1 6 2 4" xfId="10206" xr:uid="{2F94DD49-53F9-41FD-9E25-C8DB5BD64599}"/>
    <cellStyle name="40% - Accent1 6 2 4 2" xfId="26863" xr:uid="{EB9017D4-36DD-455D-A60F-4BA3919D23BF}"/>
    <cellStyle name="40% - Accent1 6 2 5" xfId="18535" xr:uid="{3FEA02D2-616C-4085-8D09-733638CB9763}"/>
    <cellStyle name="40% - Accent1 6 3" xfId="3325" xr:uid="{76950C60-1343-47BE-8B6E-68C070F048D2}"/>
    <cellStyle name="40% - Accent1 6 3 2" xfId="11655" xr:uid="{3989A650-F9B0-419D-8CF9-CF384D836BE1}"/>
    <cellStyle name="40% - Accent1 6 3 2 2" xfId="28312" xr:uid="{7D1CC540-3FC0-4264-AB81-6BCB5D7C347A}"/>
    <cellStyle name="40% - Accent1 6 3 3" xfId="19984" xr:uid="{C08DC538-1D55-43D0-B90A-760DD9469DEF}"/>
    <cellStyle name="40% - Accent1 6 4" xfId="6101" xr:uid="{5DB33FE4-AAFE-46AA-92C9-695182347416}"/>
    <cellStyle name="40% - Accent1 6 4 2" xfId="14431" xr:uid="{D58B7AEC-05D1-4C70-B94B-6D9E77CF2C68}"/>
    <cellStyle name="40% - Accent1 6 4 2 2" xfId="31088" xr:uid="{34627E63-100C-470C-B88B-18F17461A9C6}"/>
    <cellStyle name="40% - Accent1 6 4 3" xfId="22760" xr:uid="{15E24461-5065-44CA-95E1-986C84BDFFB3}"/>
    <cellStyle name="40% - Accent1 6 5" xfId="8879" xr:uid="{258CDD4A-1EE2-4254-9DA9-C5383BD33EB5}"/>
    <cellStyle name="40% - Accent1 6 5 2" xfId="25536" xr:uid="{EBFD1DFD-3BE7-4F0A-8EFA-62F155E9842A}"/>
    <cellStyle name="40% - Accent1 6 6" xfId="17208" xr:uid="{F267DFAF-A861-4C6F-924E-A06A3B74D5F5}"/>
    <cellStyle name="40% - Accent1 6 7" xfId="34871" xr:uid="{D12D96B1-1B54-4429-8FE2-8CE3DD1E2377}"/>
    <cellStyle name="40% - Accent1 7" xfId="1009" xr:uid="{3ADA5018-4C7E-401E-89C8-3B3DFB3417E8}"/>
    <cellStyle name="40% - Accent1 7 2" xfId="2337" xr:uid="{16783ACA-820A-45A5-B0A2-AEB7CAF2F8B2}"/>
    <cellStyle name="40% - Accent1 7 2 2" xfId="5127" xr:uid="{6836743A-88DA-480B-8F36-2BE7907BD32F}"/>
    <cellStyle name="40% - Accent1 7 2 2 2" xfId="13457" xr:uid="{A38910DA-B4A4-424D-BFBE-E68C3E293982}"/>
    <cellStyle name="40% - Accent1 7 2 2 2 2" xfId="30114" xr:uid="{DEA33AA8-277E-4C57-AC08-A80B399CD30B}"/>
    <cellStyle name="40% - Accent1 7 2 2 3" xfId="21786" xr:uid="{77BD1617-8DDD-4472-8923-E4F176DAAC83}"/>
    <cellStyle name="40% - Accent1 7 2 3" xfId="7903" xr:uid="{E68B9A4C-0CC9-433C-9112-B44E50BBF0CA}"/>
    <cellStyle name="40% - Accent1 7 2 3 2" xfId="16233" xr:uid="{87BAF65F-E47E-4880-82A4-9A164D1D60DA}"/>
    <cellStyle name="40% - Accent1 7 2 3 2 2" xfId="32890" xr:uid="{E9111367-3957-4EEF-883F-9E0296A7CF44}"/>
    <cellStyle name="40% - Accent1 7 2 3 3" xfId="24562" xr:uid="{1ECA7A25-6400-4E16-93A4-EE79CB6EE791}"/>
    <cellStyle name="40% - Accent1 7 2 4" xfId="10681" xr:uid="{813D363B-C00C-45FF-A795-120721CE6700}"/>
    <cellStyle name="40% - Accent1 7 2 4 2" xfId="27338" xr:uid="{41C0E413-B22C-4126-A8AE-555240FEFC91}"/>
    <cellStyle name="40% - Accent1 7 2 5" xfId="19010" xr:uid="{36C1C3BD-39F1-47D4-9801-EB0C47A42838}"/>
    <cellStyle name="40% - Accent1 7 3" xfId="3800" xr:uid="{B6D74F5F-E24D-4490-A032-2EA0812BA606}"/>
    <cellStyle name="40% - Accent1 7 3 2" xfId="12130" xr:uid="{D8C0662A-26B7-4F81-9A30-84FEED31CE3B}"/>
    <cellStyle name="40% - Accent1 7 3 2 2" xfId="28787" xr:uid="{C32F0F5B-D238-4F86-96D8-C453A10AAB27}"/>
    <cellStyle name="40% - Accent1 7 3 3" xfId="20459" xr:uid="{A49C412C-7A26-44C9-A543-D473D11483BE}"/>
    <cellStyle name="40% - Accent1 7 4" xfId="6576" xr:uid="{F862A544-CF25-44C7-9A82-DC2EFDB24868}"/>
    <cellStyle name="40% - Accent1 7 4 2" xfId="14906" xr:uid="{BA9DAAA8-6FFC-4C5E-92A4-68A4CF7F116C}"/>
    <cellStyle name="40% - Accent1 7 4 2 2" xfId="31563" xr:uid="{C807741D-A928-4692-8B60-461A9AEEF046}"/>
    <cellStyle name="40% - Accent1 7 4 3" xfId="23235" xr:uid="{921AF8D6-539B-4F01-8E98-B87B34B3B03B}"/>
    <cellStyle name="40% - Accent1 7 5" xfId="9354" xr:uid="{039F26DC-AAFA-4EF0-89C2-8EC674EF4BC4}"/>
    <cellStyle name="40% - Accent1 7 5 2" xfId="26011" xr:uid="{3E4710DA-59CC-4AB9-9711-DD121B95B94A}"/>
    <cellStyle name="40% - Accent1 7 6" xfId="17683" xr:uid="{6BAED03C-7541-408F-AA81-0AB17A544BEB}"/>
    <cellStyle name="40% - Accent1 7 7" xfId="34872" xr:uid="{E99AE9CB-92B9-42B9-A18D-06E2C2ADF27D}"/>
    <cellStyle name="40% - Accent1 8" xfId="1244" xr:uid="{CC80F412-0FE6-4CE9-9210-40DDA8F31945}"/>
    <cellStyle name="40% - Accent1 8 2" xfId="2572" xr:uid="{10381E4F-D8FE-4548-83F1-C6EB1B0572DF}"/>
    <cellStyle name="40% - Accent1 8 2 2" xfId="5362" xr:uid="{BFF84953-C444-4C93-ABAB-3D953848606F}"/>
    <cellStyle name="40% - Accent1 8 2 2 2" xfId="13692" xr:uid="{AC9FC979-9B9B-4497-B492-9BEB470E6E43}"/>
    <cellStyle name="40% - Accent1 8 2 2 2 2" xfId="30349" xr:uid="{7E3662B4-67CE-4A29-BFAE-0136AA562910}"/>
    <cellStyle name="40% - Accent1 8 2 2 3" xfId="22021" xr:uid="{7696DB2C-E529-4128-B93B-655D20D53D0B}"/>
    <cellStyle name="40% - Accent1 8 2 3" xfId="8138" xr:uid="{87AE06A9-1775-401C-85BE-CC1D0C5D34EB}"/>
    <cellStyle name="40% - Accent1 8 2 3 2" xfId="16468" xr:uid="{6A8D660C-6884-4CDB-A03A-75D254774503}"/>
    <cellStyle name="40% - Accent1 8 2 3 2 2" xfId="33125" xr:uid="{1D730CBC-D7BD-4D4D-957F-F984B8B18BCC}"/>
    <cellStyle name="40% - Accent1 8 2 3 3" xfId="24797" xr:uid="{902AA070-D999-4AA6-BD98-AB1D9771CE31}"/>
    <cellStyle name="40% - Accent1 8 2 4" xfId="10916" xr:uid="{4A5C6210-8A6D-497F-9188-F0C3369DE734}"/>
    <cellStyle name="40% - Accent1 8 2 4 2" xfId="27573" xr:uid="{27232266-E3D9-4379-A96A-B00F0C8B1DDD}"/>
    <cellStyle name="40% - Accent1 8 2 5" xfId="19245" xr:uid="{6CE53B77-1496-43ED-84FF-D5B2E2E5D2E2}"/>
    <cellStyle name="40% - Accent1 8 3" xfId="4035" xr:uid="{0B8B463C-9F93-4913-98F7-26DABFE08D46}"/>
    <cellStyle name="40% - Accent1 8 3 2" xfId="12365" xr:uid="{2414F6EA-D1FE-49A0-8568-CA503FDACBFA}"/>
    <cellStyle name="40% - Accent1 8 3 2 2" xfId="29022" xr:uid="{0CBEAA97-F32F-4C64-8DDA-B53F4F406D09}"/>
    <cellStyle name="40% - Accent1 8 3 3" xfId="20694" xr:uid="{F53B63FE-699F-457F-8D08-A6D5CF7D2A8D}"/>
    <cellStyle name="40% - Accent1 8 4" xfId="6811" xr:uid="{12A8F240-35E2-4164-BA8A-F3C770342B3E}"/>
    <cellStyle name="40% - Accent1 8 4 2" xfId="15141" xr:uid="{AE53785E-B8F6-4595-9DE2-53D9A67FFCF1}"/>
    <cellStyle name="40% - Accent1 8 4 2 2" xfId="31798" xr:uid="{9A3303C0-6A9E-439A-96E0-34815F5FF4FD}"/>
    <cellStyle name="40% - Accent1 8 4 3" xfId="23470" xr:uid="{E9D40496-C2E2-4D33-8368-6A9601817B1A}"/>
    <cellStyle name="40% - Accent1 8 5" xfId="9589" xr:uid="{04A253EF-67D0-413B-A6DA-01C26E81EBA2}"/>
    <cellStyle name="40% - Accent1 8 5 2" xfId="26246" xr:uid="{912EABBA-8CB7-458D-AD75-56B8321EBF57}"/>
    <cellStyle name="40% - Accent1 8 6" xfId="17918" xr:uid="{C1510343-0011-43BE-98DA-E1D638F351C2}"/>
    <cellStyle name="40% - Accent1 8 7" xfId="34873" xr:uid="{23FE44E7-367A-4620-AAAC-EF1F2024CD94}"/>
    <cellStyle name="40% - Accent1 9" xfId="1266" xr:uid="{F972236C-DCFA-4630-8DDC-B66CB97B8450}"/>
    <cellStyle name="40% - Accent1 9 2" xfId="2594" xr:uid="{42FBDB8F-7EEB-4A4E-99E5-121F3DAE8321}"/>
    <cellStyle name="40% - Accent1 9 2 2" xfId="5384" xr:uid="{2336B632-A638-460A-960B-C3EC7E8530F9}"/>
    <cellStyle name="40% - Accent1 9 2 2 2" xfId="13714" xr:uid="{1533ECF5-8F92-43E6-A6B8-13C7217FFC47}"/>
    <cellStyle name="40% - Accent1 9 2 2 2 2" xfId="30371" xr:uid="{5912FF43-BA26-455A-9A0D-A86839A3310A}"/>
    <cellStyle name="40% - Accent1 9 2 2 3" xfId="22043" xr:uid="{9BA8E6DC-AE65-4759-9D3F-8734F46AEB85}"/>
    <cellStyle name="40% - Accent1 9 2 3" xfId="8160" xr:uid="{7F1F9389-9B7C-43ED-AC20-076F587931CF}"/>
    <cellStyle name="40% - Accent1 9 2 3 2" xfId="16490" xr:uid="{4C344E0E-0E26-4934-AC3D-65A386AF5502}"/>
    <cellStyle name="40% - Accent1 9 2 3 2 2" xfId="33147" xr:uid="{4D56B62E-BC9F-4533-AAA2-E04C5F932487}"/>
    <cellStyle name="40% - Accent1 9 2 3 3" xfId="24819" xr:uid="{9293D81C-2216-4F42-A83B-3797B0489CDB}"/>
    <cellStyle name="40% - Accent1 9 2 4" xfId="10938" xr:uid="{26D8FB3C-E988-4FDC-B3A0-E062F1E99ED7}"/>
    <cellStyle name="40% - Accent1 9 2 4 2" xfId="27595" xr:uid="{8691ED02-FB42-428A-B3B5-BF02C2F9C5CD}"/>
    <cellStyle name="40% - Accent1 9 2 5" xfId="19267" xr:uid="{244FE5EC-88D7-4527-8DDF-FBAA72198AA3}"/>
    <cellStyle name="40% - Accent1 9 3" xfId="4057" xr:uid="{C95BE581-D206-41F6-98C5-9D9A13E33FAB}"/>
    <cellStyle name="40% - Accent1 9 3 2" xfId="12387" xr:uid="{F65857C7-CAFD-4251-87E0-7F23F2176C91}"/>
    <cellStyle name="40% - Accent1 9 3 2 2" xfId="29044" xr:uid="{921C18A6-083A-4E7D-A15C-6232AD5B5140}"/>
    <cellStyle name="40% - Accent1 9 3 3" xfId="20716" xr:uid="{0D5C59D8-3F4B-4B76-8E6D-E54C5B5C3633}"/>
    <cellStyle name="40% - Accent1 9 4" xfId="6833" xr:uid="{229716B5-6FD3-4B8D-9304-B3D94D4570EA}"/>
    <cellStyle name="40% - Accent1 9 4 2" xfId="15163" xr:uid="{8B7E765C-FD50-4EE4-9BBD-C070DBF7281A}"/>
    <cellStyle name="40% - Accent1 9 4 2 2" xfId="31820" xr:uid="{42FBC4D4-B4D1-4CB3-9B2C-73BE7CE251F0}"/>
    <cellStyle name="40% - Accent1 9 4 3" xfId="23492" xr:uid="{319AE1F3-9F73-4D4E-8FDE-80307351FC8B}"/>
    <cellStyle name="40% - Accent1 9 5" xfId="9611" xr:uid="{D7A7C450-E184-46C5-AC90-C65D0A01862D}"/>
    <cellStyle name="40% - Accent1 9 5 2" xfId="26268" xr:uid="{67344FC6-C937-43A6-9F4C-5D74AF4CC186}"/>
    <cellStyle name="40% - Accent1 9 6" xfId="17940" xr:uid="{16F12C84-17AD-45AF-81A7-329454577729}"/>
    <cellStyle name="40% - Accent2" xfId="37" builtinId="35" customBuiltin="1"/>
    <cellStyle name="40% - Accent2 10" xfId="1387" xr:uid="{7F0C34C3-5A16-48A4-B638-610DB1A0C5BB}"/>
    <cellStyle name="40% - Accent2 10 2" xfId="4178" xr:uid="{7A629CA6-0F6E-4D0E-ABBD-2BF8B2C3BECD}"/>
    <cellStyle name="40% - Accent2 10 2 2" xfId="12508" xr:uid="{E5532BDC-4876-40DD-8CF9-9EDA7178FCE3}"/>
    <cellStyle name="40% - Accent2 10 2 2 2" xfId="29165" xr:uid="{71B80C1C-BF38-47A1-AB84-8B7FD3AE2355}"/>
    <cellStyle name="40% - Accent2 10 2 3" xfId="20837" xr:uid="{92632BBC-165A-44D9-8FDA-3B8DDF930B22}"/>
    <cellStyle name="40% - Accent2 10 3" xfId="6954" xr:uid="{905F8373-8F12-410D-8F3F-3AB309777EA0}"/>
    <cellStyle name="40% - Accent2 10 3 2" xfId="15284" xr:uid="{AFFE96C3-62AA-4DF1-A6B8-2FA568AF9FC2}"/>
    <cellStyle name="40% - Accent2 10 3 2 2" xfId="31941" xr:uid="{4AABFF0F-385D-4AC2-B64B-3BF8C50B11EC}"/>
    <cellStyle name="40% - Accent2 10 3 3" xfId="23613" xr:uid="{3637E4E1-5F51-4A8C-8151-79A936109F92}"/>
    <cellStyle name="40% - Accent2 10 4" xfId="9732" xr:uid="{71BCF648-5540-44B2-931D-8DE1C2842431}"/>
    <cellStyle name="40% - Accent2 10 4 2" xfId="26389" xr:uid="{CF8647AD-A8CA-40CC-9DBA-74D66940878A}"/>
    <cellStyle name="40% - Accent2 10 5" xfId="18061" xr:uid="{8B6ADA2F-7BE8-4CA7-84F2-B67A77E61447}"/>
    <cellStyle name="40% - Accent2 11" xfId="2849" xr:uid="{42DC97B2-20A6-4000-905C-11656607DEFB}"/>
    <cellStyle name="40% - Accent2 11 2" xfId="11181" xr:uid="{46013893-9883-4BD1-8472-07E177B1DFD8}"/>
    <cellStyle name="40% - Accent2 11 2 2" xfId="27838" xr:uid="{5691F3AF-0313-48A9-B099-D6AFE632AE77}"/>
    <cellStyle name="40% - Accent2 11 3" xfId="19510" xr:uid="{2C293197-6D80-498C-AAB8-AB55C40F68D3}"/>
    <cellStyle name="40% - Accent2 12" xfId="5627" xr:uid="{8BA0E05E-C4AF-42CB-AAA5-98294CC03D76}"/>
    <cellStyle name="40% - Accent2 12 2" xfId="13957" xr:uid="{978D2771-084D-4B64-9262-B8E964D13D19}"/>
    <cellStyle name="40% - Accent2 12 2 2" xfId="30614" xr:uid="{118359C5-2C33-4D5E-BAF3-E31AE6559A08}"/>
    <cellStyle name="40% - Accent2 12 3" xfId="22286" xr:uid="{58EF6DDB-C597-4632-B2D1-BC1377107A8F}"/>
    <cellStyle name="40% - Accent2 13" xfId="8403" xr:uid="{0A4CD564-04D7-4931-9FE3-D8C3B24B3DFB}"/>
    <cellStyle name="40% - Accent2 13 2" xfId="25062" xr:uid="{670AAF40-2964-47D6-BF2A-F7AFFE898DE9}"/>
    <cellStyle name="40% - Accent2 14" xfId="16732" xr:uid="{7B7FED65-6C33-4C37-AE9F-C934D9EFA87B}"/>
    <cellStyle name="40% - Accent2 2" xfId="84" xr:uid="{21E3630A-6329-47E0-9B1A-031BC673F30F}"/>
    <cellStyle name="40% - Accent2 2 10" xfId="5662" xr:uid="{A121186A-2716-4549-AF2E-B0AF4F787206}"/>
    <cellStyle name="40% - Accent2 2 10 2" xfId="13992" xr:uid="{172CA288-C7AA-4092-938C-CBC5DB92DADB}"/>
    <cellStyle name="40% - Accent2 2 10 2 2" xfId="30649" xr:uid="{BB09183B-6587-4DE3-A3B1-7E2EB8B1AE8E}"/>
    <cellStyle name="40% - Accent2 2 10 3" xfId="22321" xr:uid="{CB535FA2-EADA-4ECD-9A65-B7BA66CF89B7}"/>
    <cellStyle name="40% - Accent2 2 10 4" xfId="34874" xr:uid="{BBC6579B-1E92-4B97-8D7E-EC04EBFE1898}"/>
    <cellStyle name="40% - Accent2 2 11" xfId="8439" xr:uid="{9C921C76-B497-4D9B-947B-002E9A819AAC}"/>
    <cellStyle name="40% - Accent2 2 11 2" xfId="25097" xr:uid="{2CE8FC78-D445-44B4-8378-4F10DB325432}"/>
    <cellStyle name="40% - Accent2 2 11 3" xfId="34875" xr:uid="{D6E6410C-E1B9-440C-B838-BD89C5A8E2B8}"/>
    <cellStyle name="40% - Accent2 2 12" xfId="16769" xr:uid="{BB222345-076B-4ECB-B4B4-07734F23FEA7}"/>
    <cellStyle name="40% - Accent2 2 12 2" xfId="34876" xr:uid="{DE4C40F0-3506-4F98-B3A2-EC35E36DBA84}"/>
    <cellStyle name="40% - Accent2 2 13" xfId="33874" xr:uid="{EC8ED3CA-8BD0-4DDE-BC84-F2DB83E37FF2}"/>
    <cellStyle name="40% - Accent2 2 13 2" xfId="34877" xr:uid="{0D456E36-8081-4CDD-BDDA-5977AC3C6096}"/>
    <cellStyle name="40% - Accent2 2 14" xfId="34878" xr:uid="{CBE6676C-162B-4830-9AC5-F130F44AE2C3}"/>
    <cellStyle name="40% - Accent2 2 15" xfId="34879" xr:uid="{C6494109-0781-4FEB-9CB6-16319A5FF9A3}"/>
    <cellStyle name="40% - Accent2 2 16" xfId="34708" xr:uid="{5D36F548-5237-41F6-A868-3D43D88BBA25}"/>
    <cellStyle name="40% - Accent2 2 2" xfId="145" xr:uid="{AE47326E-524E-49C4-887D-FFC28AE5544C}"/>
    <cellStyle name="40% - Accent2 2 2 10" xfId="8498" xr:uid="{F7A2A799-EC76-4F20-8223-C6E82001F574}"/>
    <cellStyle name="40% - Accent2 2 2 10 2" xfId="25155" xr:uid="{727796B1-1537-4C2D-B255-8C156FBC93A6}"/>
    <cellStyle name="40% - Accent2 2 2 11" xfId="16827" xr:uid="{E31DE8B9-9E29-4450-9E8D-D43591EACAA3}"/>
    <cellStyle name="40% - Accent2 2 2 12" xfId="34880" xr:uid="{24228FF8-BF35-41A2-AA57-2F72A9CDA96C}"/>
    <cellStyle name="40% - Accent2 2 2 2" xfId="266" xr:uid="{5F93F30C-B2D6-405F-9760-32A46222844E}"/>
    <cellStyle name="40% - Accent2 2 2 2 2" xfId="508" xr:uid="{145E4B3C-70C4-431B-B88B-35890F65FF44}"/>
    <cellStyle name="40% - Accent2 2 2 2 2 2" xfId="984" xr:uid="{AE9E47B9-D543-4117-A9B1-0A6593023BF2}"/>
    <cellStyle name="40% - Accent2 2 2 2 2 2 2" xfId="2312" xr:uid="{1EE9322D-D355-4C6F-91E3-1AE5C0F375C7}"/>
    <cellStyle name="40% - Accent2 2 2 2 2 2 2 2" xfId="5102" xr:uid="{97B860FA-A7A3-42F3-A1EB-73F8E90AFB3B}"/>
    <cellStyle name="40% - Accent2 2 2 2 2 2 2 2 2" xfId="13432" xr:uid="{BF27DA70-AA71-4618-A3EE-82B4BB11DBCB}"/>
    <cellStyle name="40% - Accent2 2 2 2 2 2 2 2 2 2" xfId="30089" xr:uid="{9A044032-6D5D-4C07-9778-519B02800BFD}"/>
    <cellStyle name="40% - Accent2 2 2 2 2 2 2 2 3" xfId="21761" xr:uid="{3C926205-0819-48BE-BB8D-D40286EF8821}"/>
    <cellStyle name="40% - Accent2 2 2 2 2 2 2 3" xfId="7878" xr:uid="{8CF2F7ED-EEF8-48B1-8C8A-E53E48165A9B}"/>
    <cellStyle name="40% - Accent2 2 2 2 2 2 2 3 2" xfId="16208" xr:uid="{74BF0E4E-7CD6-4671-AD5C-0D232DF7781E}"/>
    <cellStyle name="40% - Accent2 2 2 2 2 2 2 3 2 2" xfId="32865" xr:uid="{33566CC3-E6E2-4CF3-A51B-B8CCBA98F71A}"/>
    <cellStyle name="40% - Accent2 2 2 2 2 2 2 3 3" xfId="24537" xr:uid="{85445071-49DB-4D0B-A98E-F36D5ADEA942}"/>
    <cellStyle name="40% - Accent2 2 2 2 2 2 2 4" xfId="10656" xr:uid="{DC94406F-DB21-48DF-833C-350046FBE4FF}"/>
    <cellStyle name="40% - Accent2 2 2 2 2 2 2 4 2" xfId="27313" xr:uid="{AD0D3D3D-578C-4AF9-BE0F-26ED6E831D9B}"/>
    <cellStyle name="40% - Accent2 2 2 2 2 2 2 5" xfId="18985" xr:uid="{33950568-BC8C-4C15-89FB-C14BEB6B728A}"/>
    <cellStyle name="40% - Accent2 2 2 2 2 2 3" xfId="3775" xr:uid="{7A3210F0-DC51-436F-9B21-D32F914889A3}"/>
    <cellStyle name="40% - Accent2 2 2 2 2 2 3 2" xfId="12105" xr:uid="{787C780D-B93F-4B56-934D-850A1D467AEE}"/>
    <cellStyle name="40% - Accent2 2 2 2 2 2 3 2 2" xfId="28762" xr:uid="{19DB9114-EC9D-45F2-A808-72A3D42F9DE8}"/>
    <cellStyle name="40% - Accent2 2 2 2 2 2 3 3" xfId="20434" xr:uid="{0EA02FDF-235B-40C7-8AA4-AE29579E3537}"/>
    <cellStyle name="40% - Accent2 2 2 2 2 2 4" xfId="6551" xr:uid="{194A9B5E-FBA4-491A-9AF4-98162D6F4087}"/>
    <cellStyle name="40% - Accent2 2 2 2 2 2 4 2" xfId="14881" xr:uid="{0A9ABA8B-89EF-4F5D-90D4-8D48FA183460}"/>
    <cellStyle name="40% - Accent2 2 2 2 2 2 4 2 2" xfId="31538" xr:uid="{4539CC4A-E3C7-4A55-B471-F991722F5376}"/>
    <cellStyle name="40% - Accent2 2 2 2 2 2 4 3" xfId="23210" xr:uid="{9BA028C2-9281-4BD9-94B1-2596F888F10A}"/>
    <cellStyle name="40% - Accent2 2 2 2 2 2 5" xfId="9329" xr:uid="{67CB3D5A-AD0F-488F-B8C8-DC105D4E9CA5}"/>
    <cellStyle name="40% - Accent2 2 2 2 2 2 5 2" xfId="25986" xr:uid="{D594C2AC-ACC5-4E6C-83A6-0D4F5FAAAFC8}"/>
    <cellStyle name="40% - Accent2 2 2 2 2 2 6" xfId="17658" xr:uid="{8BA967B4-AAE2-45CF-AF6A-A1F37BB5721C}"/>
    <cellStyle name="40% - Accent2 2 2 2 2 3" xfId="1838" xr:uid="{470BDA44-2974-4A16-84B8-6AFEB14B18B3}"/>
    <cellStyle name="40% - Accent2 2 2 2 2 3 2" xfId="4628" xr:uid="{8EAFA4DD-E737-4779-B0C6-2259C9A63B75}"/>
    <cellStyle name="40% - Accent2 2 2 2 2 3 2 2" xfId="12958" xr:uid="{CD745057-AFD0-4927-8216-5EAB4BC5B5D3}"/>
    <cellStyle name="40% - Accent2 2 2 2 2 3 2 2 2" xfId="29615" xr:uid="{B5C4D9C7-B13F-4754-A5C7-8ED2966DECDA}"/>
    <cellStyle name="40% - Accent2 2 2 2 2 3 2 3" xfId="21287" xr:uid="{C9B37BA5-2BC7-49C0-9B35-B4142161E03F}"/>
    <cellStyle name="40% - Accent2 2 2 2 2 3 3" xfId="7404" xr:uid="{AEF200C8-7400-4BB8-8935-B5028E4132E6}"/>
    <cellStyle name="40% - Accent2 2 2 2 2 3 3 2" xfId="15734" xr:uid="{99B9AB3F-D692-41CF-9DE2-6F4C3D2B1314}"/>
    <cellStyle name="40% - Accent2 2 2 2 2 3 3 2 2" xfId="32391" xr:uid="{185B640E-802B-427A-80E8-7F2006373F8A}"/>
    <cellStyle name="40% - Accent2 2 2 2 2 3 3 3" xfId="24063" xr:uid="{692CF084-DEAA-44E9-BBE3-5575A384E356}"/>
    <cellStyle name="40% - Accent2 2 2 2 2 3 4" xfId="10182" xr:uid="{6C4F4871-4A06-4906-AB15-0AC5C416DB64}"/>
    <cellStyle name="40% - Accent2 2 2 2 2 3 4 2" xfId="26839" xr:uid="{8026E2BA-611A-4118-960C-E35155185B20}"/>
    <cellStyle name="40% - Accent2 2 2 2 2 3 5" xfId="18511" xr:uid="{94913EF5-BD3A-4CE0-A31E-F8F1191A4628}"/>
    <cellStyle name="40% - Accent2 2 2 2 2 4" xfId="3301" xr:uid="{B99FADD0-0304-424B-A53A-6423E39154E6}"/>
    <cellStyle name="40% - Accent2 2 2 2 2 4 2" xfId="11631" xr:uid="{A9E32D4C-3D44-4176-81C6-356D4A953F65}"/>
    <cellStyle name="40% - Accent2 2 2 2 2 4 2 2" xfId="28288" xr:uid="{E0E34DB8-B87C-44A6-AEA3-63A99F28E542}"/>
    <cellStyle name="40% - Accent2 2 2 2 2 4 3" xfId="19960" xr:uid="{D02DBC00-D83C-45FE-8C98-3FA3E4B51BF5}"/>
    <cellStyle name="40% - Accent2 2 2 2 2 5" xfId="6077" xr:uid="{EC5CECE9-0BD5-466E-A758-21AC59502D71}"/>
    <cellStyle name="40% - Accent2 2 2 2 2 5 2" xfId="14407" xr:uid="{DE5E3DB0-DCCE-452F-A1D6-D596E8CB56DF}"/>
    <cellStyle name="40% - Accent2 2 2 2 2 5 2 2" xfId="31064" xr:uid="{BE29B785-2BC8-4BAF-A08C-DE3665B4B839}"/>
    <cellStyle name="40% - Accent2 2 2 2 2 5 3" xfId="22736" xr:uid="{AE9A7556-9D76-4D4E-887F-39B244A5A972}"/>
    <cellStyle name="40% - Accent2 2 2 2 2 6" xfId="8855" xr:uid="{141F3CEB-80F6-43EF-98E5-11F90DE400A2}"/>
    <cellStyle name="40% - Accent2 2 2 2 2 6 2" xfId="25512" xr:uid="{AE52E3B6-8D09-4660-93DD-C7D7811C27D3}"/>
    <cellStyle name="40% - Accent2 2 2 2 2 7" xfId="17184" xr:uid="{CAF767AE-0A8E-46A5-9E79-0851BEAF332F}"/>
    <cellStyle name="40% - Accent2 2 2 2 3" xfId="744" xr:uid="{030E9240-20DA-4211-8626-B07A0D8BFCFB}"/>
    <cellStyle name="40% - Accent2 2 2 2 3 2" xfId="2074" xr:uid="{BCCAA00B-44E7-411D-B3CC-2C18F7CB2B5A}"/>
    <cellStyle name="40% - Accent2 2 2 2 3 2 2" xfId="4864" xr:uid="{B31D1EC3-F87B-49BD-9091-BD356EF49DCE}"/>
    <cellStyle name="40% - Accent2 2 2 2 3 2 2 2" xfId="13194" xr:uid="{21F51174-5463-4F13-9A53-1A3234D9B223}"/>
    <cellStyle name="40% - Accent2 2 2 2 3 2 2 2 2" xfId="29851" xr:uid="{515C76B0-7631-40EF-A51E-716D9C05296C}"/>
    <cellStyle name="40% - Accent2 2 2 2 3 2 2 3" xfId="21523" xr:uid="{3E9A0398-9C57-40A5-9D7D-06F2128C516D}"/>
    <cellStyle name="40% - Accent2 2 2 2 3 2 3" xfId="7640" xr:uid="{A82BAAB9-9DAB-4D7A-A7CC-E8BD06B3A7CB}"/>
    <cellStyle name="40% - Accent2 2 2 2 3 2 3 2" xfId="15970" xr:uid="{C236BC83-68AE-40F4-8B80-EC180A578233}"/>
    <cellStyle name="40% - Accent2 2 2 2 3 2 3 2 2" xfId="32627" xr:uid="{4FC12505-A169-456A-8794-76C65CD43360}"/>
    <cellStyle name="40% - Accent2 2 2 2 3 2 3 3" xfId="24299" xr:uid="{5C9304A2-4F83-47E7-A820-C97DABE65BD1}"/>
    <cellStyle name="40% - Accent2 2 2 2 3 2 4" xfId="10418" xr:uid="{1AF89340-588A-489E-B13C-1AB60AAF89C7}"/>
    <cellStyle name="40% - Accent2 2 2 2 3 2 4 2" xfId="27075" xr:uid="{E1C3F7EF-9FD9-4106-B744-9CD0B02D4314}"/>
    <cellStyle name="40% - Accent2 2 2 2 3 2 5" xfId="18747" xr:uid="{0D0A8883-6707-4196-B70E-9EF235951DD4}"/>
    <cellStyle name="40% - Accent2 2 2 2 3 3" xfId="3537" xr:uid="{33D2CC18-8215-44E9-A436-5A8A72C4AEDB}"/>
    <cellStyle name="40% - Accent2 2 2 2 3 3 2" xfId="11867" xr:uid="{9631A7F1-6C39-49D5-B03F-F3D58941915A}"/>
    <cellStyle name="40% - Accent2 2 2 2 3 3 2 2" xfId="28524" xr:uid="{E1768D0E-ABF9-4C7C-AB2D-37508BB7C563}"/>
    <cellStyle name="40% - Accent2 2 2 2 3 3 3" xfId="20196" xr:uid="{9204C500-002D-409B-A32A-BDC7D67BC756}"/>
    <cellStyle name="40% - Accent2 2 2 2 3 4" xfId="6313" xr:uid="{4FC677F0-5ED2-479B-91F1-D079656CBF15}"/>
    <cellStyle name="40% - Accent2 2 2 2 3 4 2" xfId="14643" xr:uid="{2CCFC840-65D7-4E74-A8F3-52F92C79FEFB}"/>
    <cellStyle name="40% - Accent2 2 2 2 3 4 2 2" xfId="31300" xr:uid="{B7CD7CD5-F587-4540-8F18-7789DB94591D}"/>
    <cellStyle name="40% - Accent2 2 2 2 3 4 3" xfId="22972" xr:uid="{E313EE4B-F92C-4831-A878-F3CD12708381}"/>
    <cellStyle name="40% - Accent2 2 2 2 3 5" xfId="9091" xr:uid="{AF633575-E8D8-4D41-9064-8ACE8B7EC10C}"/>
    <cellStyle name="40% - Accent2 2 2 2 3 5 2" xfId="25748" xr:uid="{FD4C88C5-F80D-4BEE-BEAE-12E704B7DDF6}"/>
    <cellStyle name="40% - Accent2 2 2 2 3 6" xfId="17420" xr:uid="{4A1894A4-F4DC-4520-A5D1-5D220D2E9C66}"/>
    <cellStyle name="40% - Accent2 2 2 2 4" xfId="1221" xr:uid="{B7470EE3-01BE-4C09-830B-F6725E095AD0}"/>
    <cellStyle name="40% - Accent2 2 2 2 4 2" xfId="2549" xr:uid="{CA5E9C7A-FFD4-4CEA-9FEB-F08DDD139804}"/>
    <cellStyle name="40% - Accent2 2 2 2 4 2 2" xfId="5339" xr:uid="{5AF1B135-6182-43EE-97D1-13E30177CADB}"/>
    <cellStyle name="40% - Accent2 2 2 2 4 2 2 2" xfId="13669" xr:uid="{1F2C1BBD-13C2-4E4C-A6C4-85532C1DA929}"/>
    <cellStyle name="40% - Accent2 2 2 2 4 2 2 2 2" xfId="30326" xr:uid="{86014BA3-22E4-49AD-8913-10AF35B0FD81}"/>
    <cellStyle name="40% - Accent2 2 2 2 4 2 2 3" xfId="21998" xr:uid="{B03D1872-B129-4958-AB26-E960DC4E0E97}"/>
    <cellStyle name="40% - Accent2 2 2 2 4 2 3" xfId="8115" xr:uid="{19948EC5-342D-4850-B2B5-02ED1737934B}"/>
    <cellStyle name="40% - Accent2 2 2 2 4 2 3 2" xfId="16445" xr:uid="{BEE1F913-2D13-4EF6-BC38-34AB1ABC663D}"/>
    <cellStyle name="40% - Accent2 2 2 2 4 2 3 2 2" xfId="33102" xr:uid="{35A33930-778E-45C2-9A4E-72DBBB7E7714}"/>
    <cellStyle name="40% - Accent2 2 2 2 4 2 3 3" xfId="24774" xr:uid="{88CA0E1F-5E2A-4AF3-8CD8-26B409FB72AF}"/>
    <cellStyle name="40% - Accent2 2 2 2 4 2 4" xfId="10893" xr:uid="{966ABB67-830D-4AB8-89B1-8961CB538A8B}"/>
    <cellStyle name="40% - Accent2 2 2 2 4 2 4 2" xfId="27550" xr:uid="{0D250BE3-0266-46BD-9B44-B47FE9F380CE}"/>
    <cellStyle name="40% - Accent2 2 2 2 4 2 5" xfId="19222" xr:uid="{C7F7C931-AD99-4981-95E4-1DA33353A5D7}"/>
    <cellStyle name="40% - Accent2 2 2 2 4 3" xfId="4012" xr:uid="{A6334F9E-6528-478D-9D2A-D6F1DDF10046}"/>
    <cellStyle name="40% - Accent2 2 2 2 4 3 2" xfId="12342" xr:uid="{D8EE4F9D-276B-4847-958C-57DACD61C0B4}"/>
    <cellStyle name="40% - Accent2 2 2 2 4 3 2 2" xfId="28999" xr:uid="{CF95CEC0-1236-45B1-8930-9CC1E6D49A0F}"/>
    <cellStyle name="40% - Accent2 2 2 2 4 3 3" xfId="20671" xr:uid="{AA923244-5F2C-4CA4-BC56-C66E01D6D283}"/>
    <cellStyle name="40% - Accent2 2 2 2 4 4" xfId="6788" xr:uid="{2EBF7293-5049-4336-9235-49E8BE7452A6}"/>
    <cellStyle name="40% - Accent2 2 2 2 4 4 2" xfId="15118" xr:uid="{91E7AABA-C65F-440B-94BD-7E13A8498828}"/>
    <cellStyle name="40% - Accent2 2 2 2 4 4 2 2" xfId="31775" xr:uid="{3F0EE26F-C2F8-474D-AFF1-661CBAF26E9B}"/>
    <cellStyle name="40% - Accent2 2 2 2 4 4 3" xfId="23447" xr:uid="{0F882A42-134E-4F2C-B37D-4D930BEE8F14}"/>
    <cellStyle name="40% - Accent2 2 2 2 4 5" xfId="9566" xr:uid="{E6091AFC-AB91-4F7D-8582-838BFC52C8F1}"/>
    <cellStyle name="40% - Accent2 2 2 2 4 5 2" xfId="26223" xr:uid="{4574115F-D603-40ED-89CD-E6B568A5F09A}"/>
    <cellStyle name="40% - Accent2 2 2 2 4 6" xfId="17895" xr:uid="{F175AE76-094E-4FFA-A91D-3FD5CB50F5C1}"/>
    <cellStyle name="40% - Accent2 2 2 2 5" xfId="1601" xr:uid="{87B04A3C-830F-4C00-87F5-ECE4CF6D107D}"/>
    <cellStyle name="40% - Accent2 2 2 2 5 2" xfId="4391" xr:uid="{F84CC4A8-E459-4701-83ED-622D7F4FC5EA}"/>
    <cellStyle name="40% - Accent2 2 2 2 5 2 2" xfId="12721" xr:uid="{7000BBC2-6BCB-4714-93F8-3357F9B96B9E}"/>
    <cellStyle name="40% - Accent2 2 2 2 5 2 2 2" xfId="29378" xr:uid="{5EFA322B-7617-423F-9A03-87BF7F553E9C}"/>
    <cellStyle name="40% - Accent2 2 2 2 5 2 3" xfId="21050" xr:uid="{0D66E151-4AD9-479C-9E76-B9081F6C6F6F}"/>
    <cellStyle name="40% - Accent2 2 2 2 5 3" xfId="7167" xr:uid="{63C8CE12-39DB-48CA-9888-830F8BB85C63}"/>
    <cellStyle name="40% - Accent2 2 2 2 5 3 2" xfId="15497" xr:uid="{BF460811-AD21-4EC3-89DB-9E276FF004B0}"/>
    <cellStyle name="40% - Accent2 2 2 2 5 3 2 2" xfId="32154" xr:uid="{E65936D5-1752-4333-84A6-12282330BFCD}"/>
    <cellStyle name="40% - Accent2 2 2 2 5 3 3" xfId="23826" xr:uid="{060267C4-E5C2-4494-9CA8-C16FCEF92748}"/>
    <cellStyle name="40% - Accent2 2 2 2 5 4" xfId="9945" xr:uid="{BA19E2E8-7DEE-4789-9D59-2EF93AE632A2}"/>
    <cellStyle name="40% - Accent2 2 2 2 5 4 2" xfId="26602" xr:uid="{77E54CD3-5BD4-4207-A96E-8529F4C6683D}"/>
    <cellStyle name="40% - Accent2 2 2 2 5 5" xfId="18274" xr:uid="{E5472789-2975-48E8-92F4-5F9913DC7666}"/>
    <cellStyle name="40% - Accent2 2 2 2 6" xfId="3064" xr:uid="{86C0557A-D7B6-4132-B889-FF6E987415DD}"/>
    <cellStyle name="40% - Accent2 2 2 2 6 2" xfId="11394" xr:uid="{A0EFF8E8-9EE5-4C56-805C-42015B80EA68}"/>
    <cellStyle name="40% - Accent2 2 2 2 6 2 2" xfId="28051" xr:uid="{3B36EF1E-1C00-4097-9861-F5238439CC30}"/>
    <cellStyle name="40% - Accent2 2 2 2 6 3" xfId="19723" xr:uid="{EF9D2123-CA90-4F1B-9DEC-8F517285DFE1}"/>
    <cellStyle name="40% - Accent2 2 2 2 7" xfId="5840" xr:uid="{9698C59D-CF8A-4865-83A5-8D20216595C8}"/>
    <cellStyle name="40% - Accent2 2 2 2 7 2" xfId="14170" xr:uid="{79466801-CDAE-4D69-8D20-2B76E19E5C08}"/>
    <cellStyle name="40% - Accent2 2 2 2 7 2 2" xfId="30827" xr:uid="{C6A98794-0A17-4331-B368-1F6B43D2C5A4}"/>
    <cellStyle name="40% - Accent2 2 2 2 7 3" xfId="22499" xr:uid="{4367866B-CF0F-46B7-8E0A-6BB3C2ED15B5}"/>
    <cellStyle name="40% - Accent2 2 2 2 8" xfId="8618" xr:uid="{7D47BBB2-F6D3-422B-857E-B2B59BC8D618}"/>
    <cellStyle name="40% - Accent2 2 2 2 8 2" xfId="25275" xr:uid="{C205758E-CA9D-4D14-86AF-64E99D3DDC45}"/>
    <cellStyle name="40% - Accent2 2 2 2 9" xfId="16947" xr:uid="{9F398206-62DF-4F1F-9DAA-501EB10B2507}"/>
    <cellStyle name="40% - Accent2 2 2 3" xfId="388" xr:uid="{79B8EA4A-87EF-47C3-A8F1-5D70114E6052}"/>
    <cellStyle name="40% - Accent2 2 2 3 2" xfId="866" xr:uid="{2684674B-E63A-4A10-82C9-8B0446752FBB}"/>
    <cellStyle name="40% - Accent2 2 2 3 2 2" xfId="2194" xr:uid="{D8653596-29AA-4353-9514-6FA50D8728FC}"/>
    <cellStyle name="40% - Accent2 2 2 3 2 2 2" xfId="4984" xr:uid="{9EF26521-069C-4758-AF8C-2EED2F7EA6DB}"/>
    <cellStyle name="40% - Accent2 2 2 3 2 2 2 2" xfId="13314" xr:uid="{77210480-AE86-4674-AB9F-AED33745BF9E}"/>
    <cellStyle name="40% - Accent2 2 2 3 2 2 2 2 2" xfId="29971" xr:uid="{0B9D7F10-A8E9-4696-A381-F8CA6B6962A7}"/>
    <cellStyle name="40% - Accent2 2 2 3 2 2 2 3" xfId="21643" xr:uid="{480FB24B-6188-44E5-BE3F-0245B3DABAB0}"/>
    <cellStyle name="40% - Accent2 2 2 3 2 2 3" xfId="7760" xr:uid="{AD3B5461-6C05-4E2C-A21D-43DFDE188F35}"/>
    <cellStyle name="40% - Accent2 2 2 3 2 2 3 2" xfId="16090" xr:uid="{2A540A1F-8346-4E55-B557-2F9EEB638DC1}"/>
    <cellStyle name="40% - Accent2 2 2 3 2 2 3 2 2" xfId="32747" xr:uid="{C2095351-24FB-4C0C-997E-A68BCA5CAAC1}"/>
    <cellStyle name="40% - Accent2 2 2 3 2 2 3 3" xfId="24419" xr:uid="{DD3E00A1-40D0-4BAB-BA01-984631965CD6}"/>
    <cellStyle name="40% - Accent2 2 2 3 2 2 4" xfId="10538" xr:uid="{70532AEE-03DD-4D63-B5B7-47F080B3A373}"/>
    <cellStyle name="40% - Accent2 2 2 3 2 2 4 2" xfId="27195" xr:uid="{1C01A0F4-AE21-4256-96AB-11FCC3AE9745}"/>
    <cellStyle name="40% - Accent2 2 2 3 2 2 5" xfId="18867" xr:uid="{804C0E0D-B7FC-4BD1-B5B5-122F40400980}"/>
    <cellStyle name="40% - Accent2 2 2 3 2 3" xfId="3657" xr:uid="{E90405A4-A491-49EE-966B-3E05E4B22F2D}"/>
    <cellStyle name="40% - Accent2 2 2 3 2 3 2" xfId="11987" xr:uid="{689681BB-F37A-4B5D-B2C5-F2266DBCE7F1}"/>
    <cellStyle name="40% - Accent2 2 2 3 2 3 2 2" xfId="28644" xr:uid="{CEFA60DE-DCC4-4880-927F-F746F665E841}"/>
    <cellStyle name="40% - Accent2 2 2 3 2 3 3" xfId="20316" xr:uid="{35888E51-88CD-436D-A1BD-A4003A7721BE}"/>
    <cellStyle name="40% - Accent2 2 2 3 2 4" xfId="6433" xr:uid="{91A54423-958A-4BE1-9F5E-74B629C1C82A}"/>
    <cellStyle name="40% - Accent2 2 2 3 2 4 2" xfId="14763" xr:uid="{186A54B7-0672-4CEA-9B99-3042B633BFBA}"/>
    <cellStyle name="40% - Accent2 2 2 3 2 4 2 2" xfId="31420" xr:uid="{556FBDE9-952C-443E-A7B7-6114B6B479AE}"/>
    <cellStyle name="40% - Accent2 2 2 3 2 4 3" xfId="23092" xr:uid="{C72FCEEC-4746-4630-9C5E-398755224FFB}"/>
    <cellStyle name="40% - Accent2 2 2 3 2 5" xfId="9211" xr:uid="{EE25509B-D48C-4C7A-BB76-3D513961DF49}"/>
    <cellStyle name="40% - Accent2 2 2 3 2 5 2" xfId="25868" xr:uid="{4BE89244-9EC3-46C7-8B0C-82C9498038B8}"/>
    <cellStyle name="40% - Accent2 2 2 3 2 6" xfId="17540" xr:uid="{E5E11C0C-0C40-405E-A82C-F7A0C5FB23B9}"/>
    <cellStyle name="40% - Accent2 2 2 3 3" xfId="1718" xr:uid="{6E2866FC-ECD2-4D08-B10E-C3034549C2F9}"/>
    <cellStyle name="40% - Accent2 2 2 3 3 2" xfId="4508" xr:uid="{5A98BA49-BBF8-4C04-A3C1-CBB598E69AF6}"/>
    <cellStyle name="40% - Accent2 2 2 3 3 2 2" xfId="12838" xr:uid="{F3EE3DEF-7050-494B-A2F3-B1640FF77ACE}"/>
    <cellStyle name="40% - Accent2 2 2 3 3 2 2 2" xfId="29495" xr:uid="{3DFCE214-89AF-4F38-9C7F-B42706CF1457}"/>
    <cellStyle name="40% - Accent2 2 2 3 3 2 3" xfId="21167" xr:uid="{49577155-76E7-4A00-9062-9E9A9B8D5309}"/>
    <cellStyle name="40% - Accent2 2 2 3 3 3" xfId="7284" xr:uid="{22E03968-5EDE-4890-8C02-7B5E8E3793F0}"/>
    <cellStyle name="40% - Accent2 2 2 3 3 3 2" xfId="15614" xr:uid="{C324D6F1-4512-4AFF-884A-4BA15131F842}"/>
    <cellStyle name="40% - Accent2 2 2 3 3 3 2 2" xfId="32271" xr:uid="{912E9AC5-3EB4-45B9-B5B5-904729486114}"/>
    <cellStyle name="40% - Accent2 2 2 3 3 3 3" xfId="23943" xr:uid="{D10D521D-04AE-40EB-ADDB-4BF85F2DB029}"/>
    <cellStyle name="40% - Accent2 2 2 3 3 4" xfId="10062" xr:uid="{652AFF22-710B-4FB4-A3A8-30F52124EE3A}"/>
    <cellStyle name="40% - Accent2 2 2 3 3 4 2" xfId="26719" xr:uid="{EFAA961F-E05B-4361-87C7-43D9462C5132}"/>
    <cellStyle name="40% - Accent2 2 2 3 3 5" xfId="18391" xr:uid="{19DF7D6E-D571-466B-A6DC-9757845B9616}"/>
    <cellStyle name="40% - Accent2 2 2 3 4" xfId="3181" xr:uid="{A608556B-77DB-453B-A4F3-75EE1604531A}"/>
    <cellStyle name="40% - Accent2 2 2 3 4 2" xfId="11511" xr:uid="{825916E6-2C35-4845-A521-49519C45C492}"/>
    <cellStyle name="40% - Accent2 2 2 3 4 2 2" xfId="28168" xr:uid="{959ED390-B086-4C44-B0C1-5F5EB5A1754F}"/>
    <cellStyle name="40% - Accent2 2 2 3 4 3" xfId="19840" xr:uid="{6FB482C2-A692-4EE2-9D86-5FF91FC65E94}"/>
    <cellStyle name="40% - Accent2 2 2 3 5" xfId="5957" xr:uid="{D163416C-5C18-444B-8480-F0A0D3C69FD4}"/>
    <cellStyle name="40% - Accent2 2 2 3 5 2" xfId="14287" xr:uid="{CC251492-6EBD-4ADD-BED3-C62F24B7FCE1}"/>
    <cellStyle name="40% - Accent2 2 2 3 5 2 2" xfId="30944" xr:uid="{DDF4E2F5-1ACC-49D6-81DC-FE640C514B96}"/>
    <cellStyle name="40% - Accent2 2 2 3 5 3" xfId="22616" xr:uid="{AA3EFCC2-61EE-4BAE-AFDE-1C8326EB8BBD}"/>
    <cellStyle name="40% - Accent2 2 2 3 6" xfId="8735" xr:uid="{14A6C9E6-F37D-42FC-875B-0942EC3E05DD}"/>
    <cellStyle name="40% - Accent2 2 2 3 6 2" xfId="25392" xr:uid="{E1F78F13-A138-4E7C-B785-0647CEB8DBF6}"/>
    <cellStyle name="40% - Accent2 2 2 3 7" xfId="17064" xr:uid="{C525803C-26DE-4CAD-A219-FF6DEDEA34ED}"/>
    <cellStyle name="40% - Accent2 2 2 4" xfId="624" xr:uid="{A5879050-5895-449A-8020-A9FB4722ACB8}"/>
    <cellStyle name="40% - Accent2 2 2 4 2" xfId="1954" xr:uid="{9036F9B1-3468-45DE-BCC0-4397E92FB890}"/>
    <cellStyle name="40% - Accent2 2 2 4 2 2" xfId="4744" xr:uid="{C4058DDC-4FCB-450D-A4DB-5D1F365FE047}"/>
    <cellStyle name="40% - Accent2 2 2 4 2 2 2" xfId="13074" xr:uid="{FE67E74E-A118-4BE3-906C-A4D9A6412193}"/>
    <cellStyle name="40% - Accent2 2 2 4 2 2 2 2" xfId="29731" xr:uid="{67F312C3-5B0F-4261-8D4F-5404B475AA88}"/>
    <cellStyle name="40% - Accent2 2 2 4 2 2 3" xfId="21403" xr:uid="{2DC03D6C-112D-41FD-9FFD-878DA04B4705}"/>
    <cellStyle name="40% - Accent2 2 2 4 2 3" xfId="7520" xr:uid="{7CC4807B-DCFA-4920-988D-654D3ED98145}"/>
    <cellStyle name="40% - Accent2 2 2 4 2 3 2" xfId="15850" xr:uid="{522C2416-85A2-47D4-9EC6-A4531BB337CC}"/>
    <cellStyle name="40% - Accent2 2 2 4 2 3 2 2" xfId="32507" xr:uid="{0CF6F238-F098-414B-B216-6D099B7B83F0}"/>
    <cellStyle name="40% - Accent2 2 2 4 2 3 3" xfId="24179" xr:uid="{B5E4473D-97E7-4AE4-8077-549322AD74B4}"/>
    <cellStyle name="40% - Accent2 2 2 4 2 4" xfId="10298" xr:uid="{E294E8F9-84ED-483C-908D-4D603ED5A238}"/>
    <cellStyle name="40% - Accent2 2 2 4 2 4 2" xfId="26955" xr:uid="{FDE1CA54-E7B1-456B-973C-C2072C647CA3}"/>
    <cellStyle name="40% - Accent2 2 2 4 2 5" xfId="18627" xr:uid="{8A07C2CC-CA2D-49FF-9565-FF882DB0C7E9}"/>
    <cellStyle name="40% - Accent2 2 2 4 3" xfId="3417" xr:uid="{DBAA4D51-BD9B-431E-B301-3639089AD5AC}"/>
    <cellStyle name="40% - Accent2 2 2 4 3 2" xfId="11747" xr:uid="{D0212A32-7A9E-4CAB-8476-7DEFECB2DAE3}"/>
    <cellStyle name="40% - Accent2 2 2 4 3 2 2" xfId="28404" xr:uid="{DD43F04E-1F12-4BE5-9798-99980EF4AC81}"/>
    <cellStyle name="40% - Accent2 2 2 4 3 3" xfId="20076" xr:uid="{24006CBB-6EBC-4A34-986E-B28D4701BBA9}"/>
    <cellStyle name="40% - Accent2 2 2 4 4" xfId="6193" xr:uid="{F1D4E8E1-143B-4266-8821-957D3298B7F5}"/>
    <cellStyle name="40% - Accent2 2 2 4 4 2" xfId="14523" xr:uid="{93FEA4CB-8C09-4501-BB8A-14669B55FCD5}"/>
    <cellStyle name="40% - Accent2 2 2 4 4 2 2" xfId="31180" xr:uid="{A9008F4A-4CB0-45EA-B119-D7170F86C8AF}"/>
    <cellStyle name="40% - Accent2 2 2 4 4 3" xfId="22852" xr:uid="{6FBF94F0-A172-43F0-AA62-3115D919AB6A}"/>
    <cellStyle name="40% - Accent2 2 2 4 5" xfId="8971" xr:uid="{738028EE-D4C6-4F28-92FE-3B9ACA118411}"/>
    <cellStyle name="40% - Accent2 2 2 4 5 2" xfId="25628" xr:uid="{8DC65250-96EA-421A-BC14-22F91A887D43}"/>
    <cellStyle name="40% - Accent2 2 2 4 6" xfId="17300" xr:uid="{4766A8C0-42F4-41DF-8826-2C44624FF824}"/>
    <cellStyle name="40% - Accent2 2 2 5" xfId="1101" xr:uid="{EB8C6967-2522-497C-BD16-2FB3F5B17F09}"/>
    <cellStyle name="40% - Accent2 2 2 5 2" xfId="2429" xr:uid="{7D150C35-A403-4587-8F19-B42BBCE5FB96}"/>
    <cellStyle name="40% - Accent2 2 2 5 2 2" xfId="5219" xr:uid="{EB2E3776-D004-479D-93C3-9135139B87FF}"/>
    <cellStyle name="40% - Accent2 2 2 5 2 2 2" xfId="13549" xr:uid="{AF6AD906-89D5-4781-8AC4-5D7CA4440890}"/>
    <cellStyle name="40% - Accent2 2 2 5 2 2 2 2" xfId="30206" xr:uid="{2C8CDC9B-9A02-48F9-A2CF-9AEC2E05D965}"/>
    <cellStyle name="40% - Accent2 2 2 5 2 2 3" xfId="21878" xr:uid="{77CB4EE2-261D-466A-9E74-B79210D7AF89}"/>
    <cellStyle name="40% - Accent2 2 2 5 2 3" xfId="7995" xr:uid="{2E9D52A3-BD2F-442B-B1F2-6E033FEE9E08}"/>
    <cellStyle name="40% - Accent2 2 2 5 2 3 2" xfId="16325" xr:uid="{788CFAA3-F779-48D3-9AAA-5BBF779AAED7}"/>
    <cellStyle name="40% - Accent2 2 2 5 2 3 2 2" xfId="32982" xr:uid="{8592A3C9-229B-47BB-A67D-CBB0675EF120}"/>
    <cellStyle name="40% - Accent2 2 2 5 2 3 3" xfId="24654" xr:uid="{DE4FACE4-D5F0-4388-BACD-F02C3BEC7FE5}"/>
    <cellStyle name="40% - Accent2 2 2 5 2 4" xfId="10773" xr:uid="{8BCB3BC5-1A80-45D2-91AA-D31CE34BCAB3}"/>
    <cellStyle name="40% - Accent2 2 2 5 2 4 2" xfId="27430" xr:uid="{DBBA961D-A948-4DFF-A3C3-B16B48C75EA2}"/>
    <cellStyle name="40% - Accent2 2 2 5 2 5" xfId="19102" xr:uid="{DE8A17CF-2E16-4AAA-B195-51DB04717CC2}"/>
    <cellStyle name="40% - Accent2 2 2 5 3" xfId="3892" xr:uid="{80713475-105F-4C81-B862-527DD8E7BE65}"/>
    <cellStyle name="40% - Accent2 2 2 5 3 2" xfId="12222" xr:uid="{038F2AC7-3319-4B6E-AFB7-EF772C7E3A25}"/>
    <cellStyle name="40% - Accent2 2 2 5 3 2 2" xfId="28879" xr:uid="{2ED8FCE4-CBC8-42CA-A0B8-C3F35D48372D}"/>
    <cellStyle name="40% - Accent2 2 2 5 3 3" xfId="20551" xr:uid="{9DAB5552-6BB4-4CA6-8900-CF93D83C69A8}"/>
    <cellStyle name="40% - Accent2 2 2 5 4" xfId="6668" xr:uid="{ABF470B9-487B-4772-82B6-C0496AB7FB07}"/>
    <cellStyle name="40% - Accent2 2 2 5 4 2" xfId="14998" xr:uid="{7C4DB959-CD75-4CC4-BB5C-BC33EA9F7E3B}"/>
    <cellStyle name="40% - Accent2 2 2 5 4 2 2" xfId="31655" xr:uid="{D723B338-FB8E-49C3-A86F-9E23DA63C239}"/>
    <cellStyle name="40% - Accent2 2 2 5 4 3" xfId="23327" xr:uid="{19B36E20-E038-4984-943F-DE31A76A16F1}"/>
    <cellStyle name="40% - Accent2 2 2 5 5" xfId="9446" xr:uid="{4BA32E7B-9CE1-4AFA-87F2-689CD7F84977}"/>
    <cellStyle name="40% - Accent2 2 2 5 5 2" xfId="26103" xr:uid="{605AB945-E179-46A2-8852-6D108C5DA936}"/>
    <cellStyle name="40% - Accent2 2 2 5 6" xfId="17775" xr:uid="{5227BCBD-3357-4048-9878-28612AA0C6F5}"/>
    <cellStyle name="40% - Accent2 2 2 6" xfId="1366" xr:uid="{C6B7A8EE-24AB-4BEB-A62F-0C46E9DEB286}"/>
    <cellStyle name="40% - Accent2 2 2 6 2" xfId="2694" xr:uid="{AD1D1704-3426-4FDB-A1F7-6DDC5EFB6BAB}"/>
    <cellStyle name="40% - Accent2 2 2 6 2 2" xfId="5484" xr:uid="{83B8D986-540D-432E-8059-748EAA1FF6DC}"/>
    <cellStyle name="40% - Accent2 2 2 6 2 2 2" xfId="13814" xr:uid="{F1B1A4BD-6D87-4DBE-98B2-17A46971FF49}"/>
    <cellStyle name="40% - Accent2 2 2 6 2 2 2 2" xfId="30471" xr:uid="{339E067D-7AD8-4838-B1A3-2AE3333FF419}"/>
    <cellStyle name="40% - Accent2 2 2 6 2 2 3" xfId="22143" xr:uid="{F1519E77-86DA-460B-8A74-9752A54C994E}"/>
    <cellStyle name="40% - Accent2 2 2 6 2 3" xfId="8260" xr:uid="{4667BA75-B791-49FB-B1DA-0D0DF85D796E}"/>
    <cellStyle name="40% - Accent2 2 2 6 2 3 2" xfId="16590" xr:uid="{C51B5245-E9B5-45DF-B8DB-14AC5AF693B8}"/>
    <cellStyle name="40% - Accent2 2 2 6 2 3 2 2" xfId="33247" xr:uid="{A862A491-F128-4B88-919F-1E8979120051}"/>
    <cellStyle name="40% - Accent2 2 2 6 2 3 3" xfId="24919" xr:uid="{2FCE8575-7BBF-4BC1-A172-7952323FCCAB}"/>
    <cellStyle name="40% - Accent2 2 2 6 2 4" xfId="11038" xr:uid="{67C74689-6DDD-41B8-8AE5-A56C7A1784F8}"/>
    <cellStyle name="40% - Accent2 2 2 6 2 4 2" xfId="27695" xr:uid="{EBF6A575-05C5-42DE-9E45-2AE890F08DD2}"/>
    <cellStyle name="40% - Accent2 2 2 6 2 5" xfId="19367" xr:uid="{36C0A94E-E0BF-4F13-A8E7-B31EC77332B8}"/>
    <cellStyle name="40% - Accent2 2 2 6 3" xfId="4157" xr:uid="{42EBD6F5-C4C8-4BA9-851B-D80C67219ABF}"/>
    <cellStyle name="40% - Accent2 2 2 6 3 2" xfId="12487" xr:uid="{F614F9C9-64BC-40ED-BFA2-E1513D853B5B}"/>
    <cellStyle name="40% - Accent2 2 2 6 3 2 2" xfId="29144" xr:uid="{5E9C778C-E728-4160-ACAB-73401495897B}"/>
    <cellStyle name="40% - Accent2 2 2 6 3 3" xfId="20816" xr:uid="{B66CEEC0-C799-4FCD-BDE7-AA59ED33DB77}"/>
    <cellStyle name="40% - Accent2 2 2 6 4" xfId="6933" xr:uid="{AFD250A0-55E5-4112-919B-B86E31F895E1}"/>
    <cellStyle name="40% - Accent2 2 2 6 4 2" xfId="15263" xr:uid="{D7642020-EB3B-43A2-8C30-8973A782D664}"/>
    <cellStyle name="40% - Accent2 2 2 6 4 2 2" xfId="31920" xr:uid="{AB0F6C58-6D58-472A-ADD4-033823781CC2}"/>
    <cellStyle name="40% - Accent2 2 2 6 4 3" xfId="23592" xr:uid="{D233E263-44B6-4B17-A061-419789F54BB8}"/>
    <cellStyle name="40% - Accent2 2 2 6 5" xfId="9711" xr:uid="{06D1F422-C3CA-498E-9B59-7685BD535323}"/>
    <cellStyle name="40% - Accent2 2 2 6 5 2" xfId="26368" xr:uid="{62F18427-1C32-4466-9B6A-5ADEEE6F7AB1}"/>
    <cellStyle name="40% - Accent2 2 2 6 6" xfId="18040" xr:uid="{F3BA9F69-44C0-46BC-9A69-5640CF0A8CEB}"/>
    <cellStyle name="40% - Accent2 2 2 7" xfId="1481" xr:uid="{D8A059ED-C3BD-49FA-BD68-608F8057BE0E}"/>
    <cellStyle name="40% - Accent2 2 2 7 2" xfId="4271" xr:uid="{15438220-B944-4EFC-B36E-C6D471F5B55A}"/>
    <cellStyle name="40% - Accent2 2 2 7 2 2" xfId="12601" xr:uid="{B65068A1-712C-4AA4-9E13-36891DB30475}"/>
    <cellStyle name="40% - Accent2 2 2 7 2 2 2" xfId="29258" xr:uid="{A1B94E26-C128-46F8-A177-E0DDB1D682C6}"/>
    <cellStyle name="40% - Accent2 2 2 7 2 3" xfId="20930" xr:uid="{BB6A8D23-2854-4D15-BD69-557B82474144}"/>
    <cellStyle name="40% - Accent2 2 2 7 3" xfId="7047" xr:uid="{6562E3E6-5695-434D-A728-269B93CB93A0}"/>
    <cellStyle name="40% - Accent2 2 2 7 3 2" xfId="15377" xr:uid="{9947B6AA-5E1B-4AB6-90BA-A52AE74C63A3}"/>
    <cellStyle name="40% - Accent2 2 2 7 3 2 2" xfId="32034" xr:uid="{EFA7D458-DABC-402B-840A-BAD8F68D7C6B}"/>
    <cellStyle name="40% - Accent2 2 2 7 3 3" xfId="23706" xr:uid="{65A43C87-4A25-4823-8B2E-29E211AE0A0E}"/>
    <cellStyle name="40% - Accent2 2 2 7 4" xfId="9825" xr:uid="{6E4D4E2D-3CFA-46FC-AF61-D4CAF42FA063}"/>
    <cellStyle name="40% - Accent2 2 2 7 4 2" xfId="26482" xr:uid="{C6B48742-DA7C-4185-B47A-FABCF55A0020}"/>
    <cellStyle name="40% - Accent2 2 2 7 5" xfId="18154" xr:uid="{A729A56D-33C9-4311-8293-CB7B814382AF}"/>
    <cellStyle name="40% - Accent2 2 2 8" xfId="2944" xr:uid="{694A64A1-AEAF-4133-8280-B2E80FE33211}"/>
    <cellStyle name="40% - Accent2 2 2 8 2" xfId="11274" xr:uid="{0142F6D8-F9EF-44B6-AE13-6331152355DF}"/>
    <cellStyle name="40% - Accent2 2 2 8 2 2" xfId="27931" xr:uid="{881240B3-7B94-4502-968E-2D46FBE2CB22}"/>
    <cellStyle name="40% - Accent2 2 2 8 3" xfId="19603" xr:uid="{BBB36054-2401-4A3C-BC19-EE6FAA2B39FD}"/>
    <cellStyle name="40% - Accent2 2 2 9" xfId="5720" xr:uid="{14508772-F070-4DF4-8EC4-8268D6A204A8}"/>
    <cellStyle name="40% - Accent2 2 2 9 2" xfId="14050" xr:uid="{3506565B-376F-4D6E-A851-C8FD2D9665FE}"/>
    <cellStyle name="40% - Accent2 2 2 9 2 2" xfId="30707" xr:uid="{337EA040-3675-4DE9-A8B8-D328735DA5CB}"/>
    <cellStyle name="40% - Accent2 2 2 9 3" xfId="22379" xr:uid="{56682E7B-A7B1-4D00-AB58-AD633FFC30B8}"/>
    <cellStyle name="40% - Accent2 2 3" xfId="204" xr:uid="{8FE2F5DA-713E-4490-8674-9FBEA3EAF191}"/>
    <cellStyle name="40% - Accent2 2 3 10" xfId="34881" xr:uid="{AA181BF2-0B98-49FD-BAC1-92EECF10C6A4}"/>
    <cellStyle name="40% - Accent2 2 3 2" xfId="446" xr:uid="{9B716F31-E9CD-4E61-B6D0-C71026C39803}"/>
    <cellStyle name="40% - Accent2 2 3 2 2" xfId="923" xr:uid="{310FC1B4-B36E-441C-873D-79BB53B01D53}"/>
    <cellStyle name="40% - Accent2 2 3 2 2 2" xfId="2251" xr:uid="{965F9160-77C5-470F-9735-4CD420A1BAE2}"/>
    <cellStyle name="40% - Accent2 2 3 2 2 2 2" xfId="5041" xr:uid="{8437C312-E450-4C85-B214-CA7533877CE5}"/>
    <cellStyle name="40% - Accent2 2 3 2 2 2 2 2" xfId="13371" xr:uid="{4DDD9481-4640-4151-BBD6-776041152AFD}"/>
    <cellStyle name="40% - Accent2 2 3 2 2 2 2 2 2" xfId="30028" xr:uid="{8F47FC40-C519-4E06-83BF-3279DA372D5A}"/>
    <cellStyle name="40% - Accent2 2 3 2 2 2 2 3" xfId="21700" xr:uid="{9C2B9B33-A7BA-4A57-9296-C79A9421D661}"/>
    <cellStyle name="40% - Accent2 2 3 2 2 2 3" xfId="7817" xr:uid="{1452FD79-5CD0-47C2-8962-E5B8BBD1660A}"/>
    <cellStyle name="40% - Accent2 2 3 2 2 2 3 2" xfId="16147" xr:uid="{38D60E2F-BE0A-4408-917C-C4A1BEF4B783}"/>
    <cellStyle name="40% - Accent2 2 3 2 2 2 3 2 2" xfId="32804" xr:uid="{BD5D0F11-B1CE-4DF5-87B2-BEC5590ACB4D}"/>
    <cellStyle name="40% - Accent2 2 3 2 2 2 3 3" xfId="24476" xr:uid="{E2719DAB-146C-4F49-8D30-BD6EBEB5D730}"/>
    <cellStyle name="40% - Accent2 2 3 2 2 2 4" xfId="10595" xr:uid="{2CFFF6E1-D60F-46C3-90D5-7CBCAB1804BC}"/>
    <cellStyle name="40% - Accent2 2 3 2 2 2 4 2" xfId="27252" xr:uid="{2419B711-A8C8-4697-B757-CF54C7750156}"/>
    <cellStyle name="40% - Accent2 2 3 2 2 2 5" xfId="18924" xr:uid="{AF020B4F-9EAF-471A-AAEA-91DEF13E2356}"/>
    <cellStyle name="40% - Accent2 2 3 2 2 3" xfId="3714" xr:uid="{0452C16C-0DBC-4950-AD36-9C0DFD7D3724}"/>
    <cellStyle name="40% - Accent2 2 3 2 2 3 2" xfId="12044" xr:uid="{8F272EF0-DD61-46B2-B229-10B3287E8AC4}"/>
    <cellStyle name="40% - Accent2 2 3 2 2 3 2 2" xfId="28701" xr:uid="{63254D88-0E4E-4278-A998-251000E45070}"/>
    <cellStyle name="40% - Accent2 2 3 2 2 3 3" xfId="20373" xr:uid="{84186C2F-1266-4EC2-ABB1-4AED2A07ACF0}"/>
    <cellStyle name="40% - Accent2 2 3 2 2 4" xfId="6490" xr:uid="{7DEE0161-F677-48B6-A341-716C52A881A7}"/>
    <cellStyle name="40% - Accent2 2 3 2 2 4 2" xfId="14820" xr:uid="{DC7F47F1-CBF9-43F4-96F8-B3B9E5A29918}"/>
    <cellStyle name="40% - Accent2 2 3 2 2 4 2 2" xfId="31477" xr:uid="{1FCEC4D6-6327-4954-B809-A1FFCCE2AEB6}"/>
    <cellStyle name="40% - Accent2 2 3 2 2 4 3" xfId="23149" xr:uid="{4790A977-D2CB-41DF-AE62-456A1C54D2A5}"/>
    <cellStyle name="40% - Accent2 2 3 2 2 5" xfId="9268" xr:uid="{8D58BECF-CB1F-47F4-A432-9E0AF00E1D10}"/>
    <cellStyle name="40% - Accent2 2 3 2 2 5 2" xfId="25925" xr:uid="{DBF07103-C4A9-4B75-BDEE-8AE2D8E7878B}"/>
    <cellStyle name="40% - Accent2 2 3 2 2 6" xfId="17597" xr:uid="{08B4DBC0-1C23-412F-8838-472D2BCA564E}"/>
    <cellStyle name="40% - Accent2 2 3 2 3" xfId="1776" xr:uid="{D596A48B-A881-4B76-8E09-C978C5971D17}"/>
    <cellStyle name="40% - Accent2 2 3 2 3 2" xfId="4566" xr:uid="{DAF946A2-AADB-45C9-8849-5ED7963C41FD}"/>
    <cellStyle name="40% - Accent2 2 3 2 3 2 2" xfId="12896" xr:uid="{E1C1CA89-E8AB-4351-A120-B981FA9857DB}"/>
    <cellStyle name="40% - Accent2 2 3 2 3 2 2 2" xfId="29553" xr:uid="{6E58225E-A940-4256-8E33-44D4F433879C}"/>
    <cellStyle name="40% - Accent2 2 3 2 3 2 3" xfId="21225" xr:uid="{372114D9-8DE1-45CA-B73C-A753C790B66F}"/>
    <cellStyle name="40% - Accent2 2 3 2 3 3" xfId="7342" xr:uid="{5838BC49-D9B1-4E81-894D-5B995FD6F370}"/>
    <cellStyle name="40% - Accent2 2 3 2 3 3 2" xfId="15672" xr:uid="{F6115034-AB59-4491-932D-8696D3894E2A}"/>
    <cellStyle name="40% - Accent2 2 3 2 3 3 2 2" xfId="32329" xr:uid="{C8377F7C-AA1C-4C26-A9FA-F72C9D092C7C}"/>
    <cellStyle name="40% - Accent2 2 3 2 3 3 3" xfId="24001" xr:uid="{3215B353-730E-424F-9296-7C20634CB51A}"/>
    <cellStyle name="40% - Accent2 2 3 2 3 4" xfId="10120" xr:uid="{B53C095E-CEB3-4CDE-8C05-E26A4BA81C3F}"/>
    <cellStyle name="40% - Accent2 2 3 2 3 4 2" xfId="26777" xr:uid="{7221EABD-3052-41F8-BF88-E0EB09C04989}"/>
    <cellStyle name="40% - Accent2 2 3 2 3 5" xfId="18449" xr:uid="{C4F47DDF-03D3-425E-A13D-5DA30FD7E766}"/>
    <cellStyle name="40% - Accent2 2 3 2 4" xfId="3239" xr:uid="{77BE68C6-52C5-456D-AE91-D6019F6DDFF6}"/>
    <cellStyle name="40% - Accent2 2 3 2 4 2" xfId="11569" xr:uid="{0AB4A284-A625-48D7-84E3-D8D54E42A7F4}"/>
    <cellStyle name="40% - Accent2 2 3 2 4 2 2" xfId="28226" xr:uid="{6660C8E8-1EEF-4A3E-9968-2AFE23FAA79A}"/>
    <cellStyle name="40% - Accent2 2 3 2 4 3" xfId="19898" xr:uid="{44A3530D-E628-4D4C-88A6-BBC0E1A80C2E}"/>
    <cellStyle name="40% - Accent2 2 3 2 5" xfId="6015" xr:uid="{14A75C39-FDCB-4AD7-B3CB-FC5E637873F0}"/>
    <cellStyle name="40% - Accent2 2 3 2 5 2" xfId="14345" xr:uid="{284EE48A-C4A3-41A9-B42C-36B6834602D0}"/>
    <cellStyle name="40% - Accent2 2 3 2 5 2 2" xfId="31002" xr:uid="{767FFBC2-5258-44A9-93D8-9C446CB4C59F}"/>
    <cellStyle name="40% - Accent2 2 3 2 5 3" xfId="22674" xr:uid="{C4BF981E-EA9C-4D53-933E-81009E4A517C}"/>
    <cellStyle name="40% - Accent2 2 3 2 6" xfId="8793" xr:uid="{6EAAE991-4240-408B-ADE3-44338A4E80A0}"/>
    <cellStyle name="40% - Accent2 2 3 2 6 2" xfId="25450" xr:uid="{A0E88702-8CDC-4E98-819E-C82F9215A1AA}"/>
    <cellStyle name="40% - Accent2 2 3 2 7" xfId="17122" xr:uid="{806B78F0-4015-47D5-9931-4F7614E05115}"/>
    <cellStyle name="40% - Accent2 2 3 3" xfId="682" xr:uid="{23197010-AAC5-4F54-A631-20E6C63960EE}"/>
    <cellStyle name="40% - Accent2 2 3 3 2" xfId="2012" xr:uid="{F15D5D55-FC97-49A3-B0BC-0AAAAD41E5A8}"/>
    <cellStyle name="40% - Accent2 2 3 3 2 2" xfId="4802" xr:uid="{179D2FFF-29EA-4098-B6FC-44D63F0E53C7}"/>
    <cellStyle name="40% - Accent2 2 3 3 2 2 2" xfId="13132" xr:uid="{D499AF0B-2EA7-4E64-816B-A981A2BCE009}"/>
    <cellStyle name="40% - Accent2 2 3 3 2 2 2 2" xfId="29789" xr:uid="{ADF6A322-62CE-43E8-A636-D1953B2BCAC2}"/>
    <cellStyle name="40% - Accent2 2 3 3 2 2 3" xfId="21461" xr:uid="{6588F300-E081-4EE5-B93F-37F4FF5CD065}"/>
    <cellStyle name="40% - Accent2 2 3 3 2 3" xfId="7578" xr:uid="{0B36BD54-EAC8-48A9-8E4C-74073B04990F}"/>
    <cellStyle name="40% - Accent2 2 3 3 2 3 2" xfId="15908" xr:uid="{B2286B6C-3B77-4BB1-9DBF-6F7D95D1BB7C}"/>
    <cellStyle name="40% - Accent2 2 3 3 2 3 2 2" xfId="32565" xr:uid="{DF2C88FE-7F0A-470E-8647-12CB661D9DC0}"/>
    <cellStyle name="40% - Accent2 2 3 3 2 3 3" xfId="24237" xr:uid="{EB04EE30-4AD9-4202-A787-BD96FE51877D}"/>
    <cellStyle name="40% - Accent2 2 3 3 2 4" xfId="10356" xr:uid="{79C0268A-4123-4589-9EFF-19C647F4450C}"/>
    <cellStyle name="40% - Accent2 2 3 3 2 4 2" xfId="27013" xr:uid="{C60FCDCF-07F5-4E94-8DCE-FB44ECE5C90D}"/>
    <cellStyle name="40% - Accent2 2 3 3 2 5" xfId="18685" xr:uid="{47CACA90-2F79-40D2-AFF6-54625F9E7408}"/>
    <cellStyle name="40% - Accent2 2 3 3 3" xfId="3475" xr:uid="{47F26F3C-77F3-41A9-942E-72A25D4E9068}"/>
    <cellStyle name="40% - Accent2 2 3 3 3 2" xfId="11805" xr:uid="{624A57F2-8B52-4426-B141-165C26DB60D1}"/>
    <cellStyle name="40% - Accent2 2 3 3 3 2 2" xfId="28462" xr:uid="{C4594D35-E448-4ECF-B043-F9B483815697}"/>
    <cellStyle name="40% - Accent2 2 3 3 3 3" xfId="20134" xr:uid="{0DF48C03-3270-4DF5-A0B4-AD837DB848D8}"/>
    <cellStyle name="40% - Accent2 2 3 3 4" xfId="6251" xr:uid="{B9DECF21-564B-4348-A73F-A663F232C29F}"/>
    <cellStyle name="40% - Accent2 2 3 3 4 2" xfId="14581" xr:uid="{45E792B8-4872-4DF7-8719-74D9A58828B1}"/>
    <cellStyle name="40% - Accent2 2 3 3 4 2 2" xfId="31238" xr:uid="{E3A07AB7-000D-41B2-8373-0B7E43DA1109}"/>
    <cellStyle name="40% - Accent2 2 3 3 4 3" xfId="22910" xr:uid="{494B272B-BED4-422F-B48B-17F2818F6ACE}"/>
    <cellStyle name="40% - Accent2 2 3 3 5" xfId="9029" xr:uid="{E7D92976-163E-4C56-9BE3-9799925D9DF9}"/>
    <cellStyle name="40% - Accent2 2 3 3 5 2" xfId="25686" xr:uid="{FD759604-67F0-4D48-A4B2-BF14642D4851}"/>
    <cellStyle name="40% - Accent2 2 3 3 6" xfId="17358" xr:uid="{1D1E3BDB-63A5-4BF4-AB80-D4F2FC081435}"/>
    <cellStyle name="40% - Accent2 2 3 4" xfId="1159" xr:uid="{493A20C4-F7DD-4B34-8860-96FE47459B03}"/>
    <cellStyle name="40% - Accent2 2 3 4 2" xfId="2487" xr:uid="{41A3D46E-8571-4263-AC36-826FDF596C11}"/>
    <cellStyle name="40% - Accent2 2 3 4 2 2" xfId="5277" xr:uid="{E65C966C-7AC6-486B-B832-93F6867411CB}"/>
    <cellStyle name="40% - Accent2 2 3 4 2 2 2" xfId="13607" xr:uid="{9654388A-510F-4937-BAAE-B42799413E02}"/>
    <cellStyle name="40% - Accent2 2 3 4 2 2 2 2" xfId="30264" xr:uid="{F6888CDA-2758-4827-B8CC-1B45ABC096C0}"/>
    <cellStyle name="40% - Accent2 2 3 4 2 2 3" xfId="21936" xr:uid="{CCAA4687-9DA6-40B0-8136-726FABC48CC8}"/>
    <cellStyle name="40% - Accent2 2 3 4 2 3" xfId="8053" xr:uid="{E865EFA9-99DE-4E83-A1E1-5901AE74CADD}"/>
    <cellStyle name="40% - Accent2 2 3 4 2 3 2" xfId="16383" xr:uid="{CB886C10-C8BA-488F-8450-2018CAE2DDEE}"/>
    <cellStyle name="40% - Accent2 2 3 4 2 3 2 2" xfId="33040" xr:uid="{F8198CCD-5020-42A5-9C92-096C87DE9AE0}"/>
    <cellStyle name="40% - Accent2 2 3 4 2 3 3" xfId="24712" xr:uid="{3B59DCCC-7494-4072-80BE-FCCFA57968F0}"/>
    <cellStyle name="40% - Accent2 2 3 4 2 4" xfId="10831" xr:uid="{0D2B7940-5B52-46B5-8068-2890E0758220}"/>
    <cellStyle name="40% - Accent2 2 3 4 2 4 2" xfId="27488" xr:uid="{D50F9832-CB3C-48EF-908F-7A95DF1FB314}"/>
    <cellStyle name="40% - Accent2 2 3 4 2 5" xfId="19160" xr:uid="{547A1A1C-055A-475D-B73D-09F7199A6163}"/>
    <cellStyle name="40% - Accent2 2 3 4 3" xfId="3950" xr:uid="{6CAAEFC8-76E3-49EE-9814-616ED8FB4DF5}"/>
    <cellStyle name="40% - Accent2 2 3 4 3 2" xfId="12280" xr:uid="{3610DA6F-4E7C-4E9F-818B-460353FC28F8}"/>
    <cellStyle name="40% - Accent2 2 3 4 3 2 2" xfId="28937" xr:uid="{37C846A3-90B0-474A-B2A4-325730AB5785}"/>
    <cellStyle name="40% - Accent2 2 3 4 3 3" xfId="20609" xr:uid="{EC9CE0A5-1AAE-4D84-AD0E-F3425E34BA4C}"/>
    <cellStyle name="40% - Accent2 2 3 4 4" xfId="6726" xr:uid="{6FA08595-A99A-446A-A139-1FB4DC55DA3C}"/>
    <cellStyle name="40% - Accent2 2 3 4 4 2" xfId="15056" xr:uid="{4BD452E3-1440-4A79-AA98-0875527575C2}"/>
    <cellStyle name="40% - Accent2 2 3 4 4 2 2" xfId="31713" xr:uid="{9F1C6228-EDFC-4B28-A716-5B9DF0A60090}"/>
    <cellStyle name="40% - Accent2 2 3 4 4 3" xfId="23385" xr:uid="{FAD51A67-5D2D-43D2-A651-5087A8A2EFB9}"/>
    <cellStyle name="40% - Accent2 2 3 4 5" xfId="9504" xr:uid="{159563C8-60BA-428A-AD83-6BCCB7303BC8}"/>
    <cellStyle name="40% - Accent2 2 3 4 5 2" xfId="26161" xr:uid="{7EA6324D-CEF0-4EC0-A9AF-BAF72FF320B2}"/>
    <cellStyle name="40% - Accent2 2 3 4 6" xfId="17833" xr:uid="{CF01650C-B64B-486A-85CE-0F0D2D4EE8DB}"/>
    <cellStyle name="40% - Accent2 2 3 5" xfId="1539" xr:uid="{6A89E665-FE3A-4E5F-BBB1-24EC5F71798C}"/>
    <cellStyle name="40% - Accent2 2 3 5 2" xfId="4329" xr:uid="{AB7E5241-D9FB-4698-9064-4090DE32E127}"/>
    <cellStyle name="40% - Accent2 2 3 5 2 2" xfId="12659" xr:uid="{A42FDB8C-AAA8-49F9-A6F4-B7F97CD4A5DB}"/>
    <cellStyle name="40% - Accent2 2 3 5 2 2 2" xfId="29316" xr:uid="{17C1AA83-F2A2-4E4F-A954-5811AC4B2694}"/>
    <cellStyle name="40% - Accent2 2 3 5 2 3" xfId="20988" xr:uid="{EB57A55B-C738-4BEC-AD46-5265E2C566FB}"/>
    <cellStyle name="40% - Accent2 2 3 5 3" xfId="7105" xr:uid="{E19B07E2-DDCA-4E52-8D64-A5ECABEB056C}"/>
    <cellStyle name="40% - Accent2 2 3 5 3 2" xfId="15435" xr:uid="{65D54F6B-69E1-4F09-8A0A-F845AA73C57A}"/>
    <cellStyle name="40% - Accent2 2 3 5 3 2 2" xfId="32092" xr:uid="{D16DEBD5-5842-44A1-B4A5-811797529D13}"/>
    <cellStyle name="40% - Accent2 2 3 5 3 3" xfId="23764" xr:uid="{E08D659A-8649-4954-B45F-2829DDF3A4F6}"/>
    <cellStyle name="40% - Accent2 2 3 5 4" xfId="9883" xr:uid="{840B94AB-383F-44B2-AD80-944360AE4119}"/>
    <cellStyle name="40% - Accent2 2 3 5 4 2" xfId="26540" xr:uid="{B6450220-3B3F-48F2-8896-23415D0F5044}"/>
    <cellStyle name="40% - Accent2 2 3 5 5" xfId="18212" xr:uid="{1F0259F6-0E2F-4DB2-A457-403872CEAF2D}"/>
    <cellStyle name="40% - Accent2 2 3 6" xfId="3002" xr:uid="{612C690C-777C-4026-ACEA-22165F2A8296}"/>
    <cellStyle name="40% - Accent2 2 3 6 2" xfId="11332" xr:uid="{CEB6B71F-1D66-4D2C-A51A-29FCDEA16C0F}"/>
    <cellStyle name="40% - Accent2 2 3 6 2 2" xfId="27989" xr:uid="{FC42BA0A-9D54-462B-B6F3-E55F077A3652}"/>
    <cellStyle name="40% - Accent2 2 3 6 3" xfId="19661" xr:uid="{4539C529-AC74-48E0-97DD-35EB393A4B12}"/>
    <cellStyle name="40% - Accent2 2 3 7" xfId="5778" xr:uid="{F0040892-E647-4B30-8789-C17202F048FE}"/>
    <cellStyle name="40% - Accent2 2 3 7 2" xfId="14108" xr:uid="{71C86C55-2D95-476E-9EDA-8B8E1B9D7FDC}"/>
    <cellStyle name="40% - Accent2 2 3 7 2 2" xfId="30765" xr:uid="{F70D458C-0ADE-4DEF-A811-E91DFD9575C7}"/>
    <cellStyle name="40% - Accent2 2 3 7 3" xfId="22437" xr:uid="{2ABE5829-0B54-4BA2-905A-0CDA1007BD69}"/>
    <cellStyle name="40% - Accent2 2 3 8" xfId="8556" xr:uid="{14746DF8-EF8B-43A2-8626-32899C3E2BA8}"/>
    <cellStyle name="40% - Accent2 2 3 8 2" xfId="25213" xr:uid="{C6B7D3E4-B513-4220-8C56-0BEB95A4DF13}"/>
    <cellStyle name="40% - Accent2 2 3 9" xfId="16885" xr:uid="{D7A1B593-4C8E-4D22-975A-77FB9BEED04C}"/>
    <cellStyle name="40% - Accent2 2 4" xfId="330" xr:uid="{591D4DD7-E616-4E57-AA1C-EFEE7EF048AC}"/>
    <cellStyle name="40% - Accent2 2 4 2" xfId="810" xr:uid="{E8F5B6C7-C9F1-4B90-88AB-83C7EF0A073D}"/>
    <cellStyle name="40% - Accent2 2 4 2 2" xfId="2138" xr:uid="{EA47DD72-3B9E-4688-8862-060FCCC9F1E3}"/>
    <cellStyle name="40% - Accent2 2 4 2 2 2" xfId="4928" xr:uid="{E46258ED-7C26-4422-B609-E107E6C31D59}"/>
    <cellStyle name="40% - Accent2 2 4 2 2 2 2" xfId="13258" xr:uid="{335E89FA-2BD4-4BC0-A2AD-56D4DD384AC9}"/>
    <cellStyle name="40% - Accent2 2 4 2 2 2 2 2" xfId="29915" xr:uid="{514B60F9-6E35-4E42-A9EF-199E90919FD1}"/>
    <cellStyle name="40% - Accent2 2 4 2 2 2 3" xfId="21587" xr:uid="{4BC53EB6-1B16-4675-92D8-716C741DD2C7}"/>
    <cellStyle name="40% - Accent2 2 4 2 2 3" xfId="7704" xr:uid="{84B7D614-A499-4653-B6ED-53E2813FE92F}"/>
    <cellStyle name="40% - Accent2 2 4 2 2 3 2" xfId="16034" xr:uid="{B459232C-FFC5-4163-824D-5280AB9C7C82}"/>
    <cellStyle name="40% - Accent2 2 4 2 2 3 2 2" xfId="32691" xr:uid="{BD398B7C-ECF0-4FD5-B1BB-94EB5BD5030F}"/>
    <cellStyle name="40% - Accent2 2 4 2 2 3 3" xfId="24363" xr:uid="{FF83AC02-2808-4A90-9F09-458B204CBFF4}"/>
    <cellStyle name="40% - Accent2 2 4 2 2 4" xfId="10482" xr:uid="{A7E59E6E-91F0-4196-BA0A-3CA96653A74E}"/>
    <cellStyle name="40% - Accent2 2 4 2 2 4 2" xfId="27139" xr:uid="{1FF52ED6-B0F0-419D-ABDA-6F67D33955DA}"/>
    <cellStyle name="40% - Accent2 2 4 2 2 5" xfId="18811" xr:uid="{7A6A801A-EF22-41A7-9832-0F09DB8D1741}"/>
    <cellStyle name="40% - Accent2 2 4 2 3" xfId="3601" xr:uid="{98F154E0-E544-47F6-B4EA-C9FF9A0D7FC7}"/>
    <cellStyle name="40% - Accent2 2 4 2 3 2" xfId="11931" xr:uid="{CC32F7DE-AA4C-42B3-ACA5-37D4A76E5514}"/>
    <cellStyle name="40% - Accent2 2 4 2 3 2 2" xfId="28588" xr:uid="{48F3171E-661E-4B60-9979-404338FFB531}"/>
    <cellStyle name="40% - Accent2 2 4 2 3 3" xfId="20260" xr:uid="{1C3AFDA9-92FB-4F27-9B65-E1A5CABE5906}"/>
    <cellStyle name="40% - Accent2 2 4 2 4" xfId="6377" xr:uid="{A11478D3-87E7-48A3-B5DB-8F43BE336D1F}"/>
    <cellStyle name="40% - Accent2 2 4 2 4 2" xfId="14707" xr:uid="{F6F593D7-F7D3-4EF2-AE4A-562EE4098021}"/>
    <cellStyle name="40% - Accent2 2 4 2 4 2 2" xfId="31364" xr:uid="{E2492FC9-0E59-4B15-BEB0-E47A3F41FFB1}"/>
    <cellStyle name="40% - Accent2 2 4 2 4 3" xfId="23036" xr:uid="{1AF12182-9B4D-4EB0-9A6D-37A5B9F97A96}"/>
    <cellStyle name="40% - Accent2 2 4 2 5" xfId="9155" xr:uid="{7D1E103D-841B-4E22-A3F6-6FB7BDEA6490}"/>
    <cellStyle name="40% - Accent2 2 4 2 5 2" xfId="25812" xr:uid="{F7F46921-49E4-4760-8CCE-6F2726931638}"/>
    <cellStyle name="40% - Accent2 2 4 2 6" xfId="17484" xr:uid="{EF61EA53-AA6D-4319-8FC6-76399DCC13DD}"/>
    <cellStyle name="40% - Accent2 2 4 3" xfId="1660" xr:uid="{81286173-7267-4060-BD0C-119898EE7FFB}"/>
    <cellStyle name="40% - Accent2 2 4 3 2" xfId="4450" xr:uid="{95BE7F9F-2139-44D4-8239-BC24076BC018}"/>
    <cellStyle name="40% - Accent2 2 4 3 2 2" xfId="12780" xr:uid="{85498053-E306-4300-99C6-860712B893E3}"/>
    <cellStyle name="40% - Accent2 2 4 3 2 2 2" xfId="29437" xr:uid="{2AB94A9A-0C38-4C38-B55F-A4032ABA7C24}"/>
    <cellStyle name="40% - Accent2 2 4 3 2 3" xfId="21109" xr:uid="{482CE82C-09FB-453F-8EAF-8C33A9541A1E}"/>
    <cellStyle name="40% - Accent2 2 4 3 3" xfId="7226" xr:uid="{A54DF34B-78E0-481B-BD0C-54EAE50BD7DC}"/>
    <cellStyle name="40% - Accent2 2 4 3 3 2" xfId="15556" xr:uid="{28D64A77-1DCA-4F52-933D-CE6DF097A385}"/>
    <cellStyle name="40% - Accent2 2 4 3 3 2 2" xfId="32213" xr:uid="{DFF10B5F-DDFA-4B6B-AAB5-73C0933C58CE}"/>
    <cellStyle name="40% - Accent2 2 4 3 3 3" xfId="23885" xr:uid="{38D8DF67-3B44-4943-B6AA-9F07699C8105}"/>
    <cellStyle name="40% - Accent2 2 4 3 4" xfId="10004" xr:uid="{29D118ED-5129-4B70-8DFB-0160A0F1A4C9}"/>
    <cellStyle name="40% - Accent2 2 4 3 4 2" xfId="26661" xr:uid="{DEA494A1-FA5B-4336-A1DE-63976C152BD2}"/>
    <cellStyle name="40% - Accent2 2 4 3 5" xfId="18333" xr:uid="{89087F5E-2E07-4209-A2AB-549662DF579C}"/>
    <cellStyle name="40% - Accent2 2 4 4" xfId="3123" xr:uid="{E2349BA1-849C-4C6F-B443-D3C291B805C3}"/>
    <cellStyle name="40% - Accent2 2 4 4 2" xfId="11453" xr:uid="{E2E25AC0-9913-482C-8C61-724A39F5C42B}"/>
    <cellStyle name="40% - Accent2 2 4 4 2 2" xfId="28110" xr:uid="{BCB62132-1856-4F46-B2B3-1EA586C4A129}"/>
    <cellStyle name="40% - Accent2 2 4 4 3" xfId="19782" xr:uid="{10A740A6-0C89-4D71-81C6-039EB20A8197}"/>
    <cellStyle name="40% - Accent2 2 4 5" xfId="5899" xr:uid="{6BD6E7D4-24F5-41BC-BFE6-A9AC2AFA975B}"/>
    <cellStyle name="40% - Accent2 2 4 5 2" xfId="14229" xr:uid="{3FF66AF0-07FA-4610-A8A6-126F192B2694}"/>
    <cellStyle name="40% - Accent2 2 4 5 2 2" xfId="30886" xr:uid="{3FFBE607-B712-4C78-9B5E-EA090B039211}"/>
    <cellStyle name="40% - Accent2 2 4 5 3" xfId="22558" xr:uid="{F652C2E6-EEDD-44A4-A73C-BFCB4A899CCF}"/>
    <cellStyle name="40% - Accent2 2 4 6" xfId="8677" xr:uid="{01639569-1145-469A-9AF3-303FFAA9BE74}"/>
    <cellStyle name="40% - Accent2 2 4 6 2" xfId="25334" xr:uid="{50AA61CD-A3DC-42AA-BD2C-8785BC7062B7}"/>
    <cellStyle name="40% - Accent2 2 4 7" xfId="17006" xr:uid="{95C648DB-77A1-4473-82D1-EE4B7E2FE8DD}"/>
    <cellStyle name="40% - Accent2 2 4 8" xfId="34882" xr:uid="{AEC3E4BF-1CF7-4940-8F84-FB8729F98E23}"/>
    <cellStyle name="40% - Accent2 2 5" xfId="566" xr:uid="{438DD0FF-6FC7-4E71-ACB0-DC2907744B0B}"/>
    <cellStyle name="40% - Accent2 2 5 2" xfId="1896" xr:uid="{3E8A77F1-3E3C-4800-86D4-1112DD1D5A4B}"/>
    <cellStyle name="40% - Accent2 2 5 2 2" xfId="4686" xr:uid="{1DEBB4EA-E3CC-46D2-BFCC-46A7645614A9}"/>
    <cellStyle name="40% - Accent2 2 5 2 2 2" xfId="13016" xr:uid="{40CECD08-E3F0-4D08-A653-57946A6863A4}"/>
    <cellStyle name="40% - Accent2 2 5 2 2 2 2" xfId="29673" xr:uid="{EFC10911-97F8-4CE4-89A6-D05B4670B28B}"/>
    <cellStyle name="40% - Accent2 2 5 2 2 3" xfId="21345" xr:uid="{3D9E3D10-77D4-44C9-8FDB-E121819F304F}"/>
    <cellStyle name="40% - Accent2 2 5 2 3" xfId="7462" xr:uid="{A7B2EE4A-B5D6-48B0-84AE-D988A7077D81}"/>
    <cellStyle name="40% - Accent2 2 5 2 3 2" xfId="15792" xr:uid="{FDF7AC95-2935-4C79-AC15-0AA5D0506EF9}"/>
    <cellStyle name="40% - Accent2 2 5 2 3 2 2" xfId="32449" xr:uid="{044CF944-4AE9-4599-9C54-EB93EC7FD937}"/>
    <cellStyle name="40% - Accent2 2 5 2 3 3" xfId="24121" xr:uid="{9E34D942-3786-4342-BC1A-BE4C52B138B4}"/>
    <cellStyle name="40% - Accent2 2 5 2 4" xfId="10240" xr:uid="{C368D066-E331-4555-B213-501D84745F94}"/>
    <cellStyle name="40% - Accent2 2 5 2 4 2" xfId="26897" xr:uid="{A33BFA1F-DDAC-4A7A-8350-AE74FC70A252}"/>
    <cellStyle name="40% - Accent2 2 5 2 5" xfId="18569" xr:uid="{5533F002-1BD5-42CE-ADEA-1F30E9572E36}"/>
    <cellStyle name="40% - Accent2 2 5 3" xfId="3359" xr:uid="{BEB59A73-3070-47CE-9988-57D89CFBA1A2}"/>
    <cellStyle name="40% - Accent2 2 5 3 2" xfId="11689" xr:uid="{CCC8491C-3304-42E3-81AD-0414FB1A4C49}"/>
    <cellStyle name="40% - Accent2 2 5 3 2 2" xfId="28346" xr:uid="{A01738D8-2E2C-43A6-A8A7-B585ED7FFB0A}"/>
    <cellStyle name="40% - Accent2 2 5 3 3" xfId="20018" xr:uid="{445F67A8-62F9-4C00-9E46-078C795B672E}"/>
    <cellStyle name="40% - Accent2 2 5 4" xfId="6135" xr:uid="{EE7F7A28-0F16-47EE-9AEE-CECC4E75F00F}"/>
    <cellStyle name="40% - Accent2 2 5 4 2" xfId="14465" xr:uid="{AA856D46-CDE8-47ED-BDD5-64C7F8019FFA}"/>
    <cellStyle name="40% - Accent2 2 5 4 2 2" xfId="31122" xr:uid="{CD900412-30F7-4316-BC69-F2C28F22C7B6}"/>
    <cellStyle name="40% - Accent2 2 5 4 3" xfId="22794" xr:uid="{5D326A8F-C5CD-4560-9578-637F9678193A}"/>
    <cellStyle name="40% - Accent2 2 5 5" xfId="8913" xr:uid="{17A337CD-952E-4538-8A81-BEF7BDD335D3}"/>
    <cellStyle name="40% - Accent2 2 5 5 2" xfId="25570" xr:uid="{17A4B51A-8770-4948-B32F-92F4314E3780}"/>
    <cellStyle name="40% - Accent2 2 5 6" xfId="17242" xr:uid="{97F8F211-786F-4CE6-B83A-959CEA96C190}"/>
    <cellStyle name="40% - Accent2 2 5 7" xfId="34883" xr:uid="{F5339248-1AA5-4EDA-AAA3-0196DE95049B}"/>
    <cellStyle name="40% - Accent2 2 6" xfId="1043" xr:uid="{D5618CF5-A4A1-492E-B362-D9BE139BDFC3}"/>
    <cellStyle name="40% - Accent2 2 6 2" xfId="2371" xr:uid="{7854B48F-DD81-4A5C-8EBD-9138D4FB3435}"/>
    <cellStyle name="40% - Accent2 2 6 2 2" xfId="5161" xr:uid="{A928B298-6C27-40E3-B335-9764583291A1}"/>
    <cellStyle name="40% - Accent2 2 6 2 2 2" xfId="13491" xr:uid="{BD92A972-6E03-41F8-8327-0B8A1AB79155}"/>
    <cellStyle name="40% - Accent2 2 6 2 2 2 2" xfId="30148" xr:uid="{26932EB7-EDBF-49C3-9761-CCBCDF15F00C}"/>
    <cellStyle name="40% - Accent2 2 6 2 2 3" xfId="21820" xr:uid="{102F8642-6611-41CF-97BF-058F31E957D9}"/>
    <cellStyle name="40% - Accent2 2 6 2 3" xfId="7937" xr:uid="{AC2C8E21-EB5B-4F9F-AF04-AD5EC75F4AE7}"/>
    <cellStyle name="40% - Accent2 2 6 2 3 2" xfId="16267" xr:uid="{B73436D9-DB67-4A16-A795-1AB3FC7EE874}"/>
    <cellStyle name="40% - Accent2 2 6 2 3 2 2" xfId="32924" xr:uid="{16913E8C-8AEF-4434-A088-1E9D4CED0061}"/>
    <cellStyle name="40% - Accent2 2 6 2 3 3" xfId="24596" xr:uid="{3C9222D1-4D86-44BF-BCCD-A3866BADC863}"/>
    <cellStyle name="40% - Accent2 2 6 2 4" xfId="10715" xr:uid="{387B82D9-CC41-4CF5-8F3F-A195E5B5F82B}"/>
    <cellStyle name="40% - Accent2 2 6 2 4 2" xfId="27372" xr:uid="{7C83CE8A-FEAA-4ECF-874A-B22DC3BBCB08}"/>
    <cellStyle name="40% - Accent2 2 6 2 5" xfId="19044" xr:uid="{9DE52042-E2F3-4FA9-8925-14B05B6929FB}"/>
    <cellStyle name="40% - Accent2 2 6 3" xfId="3834" xr:uid="{515033E4-979C-4FCA-86D3-F8CA5F132D3C}"/>
    <cellStyle name="40% - Accent2 2 6 3 2" xfId="12164" xr:uid="{63297E25-E904-424C-8AE9-D3DAE19A4B5D}"/>
    <cellStyle name="40% - Accent2 2 6 3 2 2" xfId="28821" xr:uid="{17F43A56-D4CC-4C0C-9333-B58203E4472D}"/>
    <cellStyle name="40% - Accent2 2 6 3 3" xfId="20493" xr:uid="{5370CC27-6E7D-4F92-993A-229736B35577}"/>
    <cellStyle name="40% - Accent2 2 6 4" xfId="6610" xr:uid="{8A8C5FD1-417D-475D-9120-C2C1C40FB384}"/>
    <cellStyle name="40% - Accent2 2 6 4 2" xfId="14940" xr:uid="{D087E5AF-543F-42F2-BA23-B9C6F3B813BD}"/>
    <cellStyle name="40% - Accent2 2 6 4 2 2" xfId="31597" xr:uid="{59804346-AD3B-4852-B048-F04AEA23AE1C}"/>
    <cellStyle name="40% - Accent2 2 6 4 3" xfId="23269" xr:uid="{4F2E8953-6FF2-4EAF-A17E-BAF1E9FA83F6}"/>
    <cellStyle name="40% - Accent2 2 6 5" xfId="9388" xr:uid="{8F843F79-52C9-43E5-AB8B-5B256E6EDA2C}"/>
    <cellStyle name="40% - Accent2 2 6 5 2" xfId="26045" xr:uid="{B7550C13-AAF7-4A78-AFAA-D9155605FE9C}"/>
    <cellStyle name="40% - Accent2 2 6 6" xfId="17717" xr:uid="{E914CBB5-2B1E-4B94-AC9A-B0299D0936CC}"/>
    <cellStyle name="40% - Accent2 2 6 7" xfId="34884" xr:uid="{24AF1E40-3F8D-4FD4-9826-AE17D0269436}"/>
    <cellStyle name="40% - Accent2 2 7" xfId="1304" xr:uid="{6EC5028C-DC16-4575-BB65-7A8557230008}"/>
    <cellStyle name="40% - Accent2 2 7 2" xfId="2632" xr:uid="{5C28425E-C79B-4292-A536-4558128DA6ED}"/>
    <cellStyle name="40% - Accent2 2 7 2 2" xfId="5422" xr:uid="{DCDF1DE0-2ED3-4E7A-8FB2-2453CEE88D0C}"/>
    <cellStyle name="40% - Accent2 2 7 2 2 2" xfId="13752" xr:uid="{0745155D-E04C-4765-BDBA-D0A53337FB6E}"/>
    <cellStyle name="40% - Accent2 2 7 2 2 2 2" xfId="30409" xr:uid="{FB9D9453-23F7-4173-86D9-89E8DB704D0C}"/>
    <cellStyle name="40% - Accent2 2 7 2 2 3" xfId="22081" xr:uid="{8B952DC6-50F6-467E-B9C0-54A739FC8FBE}"/>
    <cellStyle name="40% - Accent2 2 7 2 3" xfId="8198" xr:uid="{2283FA85-9DFD-441E-B7CE-B562F53108BC}"/>
    <cellStyle name="40% - Accent2 2 7 2 3 2" xfId="16528" xr:uid="{8DA7A209-8D45-4ADE-AE44-754FECD95939}"/>
    <cellStyle name="40% - Accent2 2 7 2 3 2 2" xfId="33185" xr:uid="{98DF26EF-758E-4F27-8789-0809FD5CB395}"/>
    <cellStyle name="40% - Accent2 2 7 2 3 3" xfId="24857" xr:uid="{0A06CE1E-8116-4343-A84D-F4D7AA48540A}"/>
    <cellStyle name="40% - Accent2 2 7 2 4" xfId="10976" xr:uid="{90910577-2709-4A51-99FF-862DF1B5F0D6}"/>
    <cellStyle name="40% - Accent2 2 7 2 4 2" xfId="27633" xr:uid="{BF194938-68EE-4CA1-A60F-38D770E6E054}"/>
    <cellStyle name="40% - Accent2 2 7 2 5" xfId="19305" xr:uid="{CBA94A5C-88FD-40D2-9BE9-DA3E32BEC87D}"/>
    <cellStyle name="40% - Accent2 2 7 3" xfId="4095" xr:uid="{6BF14CB5-14B6-4D62-B5C3-BBCB407F3960}"/>
    <cellStyle name="40% - Accent2 2 7 3 2" xfId="12425" xr:uid="{5151AF26-A016-430C-85C5-8828CE2A3079}"/>
    <cellStyle name="40% - Accent2 2 7 3 2 2" xfId="29082" xr:uid="{3B4AE882-3FC5-4CA2-84BC-8C3D7EC80AAC}"/>
    <cellStyle name="40% - Accent2 2 7 3 3" xfId="20754" xr:uid="{0B5075E4-0A60-4024-BE47-622230864095}"/>
    <cellStyle name="40% - Accent2 2 7 4" xfId="6871" xr:uid="{91F58D1E-8B66-4177-B287-31AB6E5A1772}"/>
    <cellStyle name="40% - Accent2 2 7 4 2" xfId="15201" xr:uid="{F575AD7D-05AC-4F97-9DB3-025CDF603398}"/>
    <cellStyle name="40% - Accent2 2 7 4 2 2" xfId="31858" xr:uid="{3EDAB1BB-30EA-43D6-84EE-8D9FFC3545E9}"/>
    <cellStyle name="40% - Accent2 2 7 4 3" xfId="23530" xr:uid="{DF061EFB-FFF3-4F41-8901-ACF62A4681EA}"/>
    <cellStyle name="40% - Accent2 2 7 5" xfId="9649" xr:uid="{A9D785EF-B1D6-4C4F-9E34-3A550E454838}"/>
    <cellStyle name="40% - Accent2 2 7 5 2" xfId="26306" xr:uid="{7BAA9B5D-9D45-41D2-A6E4-2E72A86A06AA}"/>
    <cellStyle name="40% - Accent2 2 7 6" xfId="17978" xr:uid="{15B8B04B-048E-489B-81C3-7BB7A52653D3}"/>
    <cellStyle name="40% - Accent2 2 7 7" xfId="34885" xr:uid="{9AB3CD36-9878-4D79-AEF4-C35D60D26912}"/>
    <cellStyle name="40% - Accent2 2 8" xfId="1422" xr:uid="{C16A60A6-A491-473A-8AFE-00F9C22564C8}"/>
    <cellStyle name="40% - Accent2 2 8 2" xfId="4213" xr:uid="{240D0E62-8BF7-425C-8DF5-C75AAA4BF921}"/>
    <cellStyle name="40% - Accent2 2 8 2 2" xfId="12543" xr:uid="{3FF20CD3-B801-4BB2-BEC8-C541C2991F7D}"/>
    <cellStyle name="40% - Accent2 2 8 2 2 2" xfId="29200" xr:uid="{63DC6204-34ED-4563-8D06-6C3B1BF8B921}"/>
    <cellStyle name="40% - Accent2 2 8 2 3" xfId="20872" xr:uid="{BEFEC1FD-AB93-452C-92D6-7FE37D8C773E}"/>
    <cellStyle name="40% - Accent2 2 8 3" xfId="6989" xr:uid="{1A84F75E-9F92-4472-AE22-324D6D245C64}"/>
    <cellStyle name="40% - Accent2 2 8 3 2" xfId="15319" xr:uid="{B6996046-8841-4614-89C8-B26FA3F80E88}"/>
    <cellStyle name="40% - Accent2 2 8 3 2 2" xfId="31976" xr:uid="{8A3BB03E-E8B2-4B2A-9867-15C8CB59287A}"/>
    <cellStyle name="40% - Accent2 2 8 3 3" xfId="23648" xr:uid="{CAD4A0C0-11CE-4760-9E6D-1BA71DBA84A6}"/>
    <cellStyle name="40% - Accent2 2 8 4" xfId="9767" xr:uid="{34CE5E2D-7BCE-4D78-BE86-97232448C1F0}"/>
    <cellStyle name="40% - Accent2 2 8 4 2" xfId="26424" xr:uid="{10DBC296-4C2D-4244-873C-9F4F0DEB1F1E}"/>
    <cellStyle name="40% - Accent2 2 8 5" xfId="18096" xr:uid="{16626E67-1BB4-4413-91C9-A739621BF2AC}"/>
    <cellStyle name="40% - Accent2 2 8 6" xfId="34886" xr:uid="{E1EA9592-9355-44E4-BE27-95AE74C2BBA4}"/>
    <cellStyle name="40% - Accent2 2 9" xfId="2885" xr:uid="{AEC13CF3-55D4-49AB-BA8F-5E7B02C8292E}"/>
    <cellStyle name="40% - Accent2 2 9 2" xfId="11216" xr:uid="{41D06932-BFF3-4DC8-9D9A-949B01B5774F}"/>
    <cellStyle name="40% - Accent2 2 9 2 2" xfId="27873" xr:uid="{F69B5358-3BBE-4324-9E39-5261EE4F405B}"/>
    <cellStyle name="40% - Accent2 2 9 3" xfId="19545" xr:uid="{263BBD13-587D-42E8-8DAC-9113E59A6233}"/>
    <cellStyle name="40% - Accent2 2 9 4" xfId="34887" xr:uid="{53341503-50E0-41D1-92F9-6095B421DF8C}"/>
    <cellStyle name="40% - Accent2 3" xfId="108" xr:uid="{3A23DB68-16F1-47E8-9478-7415FA2BC12A}"/>
    <cellStyle name="40% - Accent2 3 10" xfId="8463" xr:uid="{4F4B045F-CC80-4028-A36A-4EB67DC4B5FF}"/>
    <cellStyle name="40% - Accent2 3 10 2" xfId="25120" xr:uid="{502BF6EB-0C0F-40B9-83D0-33E82B1BFB97}"/>
    <cellStyle name="40% - Accent2 3 11" xfId="16792" xr:uid="{C938E2ED-F5CF-4A10-A2D5-36BE501F6656}"/>
    <cellStyle name="40% - Accent2 3 12" xfId="33986" xr:uid="{BB1AE035-0EC1-4128-BC78-2B0FE9F83D11}"/>
    <cellStyle name="40% - Accent2 3 13" xfId="34888" xr:uid="{52475487-0620-45F8-AC8B-3E407ACD2980}"/>
    <cellStyle name="40% - Accent2 3 2" xfId="231" xr:uid="{F43BA60E-8470-4CE7-A2A5-403A870D39C4}"/>
    <cellStyle name="40% - Accent2 3 2 2" xfId="473" xr:uid="{C0E55956-F396-4365-A6D0-55D827A28CD4}"/>
    <cellStyle name="40% - Accent2 3 2 2 2" xfId="950" xr:uid="{8438FE38-FD02-4DD5-AF91-3DA691139078}"/>
    <cellStyle name="40% - Accent2 3 2 2 2 2" xfId="2278" xr:uid="{5E3C8846-DCD2-47A4-9C31-9D4F57D0F8EA}"/>
    <cellStyle name="40% - Accent2 3 2 2 2 2 2" xfId="5068" xr:uid="{CFAE7466-BDD9-4634-928D-481B1702BADF}"/>
    <cellStyle name="40% - Accent2 3 2 2 2 2 2 2" xfId="13398" xr:uid="{26EEE06F-7C6E-41B1-BC83-6FB9C8262816}"/>
    <cellStyle name="40% - Accent2 3 2 2 2 2 2 2 2" xfId="30055" xr:uid="{1C0F41DA-85A0-4F5B-BADB-37EE468D1F6C}"/>
    <cellStyle name="40% - Accent2 3 2 2 2 2 2 3" xfId="21727" xr:uid="{4A179DBD-33C8-4F7C-BC2C-D22F2B6D7EFC}"/>
    <cellStyle name="40% - Accent2 3 2 2 2 2 3" xfId="7844" xr:uid="{B428C275-7921-4601-8C0D-98BE0D27BC18}"/>
    <cellStyle name="40% - Accent2 3 2 2 2 2 3 2" xfId="16174" xr:uid="{E972C519-7F7F-444E-899C-1CB18409D5A4}"/>
    <cellStyle name="40% - Accent2 3 2 2 2 2 3 2 2" xfId="32831" xr:uid="{D86CECFD-0979-49C3-8ED3-1C9E296F67DA}"/>
    <cellStyle name="40% - Accent2 3 2 2 2 2 3 3" xfId="24503" xr:uid="{1D807E8F-9F2E-4D7D-BCB9-3D25E6BADD2E}"/>
    <cellStyle name="40% - Accent2 3 2 2 2 2 4" xfId="10622" xr:uid="{88359F5E-CD9D-445C-8B28-61279BEC9B3F}"/>
    <cellStyle name="40% - Accent2 3 2 2 2 2 4 2" xfId="27279" xr:uid="{689706C8-3450-45A9-A60F-76CC58B8E2A3}"/>
    <cellStyle name="40% - Accent2 3 2 2 2 2 5" xfId="18951" xr:uid="{1A55ABF3-7526-4721-A019-F6400D76E681}"/>
    <cellStyle name="40% - Accent2 3 2 2 2 3" xfId="3741" xr:uid="{D43F7364-23A3-41C7-8504-70E292B6F6E4}"/>
    <cellStyle name="40% - Accent2 3 2 2 2 3 2" xfId="12071" xr:uid="{DB30BCD2-0F77-43C2-92EE-710C4B2DE13C}"/>
    <cellStyle name="40% - Accent2 3 2 2 2 3 2 2" xfId="28728" xr:uid="{940FBF84-AAC9-4002-9B40-16BEEE88C332}"/>
    <cellStyle name="40% - Accent2 3 2 2 2 3 3" xfId="20400" xr:uid="{F79B1D6F-C358-4BFF-BF91-EEA66493B7AB}"/>
    <cellStyle name="40% - Accent2 3 2 2 2 4" xfId="6517" xr:uid="{4276E575-06A6-4AD8-8E2B-BF1617D4AD2B}"/>
    <cellStyle name="40% - Accent2 3 2 2 2 4 2" xfId="14847" xr:uid="{024DB694-CF28-48A9-B20D-91588F668857}"/>
    <cellStyle name="40% - Accent2 3 2 2 2 4 2 2" xfId="31504" xr:uid="{E23C0843-16CA-4B96-A7E7-C4BED2C029DB}"/>
    <cellStyle name="40% - Accent2 3 2 2 2 4 3" xfId="23176" xr:uid="{9C04D75B-CDDA-451D-9D4F-DC508B871D32}"/>
    <cellStyle name="40% - Accent2 3 2 2 2 5" xfId="9295" xr:uid="{4FCC3E71-B08E-491E-A3F4-DBE897A49CC7}"/>
    <cellStyle name="40% - Accent2 3 2 2 2 5 2" xfId="25952" xr:uid="{22C4D09E-34A1-4578-A9FC-2D8409AFE088}"/>
    <cellStyle name="40% - Accent2 3 2 2 2 6" xfId="17624" xr:uid="{39989A76-B1EC-4B30-BD94-3F0F2320FD2E}"/>
    <cellStyle name="40% - Accent2 3 2 2 3" xfId="1803" xr:uid="{4AEE5C1D-189F-4CA2-AB28-713D01FBF106}"/>
    <cellStyle name="40% - Accent2 3 2 2 3 2" xfId="4593" xr:uid="{563DBB94-8356-499E-A326-2C2E2B94E06A}"/>
    <cellStyle name="40% - Accent2 3 2 2 3 2 2" xfId="12923" xr:uid="{45692BE3-2927-4B42-B1CA-51EA1C5238EB}"/>
    <cellStyle name="40% - Accent2 3 2 2 3 2 2 2" xfId="29580" xr:uid="{DA5D25D8-A59F-4FC9-8474-E1BDB4BC01B5}"/>
    <cellStyle name="40% - Accent2 3 2 2 3 2 3" xfId="21252" xr:uid="{8A851D59-9FBB-42D2-8B89-304221FAAA11}"/>
    <cellStyle name="40% - Accent2 3 2 2 3 3" xfId="7369" xr:uid="{EADDA5CD-52A9-4FDF-B99E-CE1A3382483B}"/>
    <cellStyle name="40% - Accent2 3 2 2 3 3 2" xfId="15699" xr:uid="{8BE944F2-5883-4565-8F1E-C2FD269913EB}"/>
    <cellStyle name="40% - Accent2 3 2 2 3 3 2 2" xfId="32356" xr:uid="{A9DED163-7E88-4D51-821B-765BB8D5F03E}"/>
    <cellStyle name="40% - Accent2 3 2 2 3 3 3" xfId="24028" xr:uid="{54F704BC-CC53-40BC-AF23-24FE3797607D}"/>
    <cellStyle name="40% - Accent2 3 2 2 3 4" xfId="10147" xr:uid="{9CC0A179-A513-406B-B531-2C903E000652}"/>
    <cellStyle name="40% - Accent2 3 2 2 3 4 2" xfId="26804" xr:uid="{6D9CBE9A-ED37-4C9E-8DE0-2E29C1012EE3}"/>
    <cellStyle name="40% - Accent2 3 2 2 3 5" xfId="18476" xr:uid="{AC1D3D98-5D3A-4A5F-B6AC-D028C6E8B366}"/>
    <cellStyle name="40% - Accent2 3 2 2 4" xfId="3266" xr:uid="{325A0DB0-C7F6-405E-97AA-469773852616}"/>
    <cellStyle name="40% - Accent2 3 2 2 4 2" xfId="11596" xr:uid="{47261028-0E17-4A25-BE0A-2ABF18FF0292}"/>
    <cellStyle name="40% - Accent2 3 2 2 4 2 2" xfId="28253" xr:uid="{27CCB0BE-1B4C-4F48-965C-CA132BC8B609}"/>
    <cellStyle name="40% - Accent2 3 2 2 4 3" xfId="19925" xr:uid="{44B91A6C-3499-4997-A512-7B747B3DA9B5}"/>
    <cellStyle name="40% - Accent2 3 2 2 5" xfId="6042" xr:uid="{82A5E4F7-DA3F-4A60-B08B-C16E8802F5D0}"/>
    <cellStyle name="40% - Accent2 3 2 2 5 2" xfId="14372" xr:uid="{D36C4EBD-1D0B-4CF1-A4A3-79AB33F9F028}"/>
    <cellStyle name="40% - Accent2 3 2 2 5 2 2" xfId="31029" xr:uid="{35BFF429-8AC3-4437-8455-6056A8C1C79A}"/>
    <cellStyle name="40% - Accent2 3 2 2 5 3" xfId="22701" xr:uid="{8F0DF959-18EF-4BC6-B42F-5FC6821E0FD0}"/>
    <cellStyle name="40% - Accent2 3 2 2 6" xfId="8820" xr:uid="{FD3F628C-EC5E-4298-9160-C96E171A28A7}"/>
    <cellStyle name="40% - Accent2 3 2 2 6 2" xfId="25477" xr:uid="{C61A646B-FB7A-4365-B925-70A5FA0505F0}"/>
    <cellStyle name="40% - Accent2 3 2 2 7" xfId="17149" xr:uid="{AEF36DDF-FAA5-43D2-BDFF-190C65858042}"/>
    <cellStyle name="40% - Accent2 3 2 3" xfId="709" xr:uid="{562DA0A5-08EE-413A-B528-D4C77269315F}"/>
    <cellStyle name="40% - Accent2 3 2 3 2" xfId="2039" xr:uid="{AE0326E5-40C4-48D7-A409-258E0EAC0750}"/>
    <cellStyle name="40% - Accent2 3 2 3 2 2" xfId="4829" xr:uid="{5370DD53-72D3-4CEA-A951-901C0AA631DF}"/>
    <cellStyle name="40% - Accent2 3 2 3 2 2 2" xfId="13159" xr:uid="{98891974-1F86-40DB-9FE4-F3895B32E6E3}"/>
    <cellStyle name="40% - Accent2 3 2 3 2 2 2 2" xfId="29816" xr:uid="{FB904E64-F2BC-4ABD-9B78-E27F5233C29C}"/>
    <cellStyle name="40% - Accent2 3 2 3 2 2 3" xfId="21488" xr:uid="{786A6CEE-DD5A-4273-874D-42105832C9F3}"/>
    <cellStyle name="40% - Accent2 3 2 3 2 3" xfId="7605" xr:uid="{5A4FF610-60B7-4818-8EE7-1DDB2DCC899C}"/>
    <cellStyle name="40% - Accent2 3 2 3 2 3 2" xfId="15935" xr:uid="{0AB32D81-2A59-46C0-8186-F0952E71F0A2}"/>
    <cellStyle name="40% - Accent2 3 2 3 2 3 2 2" xfId="32592" xr:uid="{0CDB9CE7-7D7A-40E3-A8D3-0867137DC2E4}"/>
    <cellStyle name="40% - Accent2 3 2 3 2 3 3" xfId="24264" xr:uid="{602CD49C-BC56-4C36-B63A-9A7ED27D4EE6}"/>
    <cellStyle name="40% - Accent2 3 2 3 2 4" xfId="10383" xr:uid="{3E784B74-10DE-4131-AD46-DFCA1C0602BB}"/>
    <cellStyle name="40% - Accent2 3 2 3 2 4 2" xfId="27040" xr:uid="{DACCCD7B-2A33-42BF-A652-E5E4471001BB}"/>
    <cellStyle name="40% - Accent2 3 2 3 2 5" xfId="18712" xr:uid="{66CF7338-C1CB-4419-B164-703ACFB8D651}"/>
    <cellStyle name="40% - Accent2 3 2 3 3" xfId="3502" xr:uid="{B32BD32B-899C-40BE-91CD-D36B7D371CE3}"/>
    <cellStyle name="40% - Accent2 3 2 3 3 2" xfId="11832" xr:uid="{3FDFD92D-0039-45CD-8355-51B0BC4A4F2D}"/>
    <cellStyle name="40% - Accent2 3 2 3 3 2 2" xfId="28489" xr:uid="{5819C887-6445-4B6B-A75B-1CDE744DD459}"/>
    <cellStyle name="40% - Accent2 3 2 3 3 3" xfId="20161" xr:uid="{09E3F3E5-028B-4744-B904-B2D41D23DFF0}"/>
    <cellStyle name="40% - Accent2 3 2 3 4" xfId="6278" xr:uid="{60753942-9168-42B9-AFB8-59EBC304B085}"/>
    <cellStyle name="40% - Accent2 3 2 3 4 2" xfId="14608" xr:uid="{DE42489D-26F0-41C9-B19A-79552DA44AAA}"/>
    <cellStyle name="40% - Accent2 3 2 3 4 2 2" xfId="31265" xr:uid="{1537FB61-12D5-4CB8-8C89-2E95643E894B}"/>
    <cellStyle name="40% - Accent2 3 2 3 4 3" xfId="22937" xr:uid="{C71AB3C2-5843-461F-AB64-33CE8EC9F0A6}"/>
    <cellStyle name="40% - Accent2 3 2 3 5" xfId="9056" xr:uid="{C26AEAC6-9158-4EAC-9EAE-DC2824EAD5CE}"/>
    <cellStyle name="40% - Accent2 3 2 3 5 2" xfId="25713" xr:uid="{E6FD64E1-CF12-4065-8796-E9911F553E97}"/>
    <cellStyle name="40% - Accent2 3 2 3 6" xfId="17385" xr:uid="{A6A6200C-5937-4495-897B-92B357332F80}"/>
    <cellStyle name="40% - Accent2 3 2 4" xfId="1186" xr:uid="{FCE29F63-01D1-4BC2-B791-11B417FCB225}"/>
    <cellStyle name="40% - Accent2 3 2 4 2" xfId="2514" xr:uid="{3BFCDF70-4455-41C7-B1ED-55201DF5F013}"/>
    <cellStyle name="40% - Accent2 3 2 4 2 2" xfId="5304" xr:uid="{19A0B043-6958-452C-8A09-F145A358E73F}"/>
    <cellStyle name="40% - Accent2 3 2 4 2 2 2" xfId="13634" xr:uid="{4D45BE2B-FB57-43CF-9477-9B21D5351A44}"/>
    <cellStyle name="40% - Accent2 3 2 4 2 2 2 2" xfId="30291" xr:uid="{664EFCF5-4120-4FC3-82D6-8940AEC6A32F}"/>
    <cellStyle name="40% - Accent2 3 2 4 2 2 3" xfId="21963" xr:uid="{523ED034-0BCA-4006-81DD-509AD1D83446}"/>
    <cellStyle name="40% - Accent2 3 2 4 2 3" xfId="8080" xr:uid="{F94CCCEB-5CB4-434D-B283-A6DF99DA2BEA}"/>
    <cellStyle name="40% - Accent2 3 2 4 2 3 2" xfId="16410" xr:uid="{366305A6-D4F5-4E6B-9944-5A93AD67D694}"/>
    <cellStyle name="40% - Accent2 3 2 4 2 3 2 2" xfId="33067" xr:uid="{CFE28241-AAE6-460A-9701-6F3DE638DF09}"/>
    <cellStyle name="40% - Accent2 3 2 4 2 3 3" xfId="24739" xr:uid="{47D58BCC-0CF7-4164-8B84-4D3DB62E321C}"/>
    <cellStyle name="40% - Accent2 3 2 4 2 4" xfId="10858" xr:uid="{6541C3F8-6B34-4931-ABE3-380E9358E480}"/>
    <cellStyle name="40% - Accent2 3 2 4 2 4 2" xfId="27515" xr:uid="{13AED52C-2E07-40D9-9867-831B2A454CB4}"/>
    <cellStyle name="40% - Accent2 3 2 4 2 5" xfId="19187" xr:uid="{5BDAA1AC-4466-47FC-B965-E3F7A0604055}"/>
    <cellStyle name="40% - Accent2 3 2 4 3" xfId="3977" xr:uid="{D2F445F2-E6F8-4C46-A342-175149F1341D}"/>
    <cellStyle name="40% - Accent2 3 2 4 3 2" xfId="12307" xr:uid="{78EEFF08-A37D-47DE-8136-ABB26027F884}"/>
    <cellStyle name="40% - Accent2 3 2 4 3 2 2" xfId="28964" xr:uid="{7C4228D8-6D74-423D-8838-F386C2C87F1E}"/>
    <cellStyle name="40% - Accent2 3 2 4 3 3" xfId="20636" xr:uid="{A07E1F23-4444-4BA8-9977-4ED2FDD86266}"/>
    <cellStyle name="40% - Accent2 3 2 4 4" xfId="6753" xr:uid="{66548A98-2ACB-42EC-B609-B048B35D43D8}"/>
    <cellStyle name="40% - Accent2 3 2 4 4 2" xfId="15083" xr:uid="{9F910866-8008-4CD4-A7C8-EDDCBDA85DA5}"/>
    <cellStyle name="40% - Accent2 3 2 4 4 2 2" xfId="31740" xr:uid="{0BB2FC8F-7A0D-4DFC-B30B-4427C74A8659}"/>
    <cellStyle name="40% - Accent2 3 2 4 4 3" xfId="23412" xr:uid="{56910A88-D3C8-4B7D-AA74-868B4CB96457}"/>
    <cellStyle name="40% - Accent2 3 2 4 5" xfId="9531" xr:uid="{CDD5AC2C-BD64-4E41-BD1E-1DF15A4CA539}"/>
    <cellStyle name="40% - Accent2 3 2 4 5 2" xfId="26188" xr:uid="{AB1216DA-5DCC-41CC-972F-E4D83E99EF49}"/>
    <cellStyle name="40% - Accent2 3 2 4 6" xfId="17860" xr:uid="{80B0CB50-3A91-4F68-ABFF-D2D7B5450FCF}"/>
    <cellStyle name="40% - Accent2 3 2 5" xfId="1566" xr:uid="{8DD9B2EA-7DFF-4EFC-B645-FD5C55C3BC75}"/>
    <cellStyle name="40% - Accent2 3 2 5 2" xfId="4356" xr:uid="{2BF2B6D3-BE02-494F-88E1-ACAAAC777A2D}"/>
    <cellStyle name="40% - Accent2 3 2 5 2 2" xfId="12686" xr:uid="{33E4C112-FFD1-4BDF-AA64-A0EEB1B38B79}"/>
    <cellStyle name="40% - Accent2 3 2 5 2 2 2" xfId="29343" xr:uid="{E53A5586-BA1D-4DBA-B009-93FBCA85A32A}"/>
    <cellStyle name="40% - Accent2 3 2 5 2 3" xfId="21015" xr:uid="{625D4228-2329-4E6E-94E4-5D2EC9F2FD15}"/>
    <cellStyle name="40% - Accent2 3 2 5 3" xfId="7132" xr:uid="{BA6B0ADE-6E99-4803-9F36-75DFF46005A8}"/>
    <cellStyle name="40% - Accent2 3 2 5 3 2" xfId="15462" xr:uid="{ACB1D73D-645A-417F-AFB4-F44A81CEB9FA}"/>
    <cellStyle name="40% - Accent2 3 2 5 3 2 2" xfId="32119" xr:uid="{895F4A42-992B-4DEB-8C0F-4A66AD90B97A}"/>
    <cellStyle name="40% - Accent2 3 2 5 3 3" xfId="23791" xr:uid="{D06CD20B-451C-4DE2-A41C-D041BF0D2C88}"/>
    <cellStyle name="40% - Accent2 3 2 5 4" xfId="9910" xr:uid="{B4367D96-4D46-4920-92F7-15C53E4586AB}"/>
    <cellStyle name="40% - Accent2 3 2 5 4 2" xfId="26567" xr:uid="{A6F2CD8B-92B6-45A0-8DB2-2993DAD59F50}"/>
    <cellStyle name="40% - Accent2 3 2 5 5" xfId="18239" xr:uid="{121D8990-3418-47C1-8116-E5EB7C207B8B}"/>
    <cellStyle name="40% - Accent2 3 2 6" xfId="3029" xr:uid="{4E1899FA-9502-4F5D-9E49-855FFD14EB20}"/>
    <cellStyle name="40% - Accent2 3 2 6 2" xfId="11359" xr:uid="{F4D120DF-AEB0-4549-A3AD-B79246E83608}"/>
    <cellStyle name="40% - Accent2 3 2 6 2 2" xfId="28016" xr:uid="{29F934B9-0BDF-47F7-9B22-5FE315DC56F6}"/>
    <cellStyle name="40% - Accent2 3 2 6 3" xfId="19688" xr:uid="{239194E0-8210-4A05-9EF4-5F464957CCAE}"/>
    <cellStyle name="40% - Accent2 3 2 7" xfId="5805" xr:uid="{3BAC9E23-6660-4D1A-BCCA-6D1E869CE1F5}"/>
    <cellStyle name="40% - Accent2 3 2 7 2" xfId="14135" xr:uid="{A223E39F-3644-4914-AB0F-BDD5D23B82CA}"/>
    <cellStyle name="40% - Accent2 3 2 7 2 2" xfId="30792" xr:uid="{2C92DDEE-E34D-4C67-B1DA-E3519AF638A7}"/>
    <cellStyle name="40% - Accent2 3 2 7 3" xfId="22464" xr:uid="{19A5CF37-288E-4F4A-A9B9-4BB3FC81CBDE}"/>
    <cellStyle name="40% - Accent2 3 2 8" xfId="8583" xr:uid="{5243A24C-BCCB-46ED-8887-ECF491C3EB09}"/>
    <cellStyle name="40% - Accent2 3 2 8 2" xfId="25240" xr:uid="{D6503D06-FEDC-4D46-8160-00BCA517D94C}"/>
    <cellStyle name="40% - Accent2 3 2 9" xfId="16912" xr:uid="{02A393CB-05BF-4D1F-86ED-FDF3B2684E7C}"/>
    <cellStyle name="40% - Accent2 3 3" xfId="353" xr:uid="{B30A6BD7-1732-471F-8327-CAFF0D50386B}"/>
    <cellStyle name="40% - Accent2 3 3 2" xfId="832" xr:uid="{FECB90D6-94D3-4003-A28E-00C6CE0F5871}"/>
    <cellStyle name="40% - Accent2 3 3 2 2" xfId="2160" xr:uid="{17E10F28-E14F-47B2-B799-21506A83FD76}"/>
    <cellStyle name="40% - Accent2 3 3 2 2 2" xfId="4950" xr:uid="{4F53A4E6-2122-43E7-B711-04C8F590139B}"/>
    <cellStyle name="40% - Accent2 3 3 2 2 2 2" xfId="13280" xr:uid="{21FDEEB3-C42B-4AA8-BCCB-65A2DE265049}"/>
    <cellStyle name="40% - Accent2 3 3 2 2 2 2 2" xfId="29937" xr:uid="{6E12F673-612D-4236-8642-235F0E5821D0}"/>
    <cellStyle name="40% - Accent2 3 3 2 2 2 3" xfId="21609" xr:uid="{EE974A76-1730-401B-B6F8-90C19C9A90CB}"/>
    <cellStyle name="40% - Accent2 3 3 2 2 3" xfId="7726" xr:uid="{940A663D-6A25-4CE0-A876-D4B9E001637F}"/>
    <cellStyle name="40% - Accent2 3 3 2 2 3 2" xfId="16056" xr:uid="{3EBE78B5-0562-4FC9-894F-49328200E6D6}"/>
    <cellStyle name="40% - Accent2 3 3 2 2 3 2 2" xfId="32713" xr:uid="{24A441E8-D127-49DD-AA13-65A728D31EAD}"/>
    <cellStyle name="40% - Accent2 3 3 2 2 3 3" xfId="24385" xr:uid="{A7D59E36-01EE-4135-AE51-3D11FD9DA2ED}"/>
    <cellStyle name="40% - Accent2 3 3 2 2 4" xfId="10504" xr:uid="{0012CFCE-A631-4572-BF98-9583F78E2C11}"/>
    <cellStyle name="40% - Accent2 3 3 2 2 4 2" xfId="27161" xr:uid="{52F27B19-D61A-4C15-AA5F-F794E6A10A40}"/>
    <cellStyle name="40% - Accent2 3 3 2 2 5" xfId="18833" xr:uid="{BD514F90-2CDB-43B2-827A-19C25DFF560A}"/>
    <cellStyle name="40% - Accent2 3 3 2 3" xfId="3623" xr:uid="{FC54D0A7-9677-4500-9293-2F48A6183FDF}"/>
    <cellStyle name="40% - Accent2 3 3 2 3 2" xfId="11953" xr:uid="{F6623943-FD97-43EC-8801-70ECB46090F7}"/>
    <cellStyle name="40% - Accent2 3 3 2 3 2 2" xfId="28610" xr:uid="{C87BA5B6-93C8-4FAB-AB27-9332B1DAF49D}"/>
    <cellStyle name="40% - Accent2 3 3 2 3 3" xfId="20282" xr:uid="{E88EDBC4-0A13-49CB-BEC4-81D1F797FA42}"/>
    <cellStyle name="40% - Accent2 3 3 2 4" xfId="6399" xr:uid="{58C04E56-DCBC-483A-956C-6CB2E61093D1}"/>
    <cellStyle name="40% - Accent2 3 3 2 4 2" xfId="14729" xr:uid="{A742293A-D800-4AA3-B0DD-F4E0A582DF51}"/>
    <cellStyle name="40% - Accent2 3 3 2 4 2 2" xfId="31386" xr:uid="{F0E06EAD-F941-402E-9B32-CDDCB0BDCDF1}"/>
    <cellStyle name="40% - Accent2 3 3 2 4 3" xfId="23058" xr:uid="{457BF337-75AB-4477-8E0B-0A1D9E7EA21B}"/>
    <cellStyle name="40% - Accent2 3 3 2 5" xfId="9177" xr:uid="{5D557231-540B-47D1-8A70-C6F2D48F5764}"/>
    <cellStyle name="40% - Accent2 3 3 2 5 2" xfId="25834" xr:uid="{D09ACFA8-F9A5-487E-998B-14B736D32514}"/>
    <cellStyle name="40% - Accent2 3 3 2 6" xfId="17506" xr:uid="{975AB27C-4643-488D-A27C-ADED4871B8E4}"/>
    <cellStyle name="40% - Accent2 3 3 3" xfId="1683" xr:uid="{92FAF6D6-C660-43C8-BA11-AF74D295E0FB}"/>
    <cellStyle name="40% - Accent2 3 3 3 2" xfId="4473" xr:uid="{ECCB8B43-2612-4A3C-B798-B1968BB27576}"/>
    <cellStyle name="40% - Accent2 3 3 3 2 2" xfId="12803" xr:uid="{BA3A9974-5D10-4CA8-B816-56B17AFC1C1B}"/>
    <cellStyle name="40% - Accent2 3 3 3 2 2 2" xfId="29460" xr:uid="{16ABCF8B-67A5-46E0-97FB-802158C240FA}"/>
    <cellStyle name="40% - Accent2 3 3 3 2 3" xfId="21132" xr:uid="{5A153E5A-3EC1-4079-9E85-8D7856983C6B}"/>
    <cellStyle name="40% - Accent2 3 3 3 3" xfId="7249" xr:uid="{B671E56D-DBF6-48D8-B8C7-EF4D5D79DBAE}"/>
    <cellStyle name="40% - Accent2 3 3 3 3 2" xfId="15579" xr:uid="{CFC83536-69F5-47E1-99DD-A8758B25199A}"/>
    <cellStyle name="40% - Accent2 3 3 3 3 2 2" xfId="32236" xr:uid="{36F6B6A3-69EF-4426-A3C4-5693F13E7676}"/>
    <cellStyle name="40% - Accent2 3 3 3 3 3" xfId="23908" xr:uid="{B7002123-B6C4-4844-9DEA-D6DE854159A7}"/>
    <cellStyle name="40% - Accent2 3 3 3 4" xfId="10027" xr:uid="{549E13D4-8F05-42C4-999D-33ACF8D5F8CB}"/>
    <cellStyle name="40% - Accent2 3 3 3 4 2" xfId="26684" xr:uid="{9E4D0C51-D748-4703-B7C6-67C7E4177F10}"/>
    <cellStyle name="40% - Accent2 3 3 3 5" xfId="18356" xr:uid="{90006FFB-B25C-449B-B944-5212A9890A51}"/>
    <cellStyle name="40% - Accent2 3 3 4" xfId="3146" xr:uid="{D079612E-055F-46BD-B347-E5DA0F54825B}"/>
    <cellStyle name="40% - Accent2 3 3 4 2" xfId="11476" xr:uid="{2DB700AB-0048-4AC3-AF91-1CC6B1A558D9}"/>
    <cellStyle name="40% - Accent2 3 3 4 2 2" xfId="28133" xr:uid="{1A1F2F03-7847-4882-BF1E-F3EAA12AE6C2}"/>
    <cellStyle name="40% - Accent2 3 3 4 3" xfId="19805" xr:uid="{E50C197A-5DB7-4E8D-AA61-14D047F67850}"/>
    <cellStyle name="40% - Accent2 3 3 5" xfId="5922" xr:uid="{C77A8BD0-2928-4F96-A4AC-F2ABB0914113}"/>
    <cellStyle name="40% - Accent2 3 3 5 2" xfId="14252" xr:uid="{18D67E45-33B9-43E6-97FC-2F48563D9292}"/>
    <cellStyle name="40% - Accent2 3 3 5 2 2" xfId="30909" xr:uid="{60CCDB3E-3A55-4CA1-8227-55AA8FC13F73}"/>
    <cellStyle name="40% - Accent2 3 3 5 3" xfId="22581" xr:uid="{5C502932-AF61-4AB8-A2A0-5C3FC015233F}"/>
    <cellStyle name="40% - Accent2 3 3 6" xfId="8700" xr:uid="{B89A06CF-07EC-403C-98B0-74A87CD0E6B5}"/>
    <cellStyle name="40% - Accent2 3 3 6 2" xfId="25357" xr:uid="{833011EB-E223-4359-9BDD-12DA551D5672}"/>
    <cellStyle name="40% - Accent2 3 3 7" xfId="17029" xr:uid="{EBDC9E82-A387-4D91-AC12-D572DA9B08D9}"/>
    <cellStyle name="40% - Accent2 3 4" xfId="589" xr:uid="{F391B2DD-ABF9-464E-9503-71417C36AB0C}"/>
    <cellStyle name="40% - Accent2 3 4 2" xfId="1919" xr:uid="{A9BEACE8-150D-446E-AED5-D8CC52F66407}"/>
    <cellStyle name="40% - Accent2 3 4 2 2" xfId="4709" xr:uid="{5A3B84EA-63F6-4693-9DA0-6978E2F218AA}"/>
    <cellStyle name="40% - Accent2 3 4 2 2 2" xfId="13039" xr:uid="{F8216407-03D6-4A5A-A329-C08BE50BBB26}"/>
    <cellStyle name="40% - Accent2 3 4 2 2 2 2" xfId="29696" xr:uid="{6C26FD55-1D02-4E6E-A7A3-64940191F24E}"/>
    <cellStyle name="40% - Accent2 3 4 2 2 3" xfId="21368" xr:uid="{F2F98853-9BC4-4DB0-B86A-F0C550003718}"/>
    <cellStyle name="40% - Accent2 3 4 2 3" xfId="7485" xr:uid="{BCA51D36-AD41-4319-8D32-06658CE0379F}"/>
    <cellStyle name="40% - Accent2 3 4 2 3 2" xfId="15815" xr:uid="{78ED4C61-49D9-4274-966A-DFEC678E2D6C}"/>
    <cellStyle name="40% - Accent2 3 4 2 3 2 2" xfId="32472" xr:uid="{8AE1A947-B0C2-474F-9800-CF932DB66DDE}"/>
    <cellStyle name="40% - Accent2 3 4 2 3 3" xfId="24144" xr:uid="{CF181D60-11E4-4E25-BFA9-6BD18AA41C2A}"/>
    <cellStyle name="40% - Accent2 3 4 2 4" xfId="10263" xr:uid="{48B085DF-1C49-4FD8-AE10-3097EE3C5A95}"/>
    <cellStyle name="40% - Accent2 3 4 2 4 2" xfId="26920" xr:uid="{D62A327F-327D-49E9-A73E-2193FEB874F2}"/>
    <cellStyle name="40% - Accent2 3 4 2 5" xfId="18592" xr:uid="{1D74B3D7-A80D-463C-9731-80FD282A2E87}"/>
    <cellStyle name="40% - Accent2 3 4 3" xfId="3382" xr:uid="{AA6055E3-CD3D-412D-A3A5-1BB4E97BB6A7}"/>
    <cellStyle name="40% - Accent2 3 4 3 2" xfId="11712" xr:uid="{EDCE1334-9AF7-4731-8BE9-F1B669607E9D}"/>
    <cellStyle name="40% - Accent2 3 4 3 2 2" xfId="28369" xr:uid="{40A8EC25-7DBB-41DD-8686-78952FE78669}"/>
    <cellStyle name="40% - Accent2 3 4 3 3" xfId="20041" xr:uid="{1F0AFF75-277C-48A9-B06B-93011E5B0556}"/>
    <cellStyle name="40% - Accent2 3 4 4" xfId="6158" xr:uid="{8B8437FE-9918-498C-BE88-EA261AF55E0D}"/>
    <cellStyle name="40% - Accent2 3 4 4 2" xfId="14488" xr:uid="{87F30305-B97C-4EA4-9607-F7A5507DA22F}"/>
    <cellStyle name="40% - Accent2 3 4 4 2 2" xfId="31145" xr:uid="{0EF132CE-028B-439B-B4D4-4A507D4E5B04}"/>
    <cellStyle name="40% - Accent2 3 4 4 3" xfId="22817" xr:uid="{5AAC8ADD-BF3A-4079-A33F-DDE016F15634}"/>
    <cellStyle name="40% - Accent2 3 4 5" xfId="8936" xr:uid="{2E1FD67C-D745-40B6-A314-A0E450BCCF6A}"/>
    <cellStyle name="40% - Accent2 3 4 5 2" xfId="25593" xr:uid="{F8AD4DDF-C9D6-4769-AF24-F867E7930564}"/>
    <cellStyle name="40% - Accent2 3 4 6" xfId="17265" xr:uid="{1A4C0C9F-D848-4C8B-A7D4-865639AC786A}"/>
    <cellStyle name="40% - Accent2 3 5" xfId="1066" xr:uid="{BAE07498-A08C-4D8E-BFA7-1056DF0D81BE}"/>
    <cellStyle name="40% - Accent2 3 5 2" xfId="2394" xr:uid="{6075FA80-5ACB-4690-BFF9-2E095C9AD390}"/>
    <cellStyle name="40% - Accent2 3 5 2 2" xfId="5184" xr:uid="{050480F1-511D-4C82-B7EC-8B6939E4E64C}"/>
    <cellStyle name="40% - Accent2 3 5 2 2 2" xfId="13514" xr:uid="{EE80713A-CD0B-48C8-A1D9-F1B6FF9F5A00}"/>
    <cellStyle name="40% - Accent2 3 5 2 2 2 2" xfId="30171" xr:uid="{473AB6B4-5599-4C99-B9B8-64AB98A95924}"/>
    <cellStyle name="40% - Accent2 3 5 2 2 3" xfId="21843" xr:uid="{27EA7BE7-0880-48CC-B781-84178F67C30E}"/>
    <cellStyle name="40% - Accent2 3 5 2 3" xfId="7960" xr:uid="{5CF77982-A2CA-4939-8AF6-E96F7D186D8D}"/>
    <cellStyle name="40% - Accent2 3 5 2 3 2" xfId="16290" xr:uid="{D8966968-2450-4704-B328-D48CB9883DB2}"/>
    <cellStyle name="40% - Accent2 3 5 2 3 2 2" xfId="32947" xr:uid="{2725549C-5390-4981-8A3F-3C5997065B35}"/>
    <cellStyle name="40% - Accent2 3 5 2 3 3" xfId="24619" xr:uid="{1B247693-DFD9-4DC9-B161-6C55FAA3D037}"/>
    <cellStyle name="40% - Accent2 3 5 2 4" xfId="10738" xr:uid="{85CF48A1-0645-4398-AD93-E73549364D20}"/>
    <cellStyle name="40% - Accent2 3 5 2 4 2" xfId="27395" xr:uid="{3539BF17-2B44-4D06-B1E9-E1A992C72A9F}"/>
    <cellStyle name="40% - Accent2 3 5 2 5" xfId="19067" xr:uid="{47B775DA-4B5D-4CC4-9321-81621859793E}"/>
    <cellStyle name="40% - Accent2 3 5 3" xfId="3857" xr:uid="{FA2627D0-FCA6-4859-8F9B-89193108F3B7}"/>
    <cellStyle name="40% - Accent2 3 5 3 2" xfId="12187" xr:uid="{43F2BA62-5292-4730-B737-BE361459F30F}"/>
    <cellStyle name="40% - Accent2 3 5 3 2 2" xfId="28844" xr:uid="{63CD7C8C-589C-415B-9919-01BA093ECBDB}"/>
    <cellStyle name="40% - Accent2 3 5 3 3" xfId="20516" xr:uid="{008FB1CD-2A56-4D4F-A0C9-E7292B2FD34A}"/>
    <cellStyle name="40% - Accent2 3 5 4" xfId="6633" xr:uid="{61AA6206-70F0-4572-9B9E-2A37F1F324E5}"/>
    <cellStyle name="40% - Accent2 3 5 4 2" xfId="14963" xr:uid="{98F58CF0-AEC4-4262-B21F-61FDAAF17602}"/>
    <cellStyle name="40% - Accent2 3 5 4 2 2" xfId="31620" xr:uid="{2D5AF283-BA9F-4BB6-BFD4-85A94905B3B8}"/>
    <cellStyle name="40% - Accent2 3 5 4 3" xfId="23292" xr:uid="{67365241-340A-469F-AC76-99D2F9AD6914}"/>
    <cellStyle name="40% - Accent2 3 5 5" xfId="9411" xr:uid="{B8607590-2914-4683-A1D4-AD4D05A3030A}"/>
    <cellStyle name="40% - Accent2 3 5 5 2" xfId="26068" xr:uid="{9E46970C-7F2A-4086-A97E-03A350C3B6D5}"/>
    <cellStyle name="40% - Accent2 3 5 6" xfId="17740" xr:uid="{96327598-E203-4673-960D-3434BFE37456}"/>
    <cellStyle name="40% - Accent2 3 6" xfId="1331" xr:uid="{50AFBAE4-3F20-4EFD-AB68-8A9454525BF4}"/>
    <cellStyle name="40% - Accent2 3 6 2" xfId="2659" xr:uid="{AAAEAA5D-0E2D-4CD2-B7E0-A7A8752067D6}"/>
    <cellStyle name="40% - Accent2 3 6 2 2" xfId="5449" xr:uid="{E59BB482-3B04-4F56-8CFC-4F6C5A5320AF}"/>
    <cellStyle name="40% - Accent2 3 6 2 2 2" xfId="13779" xr:uid="{7CA1C8F6-73F9-49D1-B836-C0AD1DFE8531}"/>
    <cellStyle name="40% - Accent2 3 6 2 2 2 2" xfId="30436" xr:uid="{C78799A4-A06D-45BC-8B83-DE97CC7861A3}"/>
    <cellStyle name="40% - Accent2 3 6 2 2 3" xfId="22108" xr:uid="{F25B7D4A-D396-4262-91B2-B0A3C1AC397E}"/>
    <cellStyle name="40% - Accent2 3 6 2 3" xfId="8225" xr:uid="{4D7763BD-09DA-476E-84F8-1F09A5082447}"/>
    <cellStyle name="40% - Accent2 3 6 2 3 2" xfId="16555" xr:uid="{AEF43896-3DD0-4302-BF21-8356326D6749}"/>
    <cellStyle name="40% - Accent2 3 6 2 3 2 2" xfId="33212" xr:uid="{8E04029D-27B1-4FCB-B7E5-62AB47210D84}"/>
    <cellStyle name="40% - Accent2 3 6 2 3 3" xfId="24884" xr:uid="{50F71E4A-0F73-4371-AB4B-27906BCD8818}"/>
    <cellStyle name="40% - Accent2 3 6 2 4" xfId="11003" xr:uid="{ADD535DD-DE5E-4347-8A3C-F3A2A1ABE421}"/>
    <cellStyle name="40% - Accent2 3 6 2 4 2" xfId="27660" xr:uid="{D7372406-D14E-4702-A944-AAAAA3BC6DF7}"/>
    <cellStyle name="40% - Accent2 3 6 2 5" xfId="19332" xr:uid="{DB8A4F15-BD1B-46A9-905E-CAE9F448DB76}"/>
    <cellStyle name="40% - Accent2 3 6 3" xfId="4122" xr:uid="{FFD7C388-C570-4482-8617-A3F7473B1AA0}"/>
    <cellStyle name="40% - Accent2 3 6 3 2" xfId="12452" xr:uid="{2084E47E-50EC-4AF6-A694-127034C4236F}"/>
    <cellStyle name="40% - Accent2 3 6 3 2 2" xfId="29109" xr:uid="{2D8E63E7-0F6D-4B8D-AFB7-3BD5434EA17F}"/>
    <cellStyle name="40% - Accent2 3 6 3 3" xfId="20781" xr:uid="{68CBDE84-8D8B-4A4C-92C9-509FE1E80C9A}"/>
    <cellStyle name="40% - Accent2 3 6 4" xfId="6898" xr:uid="{66FD2BA5-E70D-4E32-BB56-0497710A8943}"/>
    <cellStyle name="40% - Accent2 3 6 4 2" xfId="15228" xr:uid="{9DFBFF14-809C-4025-A1BD-6C9C854C998E}"/>
    <cellStyle name="40% - Accent2 3 6 4 2 2" xfId="31885" xr:uid="{995C1330-F19E-4CF9-B62A-D8897B670B70}"/>
    <cellStyle name="40% - Accent2 3 6 4 3" xfId="23557" xr:uid="{BE66E8D8-EF55-4BEC-8386-14086A41B931}"/>
    <cellStyle name="40% - Accent2 3 6 5" xfId="9676" xr:uid="{C8C33F4C-E212-45AA-BE94-7D322B774F6A}"/>
    <cellStyle name="40% - Accent2 3 6 5 2" xfId="26333" xr:uid="{2170E7D1-E473-4E89-8E43-AB384F007B0C}"/>
    <cellStyle name="40% - Accent2 3 6 6" xfId="18005" xr:uid="{F560721A-303F-4C1A-9855-0C1BE2906254}"/>
    <cellStyle name="40% - Accent2 3 7" xfId="1446" xr:uid="{0940FD98-61A0-4D8D-893C-649715AA72CA}"/>
    <cellStyle name="40% - Accent2 3 7 2" xfId="4236" xr:uid="{7ECA823C-B056-411B-A51B-69CA81DC500B}"/>
    <cellStyle name="40% - Accent2 3 7 2 2" xfId="12566" xr:uid="{C0DCB035-CE64-4CFD-970D-F703C4BBA589}"/>
    <cellStyle name="40% - Accent2 3 7 2 2 2" xfId="29223" xr:uid="{C0B5FEE4-9717-4955-BD99-D6CF22F9D290}"/>
    <cellStyle name="40% - Accent2 3 7 2 3" xfId="20895" xr:uid="{61970EAA-51E4-4291-8545-D4096DD3AA78}"/>
    <cellStyle name="40% - Accent2 3 7 3" xfId="7012" xr:uid="{28946872-BD49-48B2-9961-3E74FE54EEAC}"/>
    <cellStyle name="40% - Accent2 3 7 3 2" xfId="15342" xr:uid="{90A45313-B0EA-4ACB-9202-B565D9C809EB}"/>
    <cellStyle name="40% - Accent2 3 7 3 2 2" xfId="31999" xr:uid="{2B894DA2-A005-4A07-85B0-45100712CF98}"/>
    <cellStyle name="40% - Accent2 3 7 3 3" xfId="23671" xr:uid="{0EA44B5A-CA9E-4690-ACD5-87DF69035677}"/>
    <cellStyle name="40% - Accent2 3 7 4" xfId="9790" xr:uid="{58F824E2-055D-4729-9BC2-D849FFEB40B6}"/>
    <cellStyle name="40% - Accent2 3 7 4 2" xfId="26447" xr:uid="{01BA458A-9DCC-4D96-A630-B41714BE4F2F}"/>
    <cellStyle name="40% - Accent2 3 7 5" xfId="18119" xr:uid="{F67C50F8-40B4-4B42-A38D-285D6E68FB19}"/>
    <cellStyle name="40% - Accent2 3 8" xfId="2909" xr:uid="{3F7A9F24-E9A8-4339-ADB7-D5C552DCF0EB}"/>
    <cellStyle name="40% - Accent2 3 8 2" xfId="11239" xr:uid="{BF173318-0692-45A0-A4FD-7B89DD7D2F87}"/>
    <cellStyle name="40% - Accent2 3 8 2 2" xfId="27896" xr:uid="{AA1414C6-5579-483D-8379-101A34830728}"/>
    <cellStyle name="40% - Accent2 3 8 3" xfId="19568" xr:uid="{2B11C885-3E61-4FC4-BC50-EEC415632425}"/>
    <cellStyle name="40% - Accent2 3 9" xfId="5685" xr:uid="{62662920-695D-48ED-A55E-E161A60BD1A5}"/>
    <cellStyle name="40% - Accent2 3 9 2" xfId="14015" xr:uid="{5B225FE3-AE01-417E-83C4-43EF9E51820C}"/>
    <cellStyle name="40% - Accent2 3 9 2 2" xfId="30672" xr:uid="{F4683228-DF71-49CA-BD35-4C98BAD3EF31}"/>
    <cellStyle name="40% - Accent2 3 9 3" xfId="22344" xr:uid="{F52A0562-833C-4E2B-877A-AEEA3E9B2DC8}"/>
    <cellStyle name="40% - Accent2 4" xfId="169" xr:uid="{684BEF78-D065-493D-8537-4451962B07F9}"/>
    <cellStyle name="40% - Accent2 4 10" xfId="34889" xr:uid="{52ED5E46-80F2-43AB-87BE-92E9F8414D59}"/>
    <cellStyle name="40% - Accent2 4 2" xfId="411" xr:uid="{2AA0AEAD-663C-4AB6-9953-B3024BC98949}"/>
    <cellStyle name="40% - Accent2 4 2 2" xfId="888" xr:uid="{369D6941-CD8A-4336-9208-47D043444FD2}"/>
    <cellStyle name="40% - Accent2 4 2 2 2" xfId="2216" xr:uid="{B08ADA20-EE86-4712-9993-FB8CA4CBDA1B}"/>
    <cellStyle name="40% - Accent2 4 2 2 2 2" xfId="5006" xr:uid="{0DF91EDA-CF2A-471C-BED4-1417AE1BF78F}"/>
    <cellStyle name="40% - Accent2 4 2 2 2 2 2" xfId="13336" xr:uid="{AC365772-2068-46EA-9759-BA659A71B602}"/>
    <cellStyle name="40% - Accent2 4 2 2 2 2 2 2" xfId="29993" xr:uid="{E29B4E70-0475-43DF-BC77-29119DC525D6}"/>
    <cellStyle name="40% - Accent2 4 2 2 2 2 3" xfId="21665" xr:uid="{3A7A03D4-AEC6-447A-907A-CE59BCE76029}"/>
    <cellStyle name="40% - Accent2 4 2 2 2 3" xfId="7782" xr:uid="{4C3AC0FE-5E59-4111-B689-360117DA84FD}"/>
    <cellStyle name="40% - Accent2 4 2 2 2 3 2" xfId="16112" xr:uid="{9DB7CCA1-58B6-457E-96B0-C151D11959BE}"/>
    <cellStyle name="40% - Accent2 4 2 2 2 3 2 2" xfId="32769" xr:uid="{FAEC7E49-5166-497B-85D0-93833769FDCA}"/>
    <cellStyle name="40% - Accent2 4 2 2 2 3 3" xfId="24441" xr:uid="{980F6984-E9A0-4270-94ED-6893660CE987}"/>
    <cellStyle name="40% - Accent2 4 2 2 2 4" xfId="10560" xr:uid="{882A138D-105E-489F-A491-1D4A6F4187F4}"/>
    <cellStyle name="40% - Accent2 4 2 2 2 4 2" xfId="27217" xr:uid="{C193AFCB-C717-4FD9-8454-9669E2F0DFA4}"/>
    <cellStyle name="40% - Accent2 4 2 2 2 5" xfId="18889" xr:uid="{FE28B226-8F8E-4F7B-88E2-84E0032BB7A5}"/>
    <cellStyle name="40% - Accent2 4 2 2 3" xfId="3679" xr:uid="{C20842F8-0752-41FE-9018-84B6596139A4}"/>
    <cellStyle name="40% - Accent2 4 2 2 3 2" xfId="12009" xr:uid="{F62CEDA2-0C5A-4DCF-9645-7CB20354207A}"/>
    <cellStyle name="40% - Accent2 4 2 2 3 2 2" xfId="28666" xr:uid="{1AE6FF89-3E4E-48FB-A974-B38F52F98EBB}"/>
    <cellStyle name="40% - Accent2 4 2 2 3 3" xfId="20338" xr:uid="{A0D96D50-4574-4E2F-900B-D478E9CB2EE0}"/>
    <cellStyle name="40% - Accent2 4 2 2 4" xfId="6455" xr:uid="{E34434C1-A8B7-49F8-94CE-AD496F168BE6}"/>
    <cellStyle name="40% - Accent2 4 2 2 4 2" xfId="14785" xr:uid="{3F942991-FB8A-4EB7-8168-E27291598E76}"/>
    <cellStyle name="40% - Accent2 4 2 2 4 2 2" xfId="31442" xr:uid="{75074315-634A-4EC6-A40A-47F8FCBB64E1}"/>
    <cellStyle name="40% - Accent2 4 2 2 4 3" xfId="23114" xr:uid="{7B5FA286-1B73-441C-A0CA-BC8C70CA3605}"/>
    <cellStyle name="40% - Accent2 4 2 2 5" xfId="9233" xr:uid="{35F9AB4C-7C88-41DC-9C0D-87BC3688509A}"/>
    <cellStyle name="40% - Accent2 4 2 2 5 2" xfId="25890" xr:uid="{0D75FDC7-2A9B-4B01-BC03-83CEFD0BE91F}"/>
    <cellStyle name="40% - Accent2 4 2 2 6" xfId="17562" xr:uid="{545861BE-9726-4D5E-B114-74FD1E02A077}"/>
    <cellStyle name="40% - Accent2 4 2 3" xfId="1741" xr:uid="{96925DBA-B12B-47D2-9654-D1E30DA52146}"/>
    <cellStyle name="40% - Accent2 4 2 3 2" xfId="4531" xr:uid="{568BFB42-8C0B-4DB0-A41D-DE3C97C6D208}"/>
    <cellStyle name="40% - Accent2 4 2 3 2 2" xfId="12861" xr:uid="{6C1FB90E-4ED8-493C-B221-09F4DE429D70}"/>
    <cellStyle name="40% - Accent2 4 2 3 2 2 2" xfId="29518" xr:uid="{C8120228-7C15-42B6-B1FB-D17530123E56}"/>
    <cellStyle name="40% - Accent2 4 2 3 2 3" xfId="21190" xr:uid="{8D3CB31B-BC48-4F64-9F9F-CF0EED8C00B7}"/>
    <cellStyle name="40% - Accent2 4 2 3 3" xfId="7307" xr:uid="{CBAFE3C2-06DF-419F-A258-70F0AFCCEF5E}"/>
    <cellStyle name="40% - Accent2 4 2 3 3 2" xfId="15637" xr:uid="{8FBE996F-B070-4B2B-B305-F331A814E5C9}"/>
    <cellStyle name="40% - Accent2 4 2 3 3 2 2" xfId="32294" xr:uid="{8995BC1F-FAB9-4F77-87EF-F721BF5B8F36}"/>
    <cellStyle name="40% - Accent2 4 2 3 3 3" xfId="23966" xr:uid="{C11F74D8-9E53-4A28-9CAD-BEAB705C5DC3}"/>
    <cellStyle name="40% - Accent2 4 2 3 4" xfId="10085" xr:uid="{67B3728B-7B23-4C13-8907-2341F5471C32}"/>
    <cellStyle name="40% - Accent2 4 2 3 4 2" xfId="26742" xr:uid="{218E85F4-B15A-4DDE-95D5-794812A10C4E}"/>
    <cellStyle name="40% - Accent2 4 2 3 5" xfId="18414" xr:uid="{22D81C94-2DAE-426F-82F0-8935B3B8895C}"/>
    <cellStyle name="40% - Accent2 4 2 4" xfId="3204" xr:uid="{D8E38523-6765-46B8-B3AB-EBFD8D959B71}"/>
    <cellStyle name="40% - Accent2 4 2 4 2" xfId="11534" xr:uid="{6A4C8C63-1265-45BD-A36F-2FD14DE0410D}"/>
    <cellStyle name="40% - Accent2 4 2 4 2 2" xfId="28191" xr:uid="{02ACD83E-F967-46BC-AE2A-85395D7944E7}"/>
    <cellStyle name="40% - Accent2 4 2 4 3" xfId="19863" xr:uid="{01557D63-BB69-4023-96D5-DF30AF735CEC}"/>
    <cellStyle name="40% - Accent2 4 2 5" xfId="5980" xr:uid="{A3111321-D23C-4342-A890-B2588BC71FEC}"/>
    <cellStyle name="40% - Accent2 4 2 5 2" xfId="14310" xr:uid="{F81FC9EE-1DB4-4F2E-BB5B-B79A1BB55BAE}"/>
    <cellStyle name="40% - Accent2 4 2 5 2 2" xfId="30967" xr:uid="{9632CFAE-D820-4AEE-AAE0-6095BF873E7A}"/>
    <cellStyle name="40% - Accent2 4 2 5 3" xfId="22639" xr:uid="{38F0731E-7C05-4400-8988-83F2F2C4DF96}"/>
    <cellStyle name="40% - Accent2 4 2 6" xfId="8758" xr:uid="{5544E848-6636-4298-B6C6-DE6BD6B09F50}"/>
    <cellStyle name="40% - Accent2 4 2 6 2" xfId="25415" xr:uid="{FC913894-E005-4D59-9879-42B4A5032EAD}"/>
    <cellStyle name="40% - Accent2 4 2 7" xfId="17087" xr:uid="{E68000DE-621A-4473-9275-5A8ED9AFDDFA}"/>
    <cellStyle name="40% - Accent2 4 3" xfId="647" xr:uid="{27702BD3-A3BC-4C81-822F-FA6360EC3368}"/>
    <cellStyle name="40% - Accent2 4 3 2" xfId="1977" xr:uid="{297764E5-B9E0-4BFF-9704-AC177A667099}"/>
    <cellStyle name="40% - Accent2 4 3 2 2" xfId="4767" xr:uid="{6029B7C1-5CE4-438F-895D-79E3C1E306D5}"/>
    <cellStyle name="40% - Accent2 4 3 2 2 2" xfId="13097" xr:uid="{2E64166F-5401-4FDC-B81F-1ABECCDD76CE}"/>
    <cellStyle name="40% - Accent2 4 3 2 2 2 2" xfId="29754" xr:uid="{020ACAED-1EFD-4512-A25C-3BD95D3C422F}"/>
    <cellStyle name="40% - Accent2 4 3 2 2 3" xfId="21426" xr:uid="{E4A3F95D-76A5-4B49-BC0C-5FBFD38EF88A}"/>
    <cellStyle name="40% - Accent2 4 3 2 3" xfId="7543" xr:uid="{3B335257-394F-4F2C-AB06-1A012037C4B9}"/>
    <cellStyle name="40% - Accent2 4 3 2 3 2" xfId="15873" xr:uid="{A7F46A2C-4518-4499-8790-6D7A3802DF0E}"/>
    <cellStyle name="40% - Accent2 4 3 2 3 2 2" xfId="32530" xr:uid="{274547DD-3891-4BA2-884A-4DBF5E421178}"/>
    <cellStyle name="40% - Accent2 4 3 2 3 3" xfId="24202" xr:uid="{57E23AB5-1DC1-4E5C-9381-654F8B3071FA}"/>
    <cellStyle name="40% - Accent2 4 3 2 4" xfId="10321" xr:uid="{8FC84CEF-02FB-4296-BEAB-C5CE47AFA5EF}"/>
    <cellStyle name="40% - Accent2 4 3 2 4 2" xfId="26978" xr:uid="{A5BC9D53-56F6-4F9D-B385-86D234F4EC1B}"/>
    <cellStyle name="40% - Accent2 4 3 2 5" xfId="18650" xr:uid="{31806C26-746F-4546-B972-46090C7DC74D}"/>
    <cellStyle name="40% - Accent2 4 3 3" xfId="3440" xr:uid="{ABF73E3A-8618-4445-AE85-C679B2FA3826}"/>
    <cellStyle name="40% - Accent2 4 3 3 2" xfId="11770" xr:uid="{9D0B50B3-9D64-43C4-97D1-6B62392C00EC}"/>
    <cellStyle name="40% - Accent2 4 3 3 2 2" xfId="28427" xr:uid="{036C5B3B-A52C-488B-84D5-3D0B0B5819F2}"/>
    <cellStyle name="40% - Accent2 4 3 3 3" xfId="20099" xr:uid="{24665476-F4ED-4304-9BEA-7B7D485C9543}"/>
    <cellStyle name="40% - Accent2 4 3 4" xfId="6216" xr:uid="{531600D7-152F-48E3-8C27-8E4E619F17C4}"/>
    <cellStyle name="40% - Accent2 4 3 4 2" xfId="14546" xr:uid="{59373D80-659B-4412-B02B-F127D6F992DC}"/>
    <cellStyle name="40% - Accent2 4 3 4 2 2" xfId="31203" xr:uid="{7660351F-DE88-4628-B81A-FF535B29AEF4}"/>
    <cellStyle name="40% - Accent2 4 3 4 3" xfId="22875" xr:uid="{FF8AA118-D787-42B5-9396-EFAAC90BDE68}"/>
    <cellStyle name="40% - Accent2 4 3 5" xfId="8994" xr:uid="{38B79F03-9557-43E7-AB30-2B8B7D2BFE7D}"/>
    <cellStyle name="40% - Accent2 4 3 5 2" xfId="25651" xr:uid="{9CCACA8D-DA9F-4EEC-8F31-0A877E4488A1}"/>
    <cellStyle name="40% - Accent2 4 3 6" xfId="17323" xr:uid="{E1124867-DD0D-4F12-893C-895F0B5696D8}"/>
    <cellStyle name="40% - Accent2 4 4" xfId="1124" xr:uid="{BF716E1C-9127-43FF-8D6B-EFF685AF7771}"/>
    <cellStyle name="40% - Accent2 4 4 2" xfId="2452" xr:uid="{0559445F-3722-4E11-B7C5-4C0CD3D786E0}"/>
    <cellStyle name="40% - Accent2 4 4 2 2" xfId="5242" xr:uid="{6698A917-36D7-4B13-9A51-B0A09CE9B812}"/>
    <cellStyle name="40% - Accent2 4 4 2 2 2" xfId="13572" xr:uid="{B2EC290E-6595-46DC-BCD6-477AC7F51128}"/>
    <cellStyle name="40% - Accent2 4 4 2 2 2 2" xfId="30229" xr:uid="{6321EF15-AD1D-4899-9CF7-C423011C8CC4}"/>
    <cellStyle name="40% - Accent2 4 4 2 2 3" xfId="21901" xr:uid="{2EF51A78-8321-4165-A65E-74EB9CD0FFE9}"/>
    <cellStyle name="40% - Accent2 4 4 2 3" xfId="8018" xr:uid="{281702EB-EE95-47CE-904B-FF0F6952327B}"/>
    <cellStyle name="40% - Accent2 4 4 2 3 2" xfId="16348" xr:uid="{9C55566D-9DB8-48D5-8B37-BBD5E0D1935E}"/>
    <cellStyle name="40% - Accent2 4 4 2 3 2 2" xfId="33005" xr:uid="{A0FA2B4B-C793-4E79-9AEF-F3F4A72F0876}"/>
    <cellStyle name="40% - Accent2 4 4 2 3 3" xfId="24677" xr:uid="{D9A6C912-F238-458D-8408-410EF84F8341}"/>
    <cellStyle name="40% - Accent2 4 4 2 4" xfId="10796" xr:uid="{B431654B-8405-4239-AA8F-BB152ED3982B}"/>
    <cellStyle name="40% - Accent2 4 4 2 4 2" xfId="27453" xr:uid="{166BBE29-8425-4D9F-8057-875E4DE06DBC}"/>
    <cellStyle name="40% - Accent2 4 4 2 5" xfId="19125" xr:uid="{B07C9708-84DD-4592-81F7-F39ECE83B302}"/>
    <cellStyle name="40% - Accent2 4 4 3" xfId="3915" xr:uid="{D582471A-3A4C-4FC8-8FC2-F9DB90688F05}"/>
    <cellStyle name="40% - Accent2 4 4 3 2" xfId="12245" xr:uid="{F85F0C0C-53C5-4992-995E-500FF0111FD2}"/>
    <cellStyle name="40% - Accent2 4 4 3 2 2" xfId="28902" xr:uid="{19CE9D4C-0954-492D-ADCB-59AA0435AADB}"/>
    <cellStyle name="40% - Accent2 4 4 3 3" xfId="20574" xr:uid="{C5AE9BE5-D135-41E8-94C0-B4517BDD6882}"/>
    <cellStyle name="40% - Accent2 4 4 4" xfId="6691" xr:uid="{0A235905-6CD2-4A3A-A81F-74D418CF9755}"/>
    <cellStyle name="40% - Accent2 4 4 4 2" xfId="15021" xr:uid="{F3266A06-6472-4668-A40D-C82830B9A623}"/>
    <cellStyle name="40% - Accent2 4 4 4 2 2" xfId="31678" xr:uid="{ADC9DAE6-A8E7-4AD0-945F-F47B50791B58}"/>
    <cellStyle name="40% - Accent2 4 4 4 3" xfId="23350" xr:uid="{93D1C296-A189-4E9A-9768-B488043B213F}"/>
    <cellStyle name="40% - Accent2 4 4 5" xfId="9469" xr:uid="{C412AEC6-A4F3-4E9C-AE60-1B0A9D3C6724}"/>
    <cellStyle name="40% - Accent2 4 4 5 2" xfId="26126" xr:uid="{634741FF-C16E-42DB-B972-A6BD7E52776D}"/>
    <cellStyle name="40% - Accent2 4 4 6" xfId="17798" xr:uid="{58575051-A809-4990-B63E-E900D94661F2}"/>
    <cellStyle name="40% - Accent2 4 5" xfId="1504" xr:uid="{7C2F3F96-0337-43E0-BE8C-C81603035164}"/>
    <cellStyle name="40% - Accent2 4 5 2" xfId="4294" xr:uid="{AA7E0538-885C-4489-8006-446E97CB4CC0}"/>
    <cellStyle name="40% - Accent2 4 5 2 2" xfId="12624" xr:uid="{E81ABA3F-50F1-441D-BEC3-09FA4E3970B0}"/>
    <cellStyle name="40% - Accent2 4 5 2 2 2" xfId="29281" xr:uid="{89604C01-25DC-47DB-A070-865D733B6D4E}"/>
    <cellStyle name="40% - Accent2 4 5 2 3" xfId="20953" xr:uid="{E1625962-28C0-4A51-A5C5-A992088D2E24}"/>
    <cellStyle name="40% - Accent2 4 5 3" xfId="7070" xr:uid="{E465F0F2-E11E-43C2-81D8-2F108BFD6B65}"/>
    <cellStyle name="40% - Accent2 4 5 3 2" xfId="15400" xr:uid="{1AB283ED-306D-4C30-A5B7-A3EBF35C824E}"/>
    <cellStyle name="40% - Accent2 4 5 3 2 2" xfId="32057" xr:uid="{0EB85D72-EB14-44B0-ACAF-6B79B6943CA8}"/>
    <cellStyle name="40% - Accent2 4 5 3 3" xfId="23729" xr:uid="{D1E0E191-94AD-4235-9179-104AA290A04E}"/>
    <cellStyle name="40% - Accent2 4 5 4" xfId="9848" xr:uid="{5F236F64-A7EA-43AB-BF8C-038DD31613AB}"/>
    <cellStyle name="40% - Accent2 4 5 4 2" xfId="26505" xr:uid="{E4A83EE8-5F47-4446-AC05-6FAE27AB1E72}"/>
    <cellStyle name="40% - Accent2 4 5 5" xfId="18177" xr:uid="{AA1B2A2C-1589-4EF7-95A9-70A67CCA2EFE}"/>
    <cellStyle name="40% - Accent2 4 6" xfId="2967" xr:uid="{A4EFC53F-7E89-4FE4-A039-E062B78A4F25}"/>
    <cellStyle name="40% - Accent2 4 6 2" xfId="11297" xr:uid="{49FD9463-117F-45D6-8550-EFDAE1E25191}"/>
    <cellStyle name="40% - Accent2 4 6 2 2" xfId="27954" xr:uid="{02B64AA9-7935-4648-84E7-93413B519FD1}"/>
    <cellStyle name="40% - Accent2 4 6 3" xfId="19626" xr:uid="{D51BCD1C-BE44-4C28-A33A-80C46E20A438}"/>
    <cellStyle name="40% - Accent2 4 7" xfId="5743" xr:uid="{7CF29E66-5FBA-48A2-A619-F589AB7C1C08}"/>
    <cellStyle name="40% - Accent2 4 7 2" xfId="14073" xr:uid="{B7C9B87B-3C2D-4647-B1AE-A93AD02BC543}"/>
    <cellStyle name="40% - Accent2 4 7 2 2" xfId="30730" xr:uid="{C2B5CAD5-A1E1-4D2F-B7A2-DEA3848CFD53}"/>
    <cellStyle name="40% - Accent2 4 7 3" xfId="22402" xr:uid="{0DCCD5BB-109B-4401-841A-A7906E0CFD50}"/>
    <cellStyle name="40% - Accent2 4 8" xfId="8521" xr:uid="{6CFF566E-E9AE-4F8D-947E-11839708B9A2}"/>
    <cellStyle name="40% - Accent2 4 8 2" xfId="25178" xr:uid="{FF534F7A-EEFC-4F32-8BB7-A5BFBEED4448}"/>
    <cellStyle name="40% - Accent2 4 9" xfId="16850" xr:uid="{E2C380F9-A074-4E2E-9A4C-AEB744AD1BE6}"/>
    <cellStyle name="40% - Accent2 5" xfId="299" xr:uid="{48378BE0-EA1D-4214-9D47-133DBB7EC770}"/>
    <cellStyle name="40% - Accent2 5 2" xfId="781" xr:uid="{8B408C90-BBCF-4A45-982E-001CBA1011EF}"/>
    <cellStyle name="40% - Accent2 5 2 2" xfId="2109" xr:uid="{CCEA877B-116D-4E90-BC25-6DC06C916349}"/>
    <cellStyle name="40% - Accent2 5 2 2 2" xfId="4899" xr:uid="{E063809B-A883-4B3C-B0C3-9E46C427FD10}"/>
    <cellStyle name="40% - Accent2 5 2 2 2 2" xfId="13229" xr:uid="{43FD5D78-1E24-4C23-8741-761098C5085C}"/>
    <cellStyle name="40% - Accent2 5 2 2 2 2 2" xfId="29886" xr:uid="{F0AC40C4-B261-4D0F-8F12-F706BE3D26FF}"/>
    <cellStyle name="40% - Accent2 5 2 2 2 3" xfId="21558" xr:uid="{FC353BF5-EAE3-4657-91BB-F3F82F65D046}"/>
    <cellStyle name="40% - Accent2 5 2 2 3" xfId="7675" xr:uid="{53755EE9-E78C-4131-ADFA-145472F0A313}"/>
    <cellStyle name="40% - Accent2 5 2 2 3 2" xfId="16005" xr:uid="{71CED09E-2F19-4526-9615-6D221AB75D7B}"/>
    <cellStyle name="40% - Accent2 5 2 2 3 2 2" xfId="32662" xr:uid="{2E6D4371-71FF-40FE-9120-A567126AF31C}"/>
    <cellStyle name="40% - Accent2 5 2 2 3 3" xfId="24334" xr:uid="{DFD50560-BBAF-44A4-B5D2-BF4C01606605}"/>
    <cellStyle name="40% - Accent2 5 2 2 4" xfId="10453" xr:uid="{D27687EC-8252-49E8-A2D0-B3FF08FA2B22}"/>
    <cellStyle name="40% - Accent2 5 2 2 4 2" xfId="27110" xr:uid="{38614F59-0FDF-4BE5-BA38-702312DE6499}"/>
    <cellStyle name="40% - Accent2 5 2 2 5" xfId="18782" xr:uid="{E6B75905-EDC4-4AC1-A04C-C0D087DAE222}"/>
    <cellStyle name="40% - Accent2 5 2 3" xfId="3572" xr:uid="{CC8B4AFA-8982-438C-B705-6EB2FFF166C1}"/>
    <cellStyle name="40% - Accent2 5 2 3 2" xfId="11902" xr:uid="{DD3170EB-4959-4622-AB5A-D40A71D1E3E7}"/>
    <cellStyle name="40% - Accent2 5 2 3 2 2" xfId="28559" xr:uid="{21A29F78-3F8E-4DBA-BB56-01C60CA22AC1}"/>
    <cellStyle name="40% - Accent2 5 2 3 3" xfId="20231" xr:uid="{134DA115-D9D4-4F36-AD8D-E8EE9A042070}"/>
    <cellStyle name="40% - Accent2 5 2 4" xfId="6348" xr:uid="{250B9658-16FC-4365-8B6D-3410964FFC50}"/>
    <cellStyle name="40% - Accent2 5 2 4 2" xfId="14678" xr:uid="{0D03BF1E-B095-4247-A8D2-1658D2BE838C}"/>
    <cellStyle name="40% - Accent2 5 2 4 2 2" xfId="31335" xr:uid="{22BED55A-E112-424F-BDD9-D7600457D67B}"/>
    <cellStyle name="40% - Accent2 5 2 4 3" xfId="23007" xr:uid="{8EA2CF1F-7927-4ACF-95AE-FC7C352D3E4E}"/>
    <cellStyle name="40% - Accent2 5 2 5" xfId="9126" xr:uid="{A29B90A0-BA21-4593-A007-DD5B84825675}"/>
    <cellStyle name="40% - Accent2 5 2 5 2" xfId="25783" xr:uid="{DDAD9282-D304-4DE2-B3AB-AB7400330D66}"/>
    <cellStyle name="40% - Accent2 5 2 6" xfId="17455" xr:uid="{85C1C722-E5B1-48CA-8FE8-CE57B80D81A4}"/>
    <cellStyle name="40% - Accent2 5 3" xfId="1629" xr:uid="{059826FE-685E-4E0C-B410-2984E10DE86A}"/>
    <cellStyle name="40% - Accent2 5 3 2" xfId="4419" xr:uid="{BDF132CA-7E2E-4ACE-AA6F-570339D0EF27}"/>
    <cellStyle name="40% - Accent2 5 3 2 2" xfId="12749" xr:uid="{140A42F6-75AC-4F33-B4AB-73F9C24D129E}"/>
    <cellStyle name="40% - Accent2 5 3 2 2 2" xfId="29406" xr:uid="{6CB69AD2-D7DB-43EE-AA1F-F9D59CE04B96}"/>
    <cellStyle name="40% - Accent2 5 3 2 3" xfId="21078" xr:uid="{555E9F12-0047-4902-AB98-1C4AE51BAB05}"/>
    <cellStyle name="40% - Accent2 5 3 3" xfId="7195" xr:uid="{AE9AF2CB-A06E-401B-919D-8C17FCA98CA2}"/>
    <cellStyle name="40% - Accent2 5 3 3 2" xfId="15525" xr:uid="{02FAD893-1C9F-4E52-8DA5-A36FAD20CB45}"/>
    <cellStyle name="40% - Accent2 5 3 3 2 2" xfId="32182" xr:uid="{02A87244-0FB7-4FC0-9D57-DFBED881BFB0}"/>
    <cellStyle name="40% - Accent2 5 3 3 3" xfId="23854" xr:uid="{16780FC4-AE09-41A5-B6B6-CD6B3F60732A}"/>
    <cellStyle name="40% - Accent2 5 3 4" xfId="9973" xr:uid="{5529A32D-34BC-4952-9509-FC5DFF6151A9}"/>
    <cellStyle name="40% - Accent2 5 3 4 2" xfId="26630" xr:uid="{7C3E9031-7011-48F6-B50C-2564DEFEDAB3}"/>
    <cellStyle name="40% - Accent2 5 3 5" xfId="18302" xr:uid="{F6E45208-03BB-488E-B41C-889762A0F87A}"/>
    <cellStyle name="40% - Accent2 5 4" xfId="3092" xr:uid="{ECEFD2C4-67AD-4337-9AFF-4F631E2F7DF2}"/>
    <cellStyle name="40% - Accent2 5 4 2" xfId="11422" xr:uid="{D9EA2DB9-ABBD-4090-A712-8DC5C7CF930B}"/>
    <cellStyle name="40% - Accent2 5 4 2 2" xfId="28079" xr:uid="{BF5006E8-1024-4BC1-86A4-74BBB76927F5}"/>
    <cellStyle name="40% - Accent2 5 4 3" xfId="19751" xr:uid="{C6F00675-5D74-445E-872A-E766956CF49E}"/>
    <cellStyle name="40% - Accent2 5 5" xfId="5868" xr:uid="{5994C95A-66F3-43A6-8659-396087A4E61D}"/>
    <cellStyle name="40% - Accent2 5 5 2" xfId="14198" xr:uid="{4587D41C-D2EC-4BFA-BB10-A91B4ABEB249}"/>
    <cellStyle name="40% - Accent2 5 5 2 2" xfId="30855" xr:uid="{4F53F2DE-EA98-4E43-9071-18126CBAB9F2}"/>
    <cellStyle name="40% - Accent2 5 5 3" xfId="22527" xr:uid="{6CD80574-95A7-48A8-9780-CEF9013536D4}"/>
    <cellStyle name="40% - Accent2 5 6" xfId="8646" xr:uid="{0C968599-A35E-495F-BA88-3E70A069AED1}"/>
    <cellStyle name="40% - Accent2 5 6 2" xfId="25303" xr:uid="{41D5FFE0-A92D-4626-B1F1-27D4A881AB13}"/>
    <cellStyle name="40% - Accent2 5 7" xfId="16975" xr:uid="{5A5DA2A5-DCF6-4306-8848-0B1FC1F06B4B}"/>
    <cellStyle name="40% - Accent2 5 8" xfId="34890" xr:uid="{782218E0-E0C5-43D7-8DF4-CAB362D52BFA}"/>
    <cellStyle name="40% - Accent2 6" xfId="535" xr:uid="{E84D4DC3-F09B-4597-8612-8DA59C166906}"/>
    <cellStyle name="40% - Accent2 6 2" xfId="1865" xr:uid="{538B9411-AA0D-4BA5-8892-935A88BB0033}"/>
    <cellStyle name="40% - Accent2 6 2 2" xfId="4655" xr:uid="{02AFBC62-83AE-42C2-A538-B63A8418FB4F}"/>
    <cellStyle name="40% - Accent2 6 2 2 2" xfId="12985" xr:uid="{64D37B78-B347-4A85-BDCD-5D9E31AF9687}"/>
    <cellStyle name="40% - Accent2 6 2 2 2 2" xfId="29642" xr:uid="{87B23445-F5E7-417D-8B3D-F8526F1C9F8C}"/>
    <cellStyle name="40% - Accent2 6 2 2 3" xfId="21314" xr:uid="{AB889000-3434-4467-AC5D-6B91210B4D05}"/>
    <cellStyle name="40% - Accent2 6 2 3" xfId="7431" xr:uid="{A3B55FCD-161F-4F4F-AC66-A76D2274A830}"/>
    <cellStyle name="40% - Accent2 6 2 3 2" xfId="15761" xr:uid="{445BED67-8E87-4B3A-9EFC-FD3BF5E43326}"/>
    <cellStyle name="40% - Accent2 6 2 3 2 2" xfId="32418" xr:uid="{F96DE05F-04F9-4BA3-9F8B-258EAC0028DD}"/>
    <cellStyle name="40% - Accent2 6 2 3 3" xfId="24090" xr:uid="{5A425ADB-B820-4A9F-98A5-4B16E3D9EE1B}"/>
    <cellStyle name="40% - Accent2 6 2 4" xfId="10209" xr:uid="{4D4A7009-AEC1-4BB6-8594-BACC11D9AFD4}"/>
    <cellStyle name="40% - Accent2 6 2 4 2" xfId="26866" xr:uid="{6FAAD285-D63C-4FD1-ABB4-3B087A05F654}"/>
    <cellStyle name="40% - Accent2 6 2 5" xfId="18538" xr:uid="{6B5C6287-EE1A-4CB0-86C7-92665AB16690}"/>
    <cellStyle name="40% - Accent2 6 3" xfId="3328" xr:uid="{3F67E8A7-2B7E-429C-B342-3F13077FE2E6}"/>
    <cellStyle name="40% - Accent2 6 3 2" xfId="11658" xr:uid="{B1FCF3E5-4E84-4947-9020-B70A4463874D}"/>
    <cellStyle name="40% - Accent2 6 3 2 2" xfId="28315" xr:uid="{1B4041CB-91E5-46CB-A32F-AE9145F35A89}"/>
    <cellStyle name="40% - Accent2 6 3 3" xfId="19987" xr:uid="{A3D13536-906C-4A23-BD36-E2C555864134}"/>
    <cellStyle name="40% - Accent2 6 4" xfId="6104" xr:uid="{ADF7DF68-7285-4FA1-B31E-9423F8392DA6}"/>
    <cellStyle name="40% - Accent2 6 4 2" xfId="14434" xr:uid="{8E7A565D-BA80-49F1-B47D-742994A71E62}"/>
    <cellStyle name="40% - Accent2 6 4 2 2" xfId="31091" xr:uid="{95E673D2-31DE-4DDE-BA19-39683D757674}"/>
    <cellStyle name="40% - Accent2 6 4 3" xfId="22763" xr:uid="{055A9F0D-5DE0-4234-B95F-553B706CCF04}"/>
    <cellStyle name="40% - Accent2 6 5" xfId="8882" xr:uid="{5A29B8F3-8A74-4E67-8752-41A787FD8218}"/>
    <cellStyle name="40% - Accent2 6 5 2" xfId="25539" xr:uid="{33335E48-7A8C-42DC-A293-9FF9C16A3931}"/>
    <cellStyle name="40% - Accent2 6 6" xfId="17211" xr:uid="{C0AF8FF3-FE27-4CFE-A8CF-ADCE7A3D28EF}"/>
    <cellStyle name="40% - Accent2 6 7" xfId="34891" xr:uid="{0673D1B5-C439-491A-AA7A-57AB62900012}"/>
    <cellStyle name="40% - Accent2 7" xfId="1012" xr:uid="{7C80DE7B-F7A5-4023-9B37-F4153D59D55D}"/>
    <cellStyle name="40% - Accent2 7 2" xfId="2340" xr:uid="{C079C7C6-7629-4A10-A264-F9485F224C0A}"/>
    <cellStyle name="40% - Accent2 7 2 2" xfId="5130" xr:uid="{E2A88A13-161D-4E24-AC78-5DABF68E1379}"/>
    <cellStyle name="40% - Accent2 7 2 2 2" xfId="13460" xr:uid="{90216AA8-67B2-48F6-845D-E33770AD6E25}"/>
    <cellStyle name="40% - Accent2 7 2 2 2 2" xfId="30117" xr:uid="{D258C46E-349A-48F2-ACE5-8F8F6529A5BB}"/>
    <cellStyle name="40% - Accent2 7 2 2 3" xfId="21789" xr:uid="{92ACC0A3-42BC-4380-80DB-8BD1217EDA6B}"/>
    <cellStyle name="40% - Accent2 7 2 3" xfId="7906" xr:uid="{76BA749A-1D08-4A6B-A610-F348F9E70140}"/>
    <cellStyle name="40% - Accent2 7 2 3 2" xfId="16236" xr:uid="{25E6B42E-2E9B-4AA8-BC60-B5AC587D71EB}"/>
    <cellStyle name="40% - Accent2 7 2 3 2 2" xfId="32893" xr:uid="{C77F6B1E-920E-425D-96AE-7A9D7B9DC7EE}"/>
    <cellStyle name="40% - Accent2 7 2 3 3" xfId="24565" xr:uid="{27CF12E2-7A50-49CF-9058-0CBFB1CE880F}"/>
    <cellStyle name="40% - Accent2 7 2 4" xfId="10684" xr:uid="{F29689D0-1E9E-4786-B9BF-3C4812305C5A}"/>
    <cellStyle name="40% - Accent2 7 2 4 2" xfId="27341" xr:uid="{4A9DF6BF-FD82-468E-99AA-78845141CC4C}"/>
    <cellStyle name="40% - Accent2 7 2 5" xfId="19013" xr:uid="{5F67CB61-A4ED-4837-A46E-34DF009541D4}"/>
    <cellStyle name="40% - Accent2 7 3" xfId="3803" xr:uid="{C12E7924-A4CC-43B8-9447-10551FAC1DED}"/>
    <cellStyle name="40% - Accent2 7 3 2" xfId="12133" xr:uid="{CF784C49-D754-4029-A78B-F9B65EF025C4}"/>
    <cellStyle name="40% - Accent2 7 3 2 2" xfId="28790" xr:uid="{4A2A2FA1-E990-40F7-A815-41E20F5814BB}"/>
    <cellStyle name="40% - Accent2 7 3 3" xfId="20462" xr:uid="{A580032D-9C4D-4949-AED6-A88B5230575B}"/>
    <cellStyle name="40% - Accent2 7 4" xfId="6579" xr:uid="{290D0ED0-E7B9-411A-8A23-2AFA1426B69C}"/>
    <cellStyle name="40% - Accent2 7 4 2" xfId="14909" xr:uid="{FBCCAF5E-C902-4D5E-9295-97CE453BB0D8}"/>
    <cellStyle name="40% - Accent2 7 4 2 2" xfId="31566" xr:uid="{183EA83E-AD37-40C3-B285-73C6243B4EC4}"/>
    <cellStyle name="40% - Accent2 7 4 3" xfId="23238" xr:uid="{24DD4609-1BDC-41D2-B963-BB9DF9725A58}"/>
    <cellStyle name="40% - Accent2 7 5" xfId="9357" xr:uid="{BEFF2B85-D627-457E-8480-D5952824CF81}"/>
    <cellStyle name="40% - Accent2 7 5 2" xfId="26014" xr:uid="{80E83EB8-805A-4DAA-9BD3-5A177667C9CA}"/>
    <cellStyle name="40% - Accent2 7 6" xfId="17686" xr:uid="{D5EC71B8-AE75-4A1B-9CCC-D47CB16749CA}"/>
    <cellStyle name="40% - Accent2 7 7" xfId="34892" xr:uid="{452EEEAC-DC48-4529-9BED-7EF693E31916}"/>
    <cellStyle name="40% - Accent2 8" xfId="1247" xr:uid="{3B971E13-4B87-420D-B5C1-E0B943C96AD4}"/>
    <cellStyle name="40% - Accent2 8 2" xfId="2575" xr:uid="{E3A23E93-4E95-4933-AC25-DD75F75CB94D}"/>
    <cellStyle name="40% - Accent2 8 2 2" xfId="5365" xr:uid="{EE2BFAA7-2273-4664-B53E-FA6F94CC444D}"/>
    <cellStyle name="40% - Accent2 8 2 2 2" xfId="13695" xr:uid="{BA94F953-08FA-46EA-8C2E-9BF50E9CECD0}"/>
    <cellStyle name="40% - Accent2 8 2 2 2 2" xfId="30352" xr:uid="{B95E8E03-E653-4FE3-8BB0-9F53F6A4CA5F}"/>
    <cellStyle name="40% - Accent2 8 2 2 3" xfId="22024" xr:uid="{D59CE235-64A9-4E31-B4E7-E32751757A38}"/>
    <cellStyle name="40% - Accent2 8 2 3" xfId="8141" xr:uid="{FCDF4998-D5B6-493C-BFC5-0374678A774D}"/>
    <cellStyle name="40% - Accent2 8 2 3 2" xfId="16471" xr:uid="{3E8EB9FD-32FF-471F-8877-3B61C1CA8C27}"/>
    <cellStyle name="40% - Accent2 8 2 3 2 2" xfId="33128" xr:uid="{FC823564-985F-404B-87AF-7016E228D311}"/>
    <cellStyle name="40% - Accent2 8 2 3 3" xfId="24800" xr:uid="{6BE340A4-454F-463E-AC4E-09E0FA36F83E}"/>
    <cellStyle name="40% - Accent2 8 2 4" xfId="10919" xr:uid="{D40EE091-33F3-4193-87C6-D44BFE77985C}"/>
    <cellStyle name="40% - Accent2 8 2 4 2" xfId="27576" xr:uid="{1A3AE4C6-75C9-4570-977F-45471EDB5FA5}"/>
    <cellStyle name="40% - Accent2 8 2 5" xfId="19248" xr:uid="{A0382990-DA49-401E-BF7D-7AC8C1D83389}"/>
    <cellStyle name="40% - Accent2 8 3" xfId="4038" xr:uid="{AF429FAF-AE87-412E-B5B0-23968DE77091}"/>
    <cellStyle name="40% - Accent2 8 3 2" xfId="12368" xr:uid="{AE991367-F6F7-4EE4-8E4E-A37307D0ABFD}"/>
    <cellStyle name="40% - Accent2 8 3 2 2" xfId="29025" xr:uid="{6BA07D4D-9A51-4C98-B432-EC1D42283D49}"/>
    <cellStyle name="40% - Accent2 8 3 3" xfId="20697" xr:uid="{5A871272-255E-485D-80D4-2ECA89F271BF}"/>
    <cellStyle name="40% - Accent2 8 4" xfId="6814" xr:uid="{6B9526F8-4768-4C66-801A-F4621E3BBBBD}"/>
    <cellStyle name="40% - Accent2 8 4 2" xfId="15144" xr:uid="{969715D3-C48B-45C3-A9D4-1B5BAC21C37C}"/>
    <cellStyle name="40% - Accent2 8 4 2 2" xfId="31801" xr:uid="{EE5CA794-7416-46D1-B425-BDA07CE2165B}"/>
    <cellStyle name="40% - Accent2 8 4 3" xfId="23473" xr:uid="{EA726528-4087-4941-9E0F-F663546FCE03}"/>
    <cellStyle name="40% - Accent2 8 5" xfId="9592" xr:uid="{121D7101-40C8-4A1E-A782-A2A601189BE5}"/>
    <cellStyle name="40% - Accent2 8 5 2" xfId="26249" xr:uid="{0A1B230C-95F2-4EF8-93D8-3AC243BA5D7A}"/>
    <cellStyle name="40% - Accent2 8 6" xfId="17921" xr:uid="{8E3F10D7-97D7-4C17-906E-139D55BECAB3}"/>
    <cellStyle name="40% - Accent2 8 7" xfId="34893" xr:uid="{AD467BDD-09DC-473A-A9CB-0A6F605A4DA9}"/>
    <cellStyle name="40% - Accent2 9" xfId="1269" xr:uid="{A91BC7F6-2FB9-4127-8579-7D9B5294D9A3}"/>
    <cellStyle name="40% - Accent2 9 2" xfId="2597" xr:uid="{52DC0CD6-079F-4487-B680-0FDC4C8EB7D7}"/>
    <cellStyle name="40% - Accent2 9 2 2" xfId="5387" xr:uid="{472D26AC-35AE-41BE-90F6-11F9EBB0A499}"/>
    <cellStyle name="40% - Accent2 9 2 2 2" xfId="13717" xr:uid="{3B7F4EAE-7F51-4C3A-A748-6FBE4F8FC143}"/>
    <cellStyle name="40% - Accent2 9 2 2 2 2" xfId="30374" xr:uid="{F83A4963-81E6-41B5-B8ED-CA7955BB4D49}"/>
    <cellStyle name="40% - Accent2 9 2 2 3" xfId="22046" xr:uid="{1BB75880-E4AD-4E14-B335-917FD7597F58}"/>
    <cellStyle name="40% - Accent2 9 2 3" xfId="8163" xr:uid="{8ED28A55-FCEA-478B-8503-CE11B6959170}"/>
    <cellStyle name="40% - Accent2 9 2 3 2" xfId="16493" xr:uid="{A51C9A90-EB08-4158-B902-DD6AE73FF6AA}"/>
    <cellStyle name="40% - Accent2 9 2 3 2 2" xfId="33150" xr:uid="{C749626E-1EDB-4FE7-B44C-03CB1E78A265}"/>
    <cellStyle name="40% - Accent2 9 2 3 3" xfId="24822" xr:uid="{B53F6988-AC76-41BC-BA72-B93C4E96115C}"/>
    <cellStyle name="40% - Accent2 9 2 4" xfId="10941" xr:uid="{71379EFD-A928-45CA-89D6-B383990FB37B}"/>
    <cellStyle name="40% - Accent2 9 2 4 2" xfId="27598" xr:uid="{8278EEF9-202F-40BA-B31C-2CF47874570D}"/>
    <cellStyle name="40% - Accent2 9 2 5" xfId="19270" xr:uid="{5D76CB69-AB13-44C0-8114-28F48E4AEAAA}"/>
    <cellStyle name="40% - Accent2 9 3" xfId="4060" xr:uid="{F784DCFB-ACB2-45F5-AD7C-37FC7A09872C}"/>
    <cellStyle name="40% - Accent2 9 3 2" xfId="12390" xr:uid="{14B6C0B6-DD26-41DA-BF1F-37F128442DAE}"/>
    <cellStyle name="40% - Accent2 9 3 2 2" xfId="29047" xr:uid="{A4251F63-CE48-48CC-8AEA-6C2536529EBA}"/>
    <cellStyle name="40% - Accent2 9 3 3" xfId="20719" xr:uid="{2790172C-4B7B-42ED-B74F-786F4EF9F6C9}"/>
    <cellStyle name="40% - Accent2 9 4" xfId="6836" xr:uid="{9B92CF4E-E877-4818-83BF-44C29714F06E}"/>
    <cellStyle name="40% - Accent2 9 4 2" xfId="15166" xr:uid="{328AA1FA-3478-4C34-8764-89179A743252}"/>
    <cellStyle name="40% - Accent2 9 4 2 2" xfId="31823" xr:uid="{DDAF1D90-4631-4E85-A14D-7F59C8296D24}"/>
    <cellStyle name="40% - Accent2 9 4 3" xfId="23495" xr:uid="{9A6E2D26-597D-408A-BA02-15223072BFCB}"/>
    <cellStyle name="40% - Accent2 9 5" xfId="9614" xr:uid="{F3D37F7F-C1EC-4A41-A5E2-B5C5881D0A55}"/>
    <cellStyle name="40% - Accent2 9 5 2" xfId="26271" xr:uid="{AE917BBA-017E-4447-BEF3-BBF83841B246}"/>
    <cellStyle name="40% - Accent2 9 6" xfId="17943" xr:uid="{CBCE354C-0F6A-464C-AFC0-DB84FD30739F}"/>
    <cellStyle name="40% - Accent3" xfId="41" builtinId="39" customBuiltin="1"/>
    <cellStyle name="40% - Accent3 10" xfId="1390" xr:uid="{3E9C9BCE-CE20-4E39-948A-ECAD41964934}"/>
    <cellStyle name="40% - Accent3 10 2" xfId="4181" xr:uid="{C4B382FB-116A-4D53-B357-2BE4CDD8BA58}"/>
    <cellStyle name="40% - Accent3 10 2 2" xfId="12511" xr:uid="{0053A529-8CE4-4890-A429-D6D3600A0279}"/>
    <cellStyle name="40% - Accent3 10 2 2 2" xfId="29168" xr:uid="{D6A9D51A-B04C-4110-BCDA-0B34833B6041}"/>
    <cellStyle name="40% - Accent3 10 2 3" xfId="20840" xr:uid="{0E6D349B-FCB7-41AD-AB85-32B0884F50B5}"/>
    <cellStyle name="40% - Accent3 10 3" xfId="6957" xr:uid="{ACDF2A72-E351-43FA-9CFA-A9C12AA709BB}"/>
    <cellStyle name="40% - Accent3 10 3 2" xfId="15287" xr:uid="{D3044A97-7EF1-4311-ACA8-FE75C557CE4F}"/>
    <cellStyle name="40% - Accent3 10 3 2 2" xfId="31944" xr:uid="{6CAE1EF7-A0D0-422E-93CE-FED6CA4CDDCD}"/>
    <cellStyle name="40% - Accent3 10 3 3" xfId="23616" xr:uid="{465C8DB0-BF5F-46A5-9B92-DE85CC17F639}"/>
    <cellStyle name="40% - Accent3 10 4" xfId="9735" xr:uid="{3BC47EC9-5DF2-41A9-804B-112B2795C64E}"/>
    <cellStyle name="40% - Accent3 10 4 2" xfId="26392" xr:uid="{83CD8BD7-4D91-4C62-BAD5-A85173B33EC1}"/>
    <cellStyle name="40% - Accent3 10 5" xfId="18064" xr:uid="{41F4E4C0-BB29-4508-B26E-8B7AEAFF6B2D}"/>
    <cellStyle name="40% - Accent3 11" xfId="2852" xr:uid="{43429407-50FA-48D6-AB40-6EAB8F02C1A0}"/>
    <cellStyle name="40% - Accent3 11 2" xfId="11184" xr:uid="{AAA4A748-240B-4D89-B11A-4C7C6D716880}"/>
    <cellStyle name="40% - Accent3 11 2 2" xfId="27841" xr:uid="{56320906-51D7-4D03-830B-443E6F8082E1}"/>
    <cellStyle name="40% - Accent3 11 3" xfId="19513" xr:uid="{BB3E6069-1411-4A5A-918E-FDF53C243738}"/>
    <cellStyle name="40% - Accent3 12" xfId="5630" xr:uid="{1B3079D1-AF85-4FC0-AC23-1A6818358E9E}"/>
    <cellStyle name="40% - Accent3 12 2" xfId="13960" xr:uid="{5C9BFE85-CABA-49B0-BA86-E292FCBC223E}"/>
    <cellStyle name="40% - Accent3 12 2 2" xfId="30617" xr:uid="{084B6404-7364-4AD9-9550-FDD21B1898B3}"/>
    <cellStyle name="40% - Accent3 12 3" xfId="22289" xr:uid="{C50A9D17-639A-4EB9-BC53-6673982C05D6}"/>
    <cellStyle name="40% - Accent3 13" xfId="8406" xr:uid="{CD966931-BECF-48CF-B6DE-2FD1AEF45E73}"/>
    <cellStyle name="40% - Accent3 13 2" xfId="25065" xr:uid="{BD08BA9F-A5E0-4342-B9D7-A71B229B2AA7}"/>
    <cellStyle name="40% - Accent3 14" xfId="16735" xr:uid="{FD566004-4625-4736-ADE9-285E832FA687}"/>
    <cellStyle name="40% - Accent3 2" xfId="87" xr:uid="{93C0B38D-7095-434F-82C9-4202C82C95C0}"/>
    <cellStyle name="40% - Accent3 2 10" xfId="5665" xr:uid="{4CB8DF46-5E93-403B-B7F2-FE8840262834}"/>
    <cellStyle name="40% - Accent3 2 10 2" xfId="13995" xr:uid="{4EA96001-63BE-4D6F-8BC8-688C804BA9CB}"/>
    <cellStyle name="40% - Accent3 2 10 2 2" xfId="30652" xr:uid="{1AFE2A62-7756-489A-AF1D-F39D89489644}"/>
    <cellStyle name="40% - Accent3 2 10 3" xfId="22324" xr:uid="{F55C2943-FED2-406D-A199-647C1D49DE19}"/>
    <cellStyle name="40% - Accent3 2 10 4" xfId="34894" xr:uid="{296261A5-8066-4103-823D-AC5B07FB3956}"/>
    <cellStyle name="40% - Accent3 2 11" xfId="8442" xr:uid="{75481BCD-4627-46C9-A62E-859689FB43CC}"/>
    <cellStyle name="40% - Accent3 2 11 2" xfId="25100" xr:uid="{45C5A0CC-0724-4CD1-BCD6-5BD37B127B41}"/>
    <cellStyle name="40% - Accent3 2 11 3" xfId="34895" xr:uid="{454E37F4-9D29-4284-8E1A-95CC449E89C2}"/>
    <cellStyle name="40% - Accent3 2 12" xfId="16772" xr:uid="{ADED3EFF-E039-4755-BC3D-477EC5349ACD}"/>
    <cellStyle name="40% - Accent3 2 12 2" xfId="34896" xr:uid="{FA72CCD1-7D41-40DC-B722-E0A95FBDB869}"/>
    <cellStyle name="40% - Accent3 2 13" xfId="33875" xr:uid="{A7344D5A-7168-44BA-9DAD-41CD224B63AA}"/>
    <cellStyle name="40% - Accent3 2 13 2" xfId="34897" xr:uid="{5FA0C6B3-6611-41FD-A7AC-94E125A38418}"/>
    <cellStyle name="40% - Accent3 2 14" xfId="34898" xr:uid="{F8C28A6D-9383-47BE-A426-14D7D4CE2CF3}"/>
    <cellStyle name="40% - Accent3 2 15" xfId="34899" xr:uid="{EC670610-DD7D-48A2-95B9-6B80100D6DBA}"/>
    <cellStyle name="40% - Accent3 2 16" xfId="34712" xr:uid="{BE90EF40-7197-4CB0-AA92-90F2DC5407E4}"/>
    <cellStyle name="40% - Accent3 2 2" xfId="148" xr:uid="{6DC8E0CB-395C-4A52-8672-EB530EADB8B3}"/>
    <cellStyle name="40% - Accent3 2 2 10" xfId="8501" xr:uid="{A031496C-863B-46EB-A6E9-ABC6D60519A3}"/>
    <cellStyle name="40% - Accent3 2 2 10 2" xfId="25158" xr:uid="{238D7901-E440-4EE2-ABF9-0245FA7EA3D3}"/>
    <cellStyle name="40% - Accent3 2 2 11" xfId="16830" xr:uid="{5710D45C-B04C-4053-B6F6-6A5F843AB32F}"/>
    <cellStyle name="40% - Accent3 2 2 12" xfId="34900" xr:uid="{21A0EA98-63FE-49A8-AA63-A76D697A7905}"/>
    <cellStyle name="40% - Accent3 2 2 2" xfId="269" xr:uid="{A92427B8-2C13-4D98-B887-2ABDD5F63566}"/>
    <cellStyle name="40% - Accent3 2 2 2 2" xfId="511" xr:uid="{BA248A6C-F1A2-4006-99E7-E871895B85F7}"/>
    <cellStyle name="40% - Accent3 2 2 2 2 2" xfId="987" xr:uid="{88332F70-6A69-4CD2-B9D5-AC196D47B09E}"/>
    <cellStyle name="40% - Accent3 2 2 2 2 2 2" xfId="2315" xr:uid="{39D37EA1-0D3F-4D5D-89E9-8443DBBFF660}"/>
    <cellStyle name="40% - Accent3 2 2 2 2 2 2 2" xfId="5105" xr:uid="{82849AC7-035A-4CAA-9C43-CCF0FD97B763}"/>
    <cellStyle name="40% - Accent3 2 2 2 2 2 2 2 2" xfId="13435" xr:uid="{42AF0787-BCD7-43F5-A4DA-B07B8E1F06CF}"/>
    <cellStyle name="40% - Accent3 2 2 2 2 2 2 2 2 2" xfId="30092" xr:uid="{B93B7E9B-2259-4EC9-9003-D372C7951290}"/>
    <cellStyle name="40% - Accent3 2 2 2 2 2 2 2 3" xfId="21764" xr:uid="{FC28A536-6DDD-43C7-9867-E194413CA603}"/>
    <cellStyle name="40% - Accent3 2 2 2 2 2 2 3" xfId="7881" xr:uid="{763CF028-5736-4EA1-82DE-9764542DBBE1}"/>
    <cellStyle name="40% - Accent3 2 2 2 2 2 2 3 2" xfId="16211" xr:uid="{E1F09173-56FD-4326-A4A8-4603B37B5176}"/>
    <cellStyle name="40% - Accent3 2 2 2 2 2 2 3 2 2" xfId="32868" xr:uid="{3C179CE6-409A-46BE-9D68-14212CFF5EF4}"/>
    <cellStyle name="40% - Accent3 2 2 2 2 2 2 3 3" xfId="24540" xr:uid="{F6D70ECC-5712-461A-A6CB-DB9A80BEC0DE}"/>
    <cellStyle name="40% - Accent3 2 2 2 2 2 2 4" xfId="10659" xr:uid="{242FA28C-3B52-4026-9457-BBC67E007825}"/>
    <cellStyle name="40% - Accent3 2 2 2 2 2 2 4 2" xfId="27316" xr:uid="{96F6CE57-E839-4F22-81D5-E97F91DEF46A}"/>
    <cellStyle name="40% - Accent3 2 2 2 2 2 2 5" xfId="18988" xr:uid="{04B6ABFC-994A-4151-835B-6549B04AE145}"/>
    <cellStyle name="40% - Accent3 2 2 2 2 2 3" xfId="3778" xr:uid="{B93B0D40-78AB-473A-BC31-734C651A67DF}"/>
    <cellStyle name="40% - Accent3 2 2 2 2 2 3 2" xfId="12108" xr:uid="{3A889FB7-6824-4B23-B260-E55A7C38B4C6}"/>
    <cellStyle name="40% - Accent3 2 2 2 2 2 3 2 2" xfId="28765" xr:uid="{29C39921-4E41-4C91-A427-FD002925B361}"/>
    <cellStyle name="40% - Accent3 2 2 2 2 2 3 3" xfId="20437" xr:uid="{81078D91-D4FC-4ACC-B1BF-A5798C0C1D5D}"/>
    <cellStyle name="40% - Accent3 2 2 2 2 2 4" xfId="6554" xr:uid="{4DC12D28-18ED-45E8-A6FC-FA4ED0842868}"/>
    <cellStyle name="40% - Accent3 2 2 2 2 2 4 2" xfId="14884" xr:uid="{4BE6AC6A-4DFE-4D4C-B563-A8CFA0D3B6E5}"/>
    <cellStyle name="40% - Accent3 2 2 2 2 2 4 2 2" xfId="31541" xr:uid="{12E92C93-6203-4D22-9C43-0F4D32FD728D}"/>
    <cellStyle name="40% - Accent3 2 2 2 2 2 4 3" xfId="23213" xr:uid="{8BF75E7F-AF12-451D-96A5-D241338082B4}"/>
    <cellStyle name="40% - Accent3 2 2 2 2 2 5" xfId="9332" xr:uid="{4A2B33CC-B899-42CF-9070-0258BD56119D}"/>
    <cellStyle name="40% - Accent3 2 2 2 2 2 5 2" xfId="25989" xr:uid="{07B03756-4E10-4699-86B0-5BE3E4195A9F}"/>
    <cellStyle name="40% - Accent3 2 2 2 2 2 6" xfId="17661" xr:uid="{1F29B8B8-9747-4644-BE4B-C30201F87F8F}"/>
    <cellStyle name="40% - Accent3 2 2 2 2 3" xfId="1841" xr:uid="{D26F0842-FA36-4A74-B946-B554168C302F}"/>
    <cellStyle name="40% - Accent3 2 2 2 2 3 2" xfId="4631" xr:uid="{03E44160-D92C-4EBB-B057-3F04600FB625}"/>
    <cellStyle name="40% - Accent3 2 2 2 2 3 2 2" xfId="12961" xr:uid="{DC892640-A93A-4253-ADEB-57D9CC74A2C0}"/>
    <cellStyle name="40% - Accent3 2 2 2 2 3 2 2 2" xfId="29618" xr:uid="{7575FAF2-3BA5-4B11-989F-EFBE3742C400}"/>
    <cellStyle name="40% - Accent3 2 2 2 2 3 2 3" xfId="21290" xr:uid="{66B705D3-3EA9-4559-B8D2-F0DD62849801}"/>
    <cellStyle name="40% - Accent3 2 2 2 2 3 3" xfId="7407" xr:uid="{92A26243-8595-4004-8685-9448A790C13C}"/>
    <cellStyle name="40% - Accent3 2 2 2 2 3 3 2" xfId="15737" xr:uid="{29D5FE6B-D365-4E7D-A92B-469A21BB1AAE}"/>
    <cellStyle name="40% - Accent3 2 2 2 2 3 3 2 2" xfId="32394" xr:uid="{B4B22CEF-98A9-464A-8AE1-61901611D676}"/>
    <cellStyle name="40% - Accent3 2 2 2 2 3 3 3" xfId="24066" xr:uid="{DE37A43E-D77F-4922-B13C-67A149F83DE6}"/>
    <cellStyle name="40% - Accent3 2 2 2 2 3 4" xfId="10185" xr:uid="{9C3B7AEA-BA65-49CE-BA06-EE1DE5C445D8}"/>
    <cellStyle name="40% - Accent3 2 2 2 2 3 4 2" xfId="26842" xr:uid="{162C0563-6AD1-4F88-8577-44BCB0CCA8FB}"/>
    <cellStyle name="40% - Accent3 2 2 2 2 3 5" xfId="18514" xr:uid="{84E77203-18E5-43A9-8FE4-0C4B3C4E352C}"/>
    <cellStyle name="40% - Accent3 2 2 2 2 4" xfId="3304" xr:uid="{7E959AE1-B474-4680-8A5F-7BD4B9CB544F}"/>
    <cellStyle name="40% - Accent3 2 2 2 2 4 2" xfId="11634" xr:uid="{9431C868-53A7-4C26-9666-60FB9901DA5F}"/>
    <cellStyle name="40% - Accent3 2 2 2 2 4 2 2" xfId="28291" xr:uid="{987DC29A-F3BD-49AF-81EE-F8A6DB8007CE}"/>
    <cellStyle name="40% - Accent3 2 2 2 2 4 3" xfId="19963" xr:uid="{7147F809-7DD2-460C-811D-33E67DC82B2D}"/>
    <cellStyle name="40% - Accent3 2 2 2 2 5" xfId="6080" xr:uid="{ECE920DD-1AA4-4E3A-AC6E-E99C8788CB12}"/>
    <cellStyle name="40% - Accent3 2 2 2 2 5 2" xfId="14410" xr:uid="{05117C24-6D65-4168-9238-B10B754E444E}"/>
    <cellStyle name="40% - Accent3 2 2 2 2 5 2 2" xfId="31067" xr:uid="{4768F682-9824-4945-9ADE-379467077EEA}"/>
    <cellStyle name="40% - Accent3 2 2 2 2 5 3" xfId="22739" xr:uid="{B752D871-3CFC-47B8-978C-685F74835ACB}"/>
    <cellStyle name="40% - Accent3 2 2 2 2 6" xfId="8858" xr:uid="{C365D043-0C9A-4EEA-96AC-599806D81618}"/>
    <cellStyle name="40% - Accent3 2 2 2 2 6 2" xfId="25515" xr:uid="{6B68D611-81E7-4A57-8F20-9922C7F59C75}"/>
    <cellStyle name="40% - Accent3 2 2 2 2 7" xfId="17187" xr:uid="{4F4CDBD4-6C10-4F5A-A027-ADDF0E9FE26C}"/>
    <cellStyle name="40% - Accent3 2 2 2 3" xfId="747" xr:uid="{A2BA3003-3472-456C-B6EA-53534BF426E7}"/>
    <cellStyle name="40% - Accent3 2 2 2 3 2" xfId="2077" xr:uid="{E288453F-06A1-49AD-992B-106178978E87}"/>
    <cellStyle name="40% - Accent3 2 2 2 3 2 2" xfId="4867" xr:uid="{7AB35021-911C-4FD8-8694-99F5EFF0B28D}"/>
    <cellStyle name="40% - Accent3 2 2 2 3 2 2 2" xfId="13197" xr:uid="{7B6CD51E-1954-475F-81EE-99F66396D54C}"/>
    <cellStyle name="40% - Accent3 2 2 2 3 2 2 2 2" xfId="29854" xr:uid="{CE55B417-CAFF-485B-A10B-B23A2FE7779F}"/>
    <cellStyle name="40% - Accent3 2 2 2 3 2 2 3" xfId="21526" xr:uid="{8E3FECA7-39F2-4369-B423-90B5C3AD3F4E}"/>
    <cellStyle name="40% - Accent3 2 2 2 3 2 3" xfId="7643" xr:uid="{1C56DD9C-6C57-41F0-82A4-83995288EE00}"/>
    <cellStyle name="40% - Accent3 2 2 2 3 2 3 2" xfId="15973" xr:uid="{40C82412-4588-424E-9EA1-02A6A4E0C3C3}"/>
    <cellStyle name="40% - Accent3 2 2 2 3 2 3 2 2" xfId="32630" xr:uid="{7F67A77F-717D-4128-BB1D-D18316047532}"/>
    <cellStyle name="40% - Accent3 2 2 2 3 2 3 3" xfId="24302" xr:uid="{4BAA1937-99F9-4037-AAC5-9E0C882928C5}"/>
    <cellStyle name="40% - Accent3 2 2 2 3 2 4" xfId="10421" xr:uid="{E47CC903-A815-4ED3-A125-736D8DEA4B4A}"/>
    <cellStyle name="40% - Accent3 2 2 2 3 2 4 2" xfId="27078" xr:uid="{0357BF78-358F-4B36-8015-1A329B7D2B39}"/>
    <cellStyle name="40% - Accent3 2 2 2 3 2 5" xfId="18750" xr:uid="{5C3695C3-E6A9-4790-A475-32F0A16C6A15}"/>
    <cellStyle name="40% - Accent3 2 2 2 3 3" xfId="3540" xr:uid="{697C9A14-95BF-4D47-9293-0128D60CC252}"/>
    <cellStyle name="40% - Accent3 2 2 2 3 3 2" xfId="11870" xr:uid="{95434BDD-85E1-4F27-B9D4-E34D91B28D7E}"/>
    <cellStyle name="40% - Accent3 2 2 2 3 3 2 2" xfId="28527" xr:uid="{5D08C8BF-1E6A-4E3D-ABAD-6AA3EA879DD9}"/>
    <cellStyle name="40% - Accent3 2 2 2 3 3 3" xfId="20199" xr:uid="{0508ED1C-6FEC-49F5-82F8-FB509000AB23}"/>
    <cellStyle name="40% - Accent3 2 2 2 3 4" xfId="6316" xr:uid="{23DC947C-C885-4ED1-ACAE-37CEA8FDE051}"/>
    <cellStyle name="40% - Accent3 2 2 2 3 4 2" xfId="14646" xr:uid="{3D7BE639-8993-4B62-88DB-55F57D58386B}"/>
    <cellStyle name="40% - Accent3 2 2 2 3 4 2 2" xfId="31303" xr:uid="{D09F9959-86C6-4A21-A6E5-076981FC17C4}"/>
    <cellStyle name="40% - Accent3 2 2 2 3 4 3" xfId="22975" xr:uid="{0F2245FD-8676-4C9A-BE88-0EBA258F6959}"/>
    <cellStyle name="40% - Accent3 2 2 2 3 5" xfId="9094" xr:uid="{A37D7A25-6733-46EE-90B7-46ED503D53B9}"/>
    <cellStyle name="40% - Accent3 2 2 2 3 5 2" xfId="25751" xr:uid="{E571EF72-D2C7-4939-9FAB-115EF71E7B9A}"/>
    <cellStyle name="40% - Accent3 2 2 2 3 6" xfId="17423" xr:uid="{F3513F2F-30DA-4B63-AEF5-D40F7D839236}"/>
    <cellStyle name="40% - Accent3 2 2 2 4" xfId="1224" xr:uid="{BC413EE1-1AEB-4014-9EA1-5F9A8F16C769}"/>
    <cellStyle name="40% - Accent3 2 2 2 4 2" xfId="2552" xr:uid="{7EF9E0CD-914B-4456-90B8-146E20687A3B}"/>
    <cellStyle name="40% - Accent3 2 2 2 4 2 2" xfId="5342" xr:uid="{543B6765-DEC3-4D83-96CE-EBA024F61989}"/>
    <cellStyle name="40% - Accent3 2 2 2 4 2 2 2" xfId="13672" xr:uid="{07C1A3F0-EE14-419E-80F4-1F1EB3531B63}"/>
    <cellStyle name="40% - Accent3 2 2 2 4 2 2 2 2" xfId="30329" xr:uid="{812901AF-BD3D-4207-B0AA-7BDC00250145}"/>
    <cellStyle name="40% - Accent3 2 2 2 4 2 2 3" xfId="22001" xr:uid="{16A02558-9B8B-4889-A0F9-60AC96AFF703}"/>
    <cellStyle name="40% - Accent3 2 2 2 4 2 3" xfId="8118" xr:uid="{CE6E55F4-B579-43CD-AE32-10F873EDA845}"/>
    <cellStyle name="40% - Accent3 2 2 2 4 2 3 2" xfId="16448" xr:uid="{0F2419AB-8A47-4AB9-956D-DC832597AFA5}"/>
    <cellStyle name="40% - Accent3 2 2 2 4 2 3 2 2" xfId="33105" xr:uid="{B86B7182-6281-490F-B724-E80256C89756}"/>
    <cellStyle name="40% - Accent3 2 2 2 4 2 3 3" xfId="24777" xr:uid="{71A4776A-8DA5-45B4-825C-285F36AA468E}"/>
    <cellStyle name="40% - Accent3 2 2 2 4 2 4" xfId="10896" xr:uid="{BB48A44C-4B77-4306-832B-3D8649EE36C3}"/>
    <cellStyle name="40% - Accent3 2 2 2 4 2 4 2" xfId="27553" xr:uid="{12B17366-40FD-44A8-8F2D-64C802F3A50F}"/>
    <cellStyle name="40% - Accent3 2 2 2 4 2 5" xfId="19225" xr:uid="{95FD7981-CEA1-4183-9A8A-63AF2587EC31}"/>
    <cellStyle name="40% - Accent3 2 2 2 4 3" xfId="4015" xr:uid="{19870761-DA67-433B-8B71-6A2DB046DBE0}"/>
    <cellStyle name="40% - Accent3 2 2 2 4 3 2" xfId="12345" xr:uid="{1274F02F-2957-431B-90E1-A94677BB622C}"/>
    <cellStyle name="40% - Accent3 2 2 2 4 3 2 2" xfId="29002" xr:uid="{E4A06663-3F31-4D3F-B4D4-F27E7351CDEE}"/>
    <cellStyle name="40% - Accent3 2 2 2 4 3 3" xfId="20674" xr:uid="{B0C2D581-5C11-4428-B0CA-4465B776D5DC}"/>
    <cellStyle name="40% - Accent3 2 2 2 4 4" xfId="6791" xr:uid="{88FCA5B9-B698-40F4-845B-899613AD36AF}"/>
    <cellStyle name="40% - Accent3 2 2 2 4 4 2" xfId="15121" xr:uid="{EC9AF06A-A4CE-43BE-BC3A-0950917B52FF}"/>
    <cellStyle name="40% - Accent3 2 2 2 4 4 2 2" xfId="31778" xr:uid="{2710DDCF-70AA-4BCB-864D-B3DB1B6ECF36}"/>
    <cellStyle name="40% - Accent3 2 2 2 4 4 3" xfId="23450" xr:uid="{096D7EA5-221B-4F22-877A-717EFE0B59B5}"/>
    <cellStyle name="40% - Accent3 2 2 2 4 5" xfId="9569" xr:uid="{02BDAFF9-B484-43C5-816F-E0475F8DA19C}"/>
    <cellStyle name="40% - Accent3 2 2 2 4 5 2" xfId="26226" xr:uid="{C00B5E10-3974-4363-AF39-BA55D534F946}"/>
    <cellStyle name="40% - Accent3 2 2 2 4 6" xfId="17898" xr:uid="{A23594DB-F08E-4623-BDDA-DBE70FA3D055}"/>
    <cellStyle name="40% - Accent3 2 2 2 5" xfId="1604" xr:uid="{4F0A4704-EBA8-455B-99ED-BFB3E1FFC48F}"/>
    <cellStyle name="40% - Accent3 2 2 2 5 2" xfId="4394" xr:uid="{FD868B43-3303-4A9D-A508-E4961108E0B6}"/>
    <cellStyle name="40% - Accent3 2 2 2 5 2 2" xfId="12724" xr:uid="{F66F1C6D-CC2C-499F-91FF-DF730A2B2956}"/>
    <cellStyle name="40% - Accent3 2 2 2 5 2 2 2" xfId="29381" xr:uid="{B4CEA834-C3E9-4156-B5B7-B4C2FC8E4D32}"/>
    <cellStyle name="40% - Accent3 2 2 2 5 2 3" xfId="21053" xr:uid="{F6086355-8B25-4440-901E-E993E7B769EA}"/>
    <cellStyle name="40% - Accent3 2 2 2 5 3" xfId="7170" xr:uid="{E5141FF6-9284-4950-AF21-0A94F5155B27}"/>
    <cellStyle name="40% - Accent3 2 2 2 5 3 2" xfId="15500" xr:uid="{9D9DDD53-C9E2-4FF4-B93C-4E21843432DA}"/>
    <cellStyle name="40% - Accent3 2 2 2 5 3 2 2" xfId="32157" xr:uid="{F205CA1D-B31A-457E-9ABF-1D95A8E01771}"/>
    <cellStyle name="40% - Accent3 2 2 2 5 3 3" xfId="23829" xr:uid="{4609C34C-276F-4868-A59C-1AE7EEC3AE6B}"/>
    <cellStyle name="40% - Accent3 2 2 2 5 4" xfId="9948" xr:uid="{151341E8-3216-4244-B2B0-9AA53713B3F2}"/>
    <cellStyle name="40% - Accent3 2 2 2 5 4 2" xfId="26605" xr:uid="{3AA8C066-EC8C-4C57-AB09-FAC0E07AC295}"/>
    <cellStyle name="40% - Accent3 2 2 2 5 5" xfId="18277" xr:uid="{57F17242-0D2A-45DE-8F57-CF13AF04D019}"/>
    <cellStyle name="40% - Accent3 2 2 2 6" xfId="3067" xr:uid="{AC630EBC-723D-4B60-9E9D-9499CA60E7FE}"/>
    <cellStyle name="40% - Accent3 2 2 2 6 2" xfId="11397" xr:uid="{6CDE35A4-B88F-4F31-97F7-4FB9E62C3AB8}"/>
    <cellStyle name="40% - Accent3 2 2 2 6 2 2" xfId="28054" xr:uid="{68616A3E-4B73-42ED-81D3-1C01CA13D980}"/>
    <cellStyle name="40% - Accent3 2 2 2 6 3" xfId="19726" xr:uid="{2E135D57-F2EC-4776-BB4A-F522CCA53233}"/>
    <cellStyle name="40% - Accent3 2 2 2 7" xfId="5843" xr:uid="{4551A381-203E-499D-86FC-81D362ACED33}"/>
    <cellStyle name="40% - Accent3 2 2 2 7 2" xfId="14173" xr:uid="{AB269181-5ACA-4B60-85CA-BD4334A46C3A}"/>
    <cellStyle name="40% - Accent3 2 2 2 7 2 2" xfId="30830" xr:uid="{161839D7-2A78-4A92-B7FC-EC1068F8EC83}"/>
    <cellStyle name="40% - Accent3 2 2 2 7 3" xfId="22502" xr:uid="{4A113422-6484-4FFA-BDB2-646C7067B6D1}"/>
    <cellStyle name="40% - Accent3 2 2 2 8" xfId="8621" xr:uid="{1D031822-AA17-400A-BF7E-6089199AD8CF}"/>
    <cellStyle name="40% - Accent3 2 2 2 8 2" xfId="25278" xr:uid="{43340FE0-33C8-40E6-8595-CBD79C5FCB86}"/>
    <cellStyle name="40% - Accent3 2 2 2 9" xfId="16950" xr:uid="{AEF10131-6736-4927-A381-010015AAE451}"/>
    <cellStyle name="40% - Accent3 2 2 3" xfId="391" xr:uid="{7A7BD5C0-C64F-4751-90F0-3A5CF4004F17}"/>
    <cellStyle name="40% - Accent3 2 2 3 2" xfId="869" xr:uid="{BA2C9A79-44E5-4DDF-BFE9-B9A76CCF7CFF}"/>
    <cellStyle name="40% - Accent3 2 2 3 2 2" xfId="2197" xr:uid="{4753A93C-7511-4D26-9550-E7C1A23DFDA7}"/>
    <cellStyle name="40% - Accent3 2 2 3 2 2 2" xfId="4987" xr:uid="{5FBF57ED-99B6-47B6-B859-2779916FC73A}"/>
    <cellStyle name="40% - Accent3 2 2 3 2 2 2 2" xfId="13317" xr:uid="{5B782761-7F59-4E1A-98A2-31A6B40F20F6}"/>
    <cellStyle name="40% - Accent3 2 2 3 2 2 2 2 2" xfId="29974" xr:uid="{874BB33E-96A9-4065-80A7-2269F26E1EB8}"/>
    <cellStyle name="40% - Accent3 2 2 3 2 2 2 3" xfId="21646" xr:uid="{812698A4-D702-4FE3-B398-99E9441A441E}"/>
    <cellStyle name="40% - Accent3 2 2 3 2 2 3" xfId="7763" xr:uid="{6B4741E0-EF63-40D5-AEDB-558C76F010AE}"/>
    <cellStyle name="40% - Accent3 2 2 3 2 2 3 2" xfId="16093" xr:uid="{725B0ACE-B6FA-451E-A598-8D9812FD94DC}"/>
    <cellStyle name="40% - Accent3 2 2 3 2 2 3 2 2" xfId="32750" xr:uid="{184416D7-7C9D-4D02-9CD5-3539B8505FF8}"/>
    <cellStyle name="40% - Accent3 2 2 3 2 2 3 3" xfId="24422" xr:uid="{764EE84C-1A8D-454A-8D62-F966454E4D46}"/>
    <cellStyle name="40% - Accent3 2 2 3 2 2 4" xfId="10541" xr:uid="{0E22F706-D533-45B7-BD78-06E3E1A055D5}"/>
    <cellStyle name="40% - Accent3 2 2 3 2 2 4 2" xfId="27198" xr:uid="{89AC599C-1E59-41D1-9FBE-A1CB72DFD9CF}"/>
    <cellStyle name="40% - Accent3 2 2 3 2 2 5" xfId="18870" xr:uid="{AA05C15E-3995-4244-8A35-4A60B28F9964}"/>
    <cellStyle name="40% - Accent3 2 2 3 2 3" xfId="3660" xr:uid="{167D8743-14AC-409E-938D-C0B13E496E32}"/>
    <cellStyle name="40% - Accent3 2 2 3 2 3 2" xfId="11990" xr:uid="{F3C8E104-1FA4-491B-9A25-E8BFBE2052E6}"/>
    <cellStyle name="40% - Accent3 2 2 3 2 3 2 2" xfId="28647" xr:uid="{6AE00806-6C14-4B1D-8442-DB4E1C4AE26F}"/>
    <cellStyle name="40% - Accent3 2 2 3 2 3 3" xfId="20319" xr:uid="{CD3A518B-EB45-44A4-A4B1-BD04BCD9C149}"/>
    <cellStyle name="40% - Accent3 2 2 3 2 4" xfId="6436" xr:uid="{FC158BFD-7463-4C81-BED6-87CD44524BC4}"/>
    <cellStyle name="40% - Accent3 2 2 3 2 4 2" xfId="14766" xr:uid="{3BDF96A8-3F91-4141-A222-BC6967187851}"/>
    <cellStyle name="40% - Accent3 2 2 3 2 4 2 2" xfId="31423" xr:uid="{B90E6243-4DD4-4863-8C1C-139543E2737A}"/>
    <cellStyle name="40% - Accent3 2 2 3 2 4 3" xfId="23095" xr:uid="{AEBA1B3C-0163-4F92-B817-718F003BE00A}"/>
    <cellStyle name="40% - Accent3 2 2 3 2 5" xfId="9214" xr:uid="{3EF5443E-4CA7-4161-BCE2-EE147C1CBEE0}"/>
    <cellStyle name="40% - Accent3 2 2 3 2 5 2" xfId="25871" xr:uid="{9D20D189-8792-406B-A743-25DA45DC72A0}"/>
    <cellStyle name="40% - Accent3 2 2 3 2 6" xfId="17543" xr:uid="{63269E47-8D56-4B84-AB95-B678E3969EB5}"/>
    <cellStyle name="40% - Accent3 2 2 3 3" xfId="1721" xr:uid="{C9BBDF84-754B-405C-8BBF-E9516A4B3AA9}"/>
    <cellStyle name="40% - Accent3 2 2 3 3 2" xfId="4511" xr:uid="{CF163658-CE45-4EB4-9448-898E4A15F3A5}"/>
    <cellStyle name="40% - Accent3 2 2 3 3 2 2" xfId="12841" xr:uid="{A7B97D55-A38A-41B5-A38E-18AF5161555B}"/>
    <cellStyle name="40% - Accent3 2 2 3 3 2 2 2" xfId="29498" xr:uid="{382BEE9F-5096-4132-BE95-28509A2A0C86}"/>
    <cellStyle name="40% - Accent3 2 2 3 3 2 3" xfId="21170" xr:uid="{931177CF-4CBF-4420-8FC2-BDBDF960B72F}"/>
    <cellStyle name="40% - Accent3 2 2 3 3 3" xfId="7287" xr:uid="{93C6C811-8E18-41C2-BEF1-BF6A3959518C}"/>
    <cellStyle name="40% - Accent3 2 2 3 3 3 2" xfId="15617" xr:uid="{34A55AB1-05BD-4B16-B05E-358EB0AB18E1}"/>
    <cellStyle name="40% - Accent3 2 2 3 3 3 2 2" xfId="32274" xr:uid="{EEDA9410-16E5-400E-8CE8-9CF81009F263}"/>
    <cellStyle name="40% - Accent3 2 2 3 3 3 3" xfId="23946" xr:uid="{18C11B87-35DF-4D2D-A58D-3B7CA0F56A95}"/>
    <cellStyle name="40% - Accent3 2 2 3 3 4" xfId="10065" xr:uid="{19CC4AFE-BD41-4AB6-96A8-2DB2C1B0FB7F}"/>
    <cellStyle name="40% - Accent3 2 2 3 3 4 2" xfId="26722" xr:uid="{D04978FC-8D42-47A4-89D5-9FA1CB8C2F59}"/>
    <cellStyle name="40% - Accent3 2 2 3 3 5" xfId="18394" xr:uid="{09B4C1DF-FAB7-4668-AC65-BF0D5811E02C}"/>
    <cellStyle name="40% - Accent3 2 2 3 4" xfId="3184" xr:uid="{16991BB0-C371-4E4A-A206-44FF41748745}"/>
    <cellStyle name="40% - Accent3 2 2 3 4 2" xfId="11514" xr:uid="{EA128B56-F23A-4A32-8314-C963B4C64A59}"/>
    <cellStyle name="40% - Accent3 2 2 3 4 2 2" xfId="28171" xr:uid="{7A4BA9A1-FBAD-4C41-84DA-A8FFFB6B4171}"/>
    <cellStyle name="40% - Accent3 2 2 3 4 3" xfId="19843" xr:uid="{E0B3BEA5-8AE8-4244-A9C1-0FDD23D73ADC}"/>
    <cellStyle name="40% - Accent3 2 2 3 5" xfId="5960" xr:uid="{4E1B1270-8A08-4909-91B7-0D60DB19D777}"/>
    <cellStyle name="40% - Accent3 2 2 3 5 2" xfId="14290" xr:uid="{D5A2DBB4-12C7-44F8-8327-FBE76E963793}"/>
    <cellStyle name="40% - Accent3 2 2 3 5 2 2" xfId="30947" xr:uid="{4C716A2A-AAE3-47B3-9665-000BFBC69E9C}"/>
    <cellStyle name="40% - Accent3 2 2 3 5 3" xfId="22619" xr:uid="{9F2A5C39-9C6F-4B23-AF31-86856A3C6531}"/>
    <cellStyle name="40% - Accent3 2 2 3 6" xfId="8738" xr:uid="{4A0044EA-B689-43F5-B883-B64AB3325938}"/>
    <cellStyle name="40% - Accent3 2 2 3 6 2" xfId="25395" xr:uid="{8B1E1E0A-2EDB-491D-8ED5-55004B303DBF}"/>
    <cellStyle name="40% - Accent3 2 2 3 7" xfId="17067" xr:uid="{E9515CE4-368A-4D86-A2E8-FA5F82F51A7B}"/>
    <cellStyle name="40% - Accent3 2 2 4" xfId="627" xr:uid="{F0DEF143-E755-40E2-A32E-167B1BA886A0}"/>
    <cellStyle name="40% - Accent3 2 2 4 2" xfId="1957" xr:uid="{234091B4-C341-4775-ACEC-CD659C52F9FE}"/>
    <cellStyle name="40% - Accent3 2 2 4 2 2" xfId="4747" xr:uid="{A94C353F-C0DA-4885-BD59-B9469C18BCBE}"/>
    <cellStyle name="40% - Accent3 2 2 4 2 2 2" xfId="13077" xr:uid="{33727040-7488-4720-ADBE-2BA95994B726}"/>
    <cellStyle name="40% - Accent3 2 2 4 2 2 2 2" xfId="29734" xr:uid="{ED0C2FD1-E692-44B4-AF4D-77729748E520}"/>
    <cellStyle name="40% - Accent3 2 2 4 2 2 3" xfId="21406" xr:uid="{1CB5FA6D-1C83-4937-BD6B-7602FA3EF6E9}"/>
    <cellStyle name="40% - Accent3 2 2 4 2 3" xfId="7523" xr:uid="{5D9C4542-FCE8-4DD1-9292-5BF6A75782F5}"/>
    <cellStyle name="40% - Accent3 2 2 4 2 3 2" xfId="15853" xr:uid="{3A7537A8-F243-4750-80A0-C6423FF97EF7}"/>
    <cellStyle name="40% - Accent3 2 2 4 2 3 2 2" xfId="32510" xr:uid="{41BE6388-590C-4BB3-A9D5-902FA75B8542}"/>
    <cellStyle name="40% - Accent3 2 2 4 2 3 3" xfId="24182" xr:uid="{B6F346CA-7C84-4263-9E2D-A78703B1B675}"/>
    <cellStyle name="40% - Accent3 2 2 4 2 4" xfId="10301" xr:uid="{7CE6018A-88F1-48B0-B2E6-DDEC23AA14DE}"/>
    <cellStyle name="40% - Accent3 2 2 4 2 4 2" xfId="26958" xr:uid="{4D70549A-2F32-4880-97DA-A6EEC4D173DC}"/>
    <cellStyle name="40% - Accent3 2 2 4 2 5" xfId="18630" xr:uid="{FD2D1149-0A40-40DD-9328-2A331BF5B204}"/>
    <cellStyle name="40% - Accent3 2 2 4 3" xfId="3420" xr:uid="{1B17DE72-BEA3-444F-868A-307EDD871D47}"/>
    <cellStyle name="40% - Accent3 2 2 4 3 2" xfId="11750" xr:uid="{3764583C-08E8-41FB-8A31-63F0D98B404C}"/>
    <cellStyle name="40% - Accent3 2 2 4 3 2 2" xfId="28407" xr:uid="{C6143101-D6BC-47BD-88E1-156C98D6525F}"/>
    <cellStyle name="40% - Accent3 2 2 4 3 3" xfId="20079" xr:uid="{DED84693-AAB0-4BDE-A8F3-3BB9276A0F7A}"/>
    <cellStyle name="40% - Accent3 2 2 4 4" xfId="6196" xr:uid="{47F44D48-6B71-434A-B34B-1C93F6BCA7A0}"/>
    <cellStyle name="40% - Accent3 2 2 4 4 2" xfId="14526" xr:uid="{0910C816-FE91-480E-A1B5-EB7123E53B62}"/>
    <cellStyle name="40% - Accent3 2 2 4 4 2 2" xfId="31183" xr:uid="{3003E025-4A6E-4FD9-8FA0-2D166D2ABF50}"/>
    <cellStyle name="40% - Accent3 2 2 4 4 3" xfId="22855" xr:uid="{3A359E87-7902-4A47-A59D-3CF42F9F22E2}"/>
    <cellStyle name="40% - Accent3 2 2 4 5" xfId="8974" xr:uid="{AD2E6D01-B4AA-41A5-8BF1-45459AE4D785}"/>
    <cellStyle name="40% - Accent3 2 2 4 5 2" xfId="25631" xr:uid="{787BC1FC-D75E-4EA1-B829-7FC062583CD2}"/>
    <cellStyle name="40% - Accent3 2 2 4 6" xfId="17303" xr:uid="{28204779-035C-4F99-BF1C-F4EDB682DC39}"/>
    <cellStyle name="40% - Accent3 2 2 5" xfId="1104" xr:uid="{048E039B-A635-498A-864B-2EDAF6B254E0}"/>
    <cellStyle name="40% - Accent3 2 2 5 2" xfId="2432" xr:uid="{C023EBDA-7D3D-41FD-BAED-222A7C79F2FB}"/>
    <cellStyle name="40% - Accent3 2 2 5 2 2" xfId="5222" xr:uid="{956B6939-16BE-4B27-A0D0-188108FCB24A}"/>
    <cellStyle name="40% - Accent3 2 2 5 2 2 2" xfId="13552" xr:uid="{4D5B700E-AC9D-4C53-860E-56791B8A0928}"/>
    <cellStyle name="40% - Accent3 2 2 5 2 2 2 2" xfId="30209" xr:uid="{48F5A84F-4B39-44B0-9A84-CCF6ACDAB04B}"/>
    <cellStyle name="40% - Accent3 2 2 5 2 2 3" xfId="21881" xr:uid="{B4315720-3570-404C-8E1F-136A19B907C4}"/>
    <cellStyle name="40% - Accent3 2 2 5 2 3" xfId="7998" xr:uid="{B6445B93-7A8C-41A9-9D56-4C0DDD9E8994}"/>
    <cellStyle name="40% - Accent3 2 2 5 2 3 2" xfId="16328" xr:uid="{29F210E9-4920-4A3D-86A0-D4E838582C7D}"/>
    <cellStyle name="40% - Accent3 2 2 5 2 3 2 2" xfId="32985" xr:uid="{150300A8-51C0-4B9C-8235-C574784AA424}"/>
    <cellStyle name="40% - Accent3 2 2 5 2 3 3" xfId="24657" xr:uid="{71CCB563-D3EA-4752-862A-FDB90E74F981}"/>
    <cellStyle name="40% - Accent3 2 2 5 2 4" xfId="10776" xr:uid="{1E212DA2-A7A8-40D2-B40D-872EE85A04D8}"/>
    <cellStyle name="40% - Accent3 2 2 5 2 4 2" xfId="27433" xr:uid="{53CA980C-78AF-4D75-9D65-083A1A69E609}"/>
    <cellStyle name="40% - Accent3 2 2 5 2 5" xfId="19105" xr:uid="{66CD0DB3-649A-45F3-920C-D6D3B59B45C1}"/>
    <cellStyle name="40% - Accent3 2 2 5 3" xfId="3895" xr:uid="{AACC4EEB-D89E-4EA5-BD8F-DA95E0759E04}"/>
    <cellStyle name="40% - Accent3 2 2 5 3 2" xfId="12225" xr:uid="{F618860B-421A-4793-9F60-0C4DB12A253C}"/>
    <cellStyle name="40% - Accent3 2 2 5 3 2 2" xfId="28882" xr:uid="{B6DAFC2F-99EC-480E-9E27-499290985F84}"/>
    <cellStyle name="40% - Accent3 2 2 5 3 3" xfId="20554" xr:uid="{A3CF2201-5597-4BAA-BF1F-D5B661755E91}"/>
    <cellStyle name="40% - Accent3 2 2 5 4" xfId="6671" xr:uid="{6A145ADA-203A-4D89-9AB5-20F625F35AF2}"/>
    <cellStyle name="40% - Accent3 2 2 5 4 2" xfId="15001" xr:uid="{63CDA0A1-FCC5-4EDF-90F9-77BD1C784CAC}"/>
    <cellStyle name="40% - Accent3 2 2 5 4 2 2" xfId="31658" xr:uid="{0FE3F3C8-EDA7-4209-BF6B-421B56DE073B}"/>
    <cellStyle name="40% - Accent3 2 2 5 4 3" xfId="23330" xr:uid="{B71FC306-D88B-46A0-99A0-26923153115F}"/>
    <cellStyle name="40% - Accent3 2 2 5 5" xfId="9449" xr:uid="{2173A84D-6A4D-4547-8EB7-1EFD6241ED71}"/>
    <cellStyle name="40% - Accent3 2 2 5 5 2" xfId="26106" xr:uid="{DB69C8A7-1EFD-45D7-B2B8-7AE149422AED}"/>
    <cellStyle name="40% - Accent3 2 2 5 6" xfId="17778" xr:uid="{B43392B6-579B-4790-9F5B-EDCC0F99F926}"/>
    <cellStyle name="40% - Accent3 2 2 6" xfId="1369" xr:uid="{0EE5E377-640A-41B8-9726-B7BF18D967F3}"/>
    <cellStyle name="40% - Accent3 2 2 6 2" xfId="2697" xr:uid="{59D9FD4B-B542-4FD1-8036-1925529DCE4B}"/>
    <cellStyle name="40% - Accent3 2 2 6 2 2" xfId="5487" xr:uid="{61E2E9D6-EACF-439D-915A-A16777118B78}"/>
    <cellStyle name="40% - Accent3 2 2 6 2 2 2" xfId="13817" xr:uid="{49B0F27E-2E2A-4127-8520-A6D33BE38F36}"/>
    <cellStyle name="40% - Accent3 2 2 6 2 2 2 2" xfId="30474" xr:uid="{BE4A40AB-D57F-40E9-A85C-6BF980AFCF8C}"/>
    <cellStyle name="40% - Accent3 2 2 6 2 2 3" xfId="22146" xr:uid="{545317C2-8A81-4D61-8849-8097FE5E9741}"/>
    <cellStyle name="40% - Accent3 2 2 6 2 3" xfId="8263" xr:uid="{723CC037-CCC4-486D-AD0A-FB1B51003E74}"/>
    <cellStyle name="40% - Accent3 2 2 6 2 3 2" xfId="16593" xr:uid="{7036B51F-46A1-4B89-A971-EC11E46A79D9}"/>
    <cellStyle name="40% - Accent3 2 2 6 2 3 2 2" xfId="33250" xr:uid="{293A92C8-3119-428D-8785-C0B218E4F75E}"/>
    <cellStyle name="40% - Accent3 2 2 6 2 3 3" xfId="24922" xr:uid="{5B2E38D0-3045-4ACD-B17E-38112B969129}"/>
    <cellStyle name="40% - Accent3 2 2 6 2 4" xfId="11041" xr:uid="{9BD19937-4114-4FF1-960C-6006DCB9B882}"/>
    <cellStyle name="40% - Accent3 2 2 6 2 4 2" xfId="27698" xr:uid="{49AF5C31-EF34-40A5-8E80-167ACE64223C}"/>
    <cellStyle name="40% - Accent3 2 2 6 2 5" xfId="19370" xr:uid="{82DBB84B-BDF3-4A97-B52D-1B5935459C78}"/>
    <cellStyle name="40% - Accent3 2 2 6 3" xfId="4160" xr:uid="{AB63A527-897F-48B9-A857-F50DBA1F2A01}"/>
    <cellStyle name="40% - Accent3 2 2 6 3 2" xfId="12490" xr:uid="{F13B91D8-4985-46F3-BAA0-4CDC9FFA17A3}"/>
    <cellStyle name="40% - Accent3 2 2 6 3 2 2" xfId="29147" xr:uid="{16A932AF-3FE1-4C6E-856D-C04B6FE797BC}"/>
    <cellStyle name="40% - Accent3 2 2 6 3 3" xfId="20819" xr:uid="{84ECD638-1A65-4FD5-9AE7-54C496574365}"/>
    <cellStyle name="40% - Accent3 2 2 6 4" xfId="6936" xr:uid="{8A33C77A-C39D-40A1-B8E2-816BCFB36D73}"/>
    <cellStyle name="40% - Accent3 2 2 6 4 2" xfId="15266" xr:uid="{550E8B7D-DAAC-4EAA-9C30-77278FB8F10E}"/>
    <cellStyle name="40% - Accent3 2 2 6 4 2 2" xfId="31923" xr:uid="{763150F0-EA7D-4493-9CAE-AB4303D1CB0C}"/>
    <cellStyle name="40% - Accent3 2 2 6 4 3" xfId="23595" xr:uid="{B39F9686-B8BD-42F5-AEB8-A1DE515E8065}"/>
    <cellStyle name="40% - Accent3 2 2 6 5" xfId="9714" xr:uid="{DAFAE664-EC65-4255-ACEA-8F71469A01D8}"/>
    <cellStyle name="40% - Accent3 2 2 6 5 2" xfId="26371" xr:uid="{AB4D0D31-8C1E-4667-A8A7-B85A98B06B83}"/>
    <cellStyle name="40% - Accent3 2 2 6 6" xfId="18043" xr:uid="{84C89B68-A036-4A63-BA00-754919B4135E}"/>
    <cellStyle name="40% - Accent3 2 2 7" xfId="1484" xr:uid="{B3D16361-C32B-466A-B7F3-6364CE3CCD1A}"/>
    <cellStyle name="40% - Accent3 2 2 7 2" xfId="4274" xr:uid="{427C783B-A485-4C67-B96B-D22E99ED48BB}"/>
    <cellStyle name="40% - Accent3 2 2 7 2 2" xfId="12604" xr:uid="{7C0C769E-81B2-4B4A-9A7C-F0C413A3E8EB}"/>
    <cellStyle name="40% - Accent3 2 2 7 2 2 2" xfId="29261" xr:uid="{2CEE1A6F-B6E7-4FC9-988C-530D4E391736}"/>
    <cellStyle name="40% - Accent3 2 2 7 2 3" xfId="20933" xr:uid="{68B5EB2B-D3CB-4D93-8506-6F55DC468B64}"/>
    <cellStyle name="40% - Accent3 2 2 7 3" xfId="7050" xr:uid="{E4B5314C-6999-4060-8F30-F1EA853DE901}"/>
    <cellStyle name="40% - Accent3 2 2 7 3 2" xfId="15380" xr:uid="{40CD58A1-8C15-4B12-B1DA-39F92B40B96B}"/>
    <cellStyle name="40% - Accent3 2 2 7 3 2 2" xfId="32037" xr:uid="{65A8F498-6145-4BE8-876B-B0D4F79843B9}"/>
    <cellStyle name="40% - Accent3 2 2 7 3 3" xfId="23709" xr:uid="{FE724A35-CFC5-4BA1-B26A-1F68F405E294}"/>
    <cellStyle name="40% - Accent3 2 2 7 4" xfId="9828" xr:uid="{3792F1D4-EC96-4821-AE09-270A86A1D1A2}"/>
    <cellStyle name="40% - Accent3 2 2 7 4 2" xfId="26485" xr:uid="{9C63B809-5F9C-4ACA-B765-E4C8267DE0BD}"/>
    <cellStyle name="40% - Accent3 2 2 7 5" xfId="18157" xr:uid="{3DF46860-8EE5-4175-B2BC-D06C4392A2FB}"/>
    <cellStyle name="40% - Accent3 2 2 8" xfId="2947" xr:uid="{898C59CD-64B1-4423-A9B3-607A22A0F18F}"/>
    <cellStyle name="40% - Accent3 2 2 8 2" xfId="11277" xr:uid="{A25614A0-3C80-4A85-8F02-EF89B6A25417}"/>
    <cellStyle name="40% - Accent3 2 2 8 2 2" xfId="27934" xr:uid="{EB9874E2-EE53-4C4C-A287-C39A0CCE1AA5}"/>
    <cellStyle name="40% - Accent3 2 2 8 3" xfId="19606" xr:uid="{3C6ECB6E-057D-4D26-9658-C356BFB45472}"/>
    <cellStyle name="40% - Accent3 2 2 9" xfId="5723" xr:uid="{65EE1A56-E8E2-421B-AD7F-4818B78F308D}"/>
    <cellStyle name="40% - Accent3 2 2 9 2" xfId="14053" xr:uid="{0E39B955-44CD-4691-8222-949C629508FE}"/>
    <cellStyle name="40% - Accent3 2 2 9 2 2" xfId="30710" xr:uid="{9AAFD825-D625-4605-96C1-427E863F6F0C}"/>
    <cellStyle name="40% - Accent3 2 2 9 3" xfId="22382" xr:uid="{774BE5F7-DAAF-4EC4-AEB7-2D5DCE19AB79}"/>
    <cellStyle name="40% - Accent3 2 3" xfId="207" xr:uid="{F204AF1F-64FB-483E-AFC1-EA6C466F456B}"/>
    <cellStyle name="40% - Accent3 2 3 10" xfId="34901" xr:uid="{8C805FFD-8E08-4B8C-AEA9-126881481735}"/>
    <cellStyle name="40% - Accent3 2 3 2" xfId="449" xr:uid="{86D4A959-C434-4A03-AB04-88EF8738056B}"/>
    <cellStyle name="40% - Accent3 2 3 2 2" xfId="926" xr:uid="{B9EE5359-A603-4BEC-98C4-5370F817D7FA}"/>
    <cellStyle name="40% - Accent3 2 3 2 2 2" xfId="2254" xr:uid="{2C982DC0-7FF9-4C65-B302-2F16269101CA}"/>
    <cellStyle name="40% - Accent3 2 3 2 2 2 2" xfId="5044" xr:uid="{F3C6E6D0-C1A3-4582-ADAB-461F0B171B99}"/>
    <cellStyle name="40% - Accent3 2 3 2 2 2 2 2" xfId="13374" xr:uid="{4692EC1B-851F-497B-917F-9EAA7E277B10}"/>
    <cellStyle name="40% - Accent3 2 3 2 2 2 2 2 2" xfId="30031" xr:uid="{7CE2B07D-E75A-4F3E-BA02-08FDAEB7AFAC}"/>
    <cellStyle name="40% - Accent3 2 3 2 2 2 2 3" xfId="21703" xr:uid="{FA94A068-4A18-4E84-96E6-0FBE0D262D8A}"/>
    <cellStyle name="40% - Accent3 2 3 2 2 2 3" xfId="7820" xr:uid="{86A68F4B-6CAF-42CF-9D1C-B8FFCC76F5D5}"/>
    <cellStyle name="40% - Accent3 2 3 2 2 2 3 2" xfId="16150" xr:uid="{461029A9-5CCD-4E47-A2C7-FE3945FC11B2}"/>
    <cellStyle name="40% - Accent3 2 3 2 2 2 3 2 2" xfId="32807" xr:uid="{DDACCFFD-4E2F-4421-8EA9-841F258ADD7C}"/>
    <cellStyle name="40% - Accent3 2 3 2 2 2 3 3" xfId="24479" xr:uid="{C9EC160F-FCDD-4AE5-B54E-B90FB1EAD19E}"/>
    <cellStyle name="40% - Accent3 2 3 2 2 2 4" xfId="10598" xr:uid="{A065CA7A-C353-4D33-B776-84C761AE9ECC}"/>
    <cellStyle name="40% - Accent3 2 3 2 2 2 4 2" xfId="27255" xr:uid="{23D196D8-C76E-4120-8280-E426699B7B3C}"/>
    <cellStyle name="40% - Accent3 2 3 2 2 2 5" xfId="18927" xr:uid="{A409E5FE-0206-46B7-992A-280CC53F18EB}"/>
    <cellStyle name="40% - Accent3 2 3 2 2 3" xfId="3717" xr:uid="{BDFFE555-800F-4621-8492-C66A40545035}"/>
    <cellStyle name="40% - Accent3 2 3 2 2 3 2" xfId="12047" xr:uid="{A015F031-BB91-46C0-A74F-1DA6F602D108}"/>
    <cellStyle name="40% - Accent3 2 3 2 2 3 2 2" xfId="28704" xr:uid="{2225B013-807A-4018-ABE3-25953BE4757D}"/>
    <cellStyle name="40% - Accent3 2 3 2 2 3 3" xfId="20376" xr:uid="{D324D3A0-7ABA-42CC-A477-D3C318024A1E}"/>
    <cellStyle name="40% - Accent3 2 3 2 2 4" xfId="6493" xr:uid="{B5BCD9A3-B9DB-45CF-987D-3931BD454BCE}"/>
    <cellStyle name="40% - Accent3 2 3 2 2 4 2" xfId="14823" xr:uid="{AB9E30AB-910D-40C3-A00B-9C8978744AAA}"/>
    <cellStyle name="40% - Accent3 2 3 2 2 4 2 2" xfId="31480" xr:uid="{54816A78-B806-4161-85D3-46B4E2D8A438}"/>
    <cellStyle name="40% - Accent3 2 3 2 2 4 3" xfId="23152" xr:uid="{B73ED118-C221-4F5D-AFD8-8C0583280FC0}"/>
    <cellStyle name="40% - Accent3 2 3 2 2 5" xfId="9271" xr:uid="{0A899435-A440-4A39-9721-2BB415410F9D}"/>
    <cellStyle name="40% - Accent3 2 3 2 2 5 2" xfId="25928" xr:uid="{407520B8-E654-4060-8FCA-9A3928334CCF}"/>
    <cellStyle name="40% - Accent3 2 3 2 2 6" xfId="17600" xr:uid="{58BEBCF7-A959-49AF-B18A-232304790AFB}"/>
    <cellStyle name="40% - Accent3 2 3 2 3" xfId="1779" xr:uid="{38ED71C9-831D-425C-BE01-9C8154A359CA}"/>
    <cellStyle name="40% - Accent3 2 3 2 3 2" xfId="4569" xr:uid="{35FB48A9-6E9A-4235-A21F-07CD7A1983F0}"/>
    <cellStyle name="40% - Accent3 2 3 2 3 2 2" xfId="12899" xr:uid="{4BB53A3B-156B-421E-BED4-E15089B568A6}"/>
    <cellStyle name="40% - Accent3 2 3 2 3 2 2 2" xfId="29556" xr:uid="{04E8DFCC-0D8B-47EB-A46E-AFF025ADF775}"/>
    <cellStyle name="40% - Accent3 2 3 2 3 2 3" xfId="21228" xr:uid="{D1CB6250-473C-47BD-BA11-C9386E052787}"/>
    <cellStyle name="40% - Accent3 2 3 2 3 3" xfId="7345" xr:uid="{3A07C470-0E07-4D3C-94D9-0C1EF3FCAD9F}"/>
    <cellStyle name="40% - Accent3 2 3 2 3 3 2" xfId="15675" xr:uid="{AF4295F1-DFBC-46FE-8273-104A893CF2E6}"/>
    <cellStyle name="40% - Accent3 2 3 2 3 3 2 2" xfId="32332" xr:uid="{FBF03EC6-3176-4C0D-900C-B836B680E2A8}"/>
    <cellStyle name="40% - Accent3 2 3 2 3 3 3" xfId="24004" xr:uid="{4B61348E-9A87-4104-AA61-3D73C8112295}"/>
    <cellStyle name="40% - Accent3 2 3 2 3 4" xfId="10123" xr:uid="{B076AEF1-5255-4315-8333-C45DA3EE4E1E}"/>
    <cellStyle name="40% - Accent3 2 3 2 3 4 2" xfId="26780" xr:uid="{283A839C-601E-4B0E-9F16-7EB5A40BB6D6}"/>
    <cellStyle name="40% - Accent3 2 3 2 3 5" xfId="18452" xr:uid="{01D0FA5B-53CC-4930-9859-027FF9CA381B}"/>
    <cellStyle name="40% - Accent3 2 3 2 4" xfId="3242" xr:uid="{F19ECE25-B0E3-484F-99CE-E48AE5D1E2CD}"/>
    <cellStyle name="40% - Accent3 2 3 2 4 2" xfId="11572" xr:uid="{B993A983-D290-4329-B8F8-10D2E4839ED2}"/>
    <cellStyle name="40% - Accent3 2 3 2 4 2 2" xfId="28229" xr:uid="{DDDE2C4E-FB29-4E69-825A-F8EC655EDE9B}"/>
    <cellStyle name="40% - Accent3 2 3 2 4 3" xfId="19901" xr:uid="{4D81CFC9-3742-491F-A245-F2847C8FE5C0}"/>
    <cellStyle name="40% - Accent3 2 3 2 5" xfId="6018" xr:uid="{B95FC4FD-9F19-4606-8AAC-1979647B803A}"/>
    <cellStyle name="40% - Accent3 2 3 2 5 2" xfId="14348" xr:uid="{F8243A15-C8E3-4173-965D-EAA08FE411C0}"/>
    <cellStyle name="40% - Accent3 2 3 2 5 2 2" xfId="31005" xr:uid="{C6E7838A-0AC7-4AC9-93E7-CC97FF558D44}"/>
    <cellStyle name="40% - Accent3 2 3 2 5 3" xfId="22677" xr:uid="{D3C8F77E-C73C-4BDD-AD77-C5266FA1ED1F}"/>
    <cellStyle name="40% - Accent3 2 3 2 6" xfId="8796" xr:uid="{E75145AF-1A6C-4397-B8AD-2BCE0CCEF143}"/>
    <cellStyle name="40% - Accent3 2 3 2 6 2" xfId="25453" xr:uid="{B8BE1768-EC3F-47C3-A4F7-F6C199350DA6}"/>
    <cellStyle name="40% - Accent3 2 3 2 7" xfId="17125" xr:uid="{535331CD-8B7B-4091-A1CF-EEFD70567455}"/>
    <cellStyle name="40% - Accent3 2 3 3" xfId="685" xr:uid="{E55B2574-0D58-44E2-8CFD-B2511C272C38}"/>
    <cellStyle name="40% - Accent3 2 3 3 2" xfId="2015" xr:uid="{7C09F3BE-70D9-4BB9-874C-C63CA64156BB}"/>
    <cellStyle name="40% - Accent3 2 3 3 2 2" xfId="4805" xr:uid="{A73010A6-7BEF-475E-8B3D-4550F6FF0ED0}"/>
    <cellStyle name="40% - Accent3 2 3 3 2 2 2" xfId="13135" xr:uid="{EFE69B00-3E2D-4287-A51E-B5F0AA58DF92}"/>
    <cellStyle name="40% - Accent3 2 3 3 2 2 2 2" xfId="29792" xr:uid="{A4DAE413-C642-4C84-A92D-AC6FAA53A00E}"/>
    <cellStyle name="40% - Accent3 2 3 3 2 2 3" xfId="21464" xr:uid="{A8CD4FA8-B85E-4190-B6A1-5A4C63D2D6FA}"/>
    <cellStyle name="40% - Accent3 2 3 3 2 3" xfId="7581" xr:uid="{7DE42626-C14D-47E3-9465-DB6669900AC3}"/>
    <cellStyle name="40% - Accent3 2 3 3 2 3 2" xfId="15911" xr:uid="{989CB3C1-BBC8-4281-9E88-0907A9CE1933}"/>
    <cellStyle name="40% - Accent3 2 3 3 2 3 2 2" xfId="32568" xr:uid="{EC2179E4-086E-4DF1-9B22-9C45C77A64BA}"/>
    <cellStyle name="40% - Accent3 2 3 3 2 3 3" xfId="24240" xr:uid="{ED819643-895B-4116-8765-52319577FAF6}"/>
    <cellStyle name="40% - Accent3 2 3 3 2 4" xfId="10359" xr:uid="{B56EC064-AC02-46CD-ACDF-56D9DBDB70A1}"/>
    <cellStyle name="40% - Accent3 2 3 3 2 4 2" xfId="27016" xr:uid="{17C043E7-31E8-47C2-9E39-3AA5D0CB682F}"/>
    <cellStyle name="40% - Accent3 2 3 3 2 5" xfId="18688" xr:uid="{EE843AD0-6568-4BA1-8746-26C50EA28BC1}"/>
    <cellStyle name="40% - Accent3 2 3 3 3" xfId="3478" xr:uid="{C66711CD-EBA4-489D-B8C1-26FC29802BD5}"/>
    <cellStyle name="40% - Accent3 2 3 3 3 2" xfId="11808" xr:uid="{96B8F33A-0DA9-45D5-8809-4A0F7A9496E0}"/>
    <cellStyle name="40% - Accent3 2 3 3 3 2 2" xfId="28465" xr:uid="{410EFF17-AB3D-4612-8B2D-739E3E2B7ED1}"/>
    <cellStyle name="40% - Accent3 2 3 3 3 3" xfId="20137" xr:uid="{9878092A-BA5A-460A-B443-0F1EEAE74376}"/>
    <cellStyle name="40% - Accent3 2 3 3 4" xfId="6254" xr:uid="{E26840D8-A192-4F2E-9222-3A4851AD49D6}"/>
    <cellStyle name="40% - Accent3 2 3 3 4 2" xfId="14584" xr:uid="{834D8993-C4D9-4017-AD1A-E98730739BFB}"/>
    <cellStyle name="40% - Accent3 2 3 3 4 2 2" xfId="31241" xr:uid="{7C77D199-111A-40A7-B102-00835991D217}"/>
    <cellStyle name="40% - Accent3 2 3 3 4 3" xfId="22913" xr:uid="{D8893327-BA69-43B8-8828-22135886A101}"/>
    <cellStyle name="40% - Accent3 2 3 3 5" xfId="9032" xr:uid="{72D4137C-3249-4DCF-9383-BA880E7D9B45}"/>
    <cellStyle name="40% - Accent3 2 3 3 5 2" xfId="25689" xr:uid="{82B7EAF7-B272-48B9-A2F8-3B5FB3B3AF99}"/>
    <cellStyle name="40% - Accent3 2 3 3 6" xfId="17361" xr:uid="{6180B3AB-083D-46AC-886C-0A1342B958CC}"/>
    <cellStyle name="40% - Accent3 2 3 4" xfId="1162" xr:uid="{69915062-16E9-4D31-8935-467ED69BEAB8}"/>
    <cellStyle name="40% - Accent3 2 3 4 2" xfId="2490" xr:uid="{7ADCB81F-43B0-450A-94F7-E9257BF95827}"/>
    <cellStyle name="40% - Accent3 2 3 4 2 2" xfId="5280" xr:uid="{9D4856AD-1FAB-4C11-8624-65D17D69E5C4}"/>
    <cellStyle name="40% - Accent3 2 3 4 2 2 2" xfId="13610" xr:uid="{39E92DE4-A61F-4F72-8802-5ADA8541F3F4}"/>
    <cellStyle name="40% - Accent3 2 3 4 2 2 2 2" xfId="30267" xr:uid="{3CA5D576-171C-4BA0-B246-B2837DD8F76B}"/>
    <cellStyle name="40% - Accent3 2 3 4 2 2 3" xfId="21939" xr:uid="{C611225D-8EE0-4469-968B-EBA72E4C3F0E}"/>
    <cellStyle name="40% - Accent3 2 3 4 2 3" xfId="8056" xr:uid="{E838BB72-27B1-4780-91E7-E07E2A903690}"/>
    <cellStyle name="40% - Accent3 2 3 4 2 3 2" xfId="16386" xr:uid="{80063C3F-C546-47B3-A6A4-8A31ED0904F9}"/>
    <cellStyle name="40% - Accent3 2 3 4 2 3 2 2" xfId="33043" xr:uid="{53895EB1-E226-4F5D-9C1A-551044AA62BB}"/>
    <cellStyle name="40% - Accent3 2 3 4 2 3 3" xfId="24715" xr:uid="{05992C33-D965-4F14-B434-F33A4C1F8D4D}"/>
    <cellStyle name="40% - Accent3 2 3 4 2 4" xfId="10834" xr:uid="{B4282AD1-FFC2-4A2F-8AE9-7FCC99B7A7A4}"/>
    <cellStyle name="40% - Accent3 2 3 4 2 4 2" xfId="27491" xr:uid="{EB134EB9-B713-4E26-B833-4AC654AC9169}"/>
    <cellStyle name="40% - Accent3 2 3 4 2 5" xfId="19163" xr:uid="{320729D6-3031-4496-8B6B-0F9C55CC4A08}"/>
    <cellStyle name="40% - Accent3 2 3 4 3" xfId="3953" xr:uid="{6B0C728D-E19D-4C9F-958F-5DD8AAF7EE52}"/>
    <cellStyle name="40% - Accent3 2 3 4 3 2" xfId="12283" xr:uid="{6F33BE91-ABFF-4DC9-96BB-BD428AF85F1A}"/>
    <cellStyle name="40% - Accent3 2 3 4 3 2 2" xfId="28940" xr:uid="{44698316-B7B7-466A-B276-3A68B7422715}"/>
    <cellStyle name="40% - Accent3 2 3 4 3 3" xfId="20612" xr:uid="{48EFCE86-9413-4523-A6AD-F78608C4262E}"/>
    <cellStyle name="40% - Accent3 2 3 4 4" xfId="6729" xr:uid="{850C3DF0-191E-4EA6-B17C-9627697D2523}"/>
    <cellStyle name="40% - Accent3 2 3 4 4 2" xfId="15059" xr:uid="{6950EE9C-6736-4591-9CF2-4041BEF5EA23}"/>
    <cellStyle name="40% - Accent3 2 3 4 4 2 2" xfId="31716" xr:uid="{B2EE68C6-8617-48A9-9C5B-580261A06AD6}"/>
    <cellStyle name="40% - Accent3 2 3 4 4 3" xfId="23388" xr:uid="{C83F7ACC-6558-47BF-8FED-73292E72C55B}"/>
    <cellStyle name="40% - Accent3 2 3 4 5" xfId="9507" xr:uid="{BE57A312-9D35-4532-9CE0-EDD8C065F75E}"/>
    <cellStyle name="40% - Accent3 2 3 4 5 2" xfId="26164" xr:uid="{5AA97220-906B-4664-A179-B1F6BA525058}"/>
    <cellStyle name="40% - Accent3 2 3 4 6" xfId="17836" xr:uid="{92CC094E-FE5A-44C7-88EE-34480D7FA08A}"/>
    <cellStyle name="40% - Accent3 2 3 5" xfId="1542" xr:uid="{CDD4C3D5-3EE1-41B8-999F-D4339EA781C4}"/>
    <cellStyle name="40% - Accent3 2 3 5 2" xfId="4332" xr:uid="{58761AAF-F572-41EB-8E73-EB97E64ECD9D}"/>
    <cellStyle name="40% - Accent3 2 3 5 2 2" xfId="12662" xr:uid="{D78CE15E-F97C-4245-AAB2-DA2E7B750B0D}"/>
    <cellStyle name="40% - Accent3 2 3 5 2 2 2" xfId="29319" xr:uid="{A34070CD-0D1F-46E5-91EB-047704EF7437}"/>
    <cellStyle name="40% - Accent3 2 3 5 2 3" xfId="20991" xr:uid="{AF3CD591-816C-406E-B63A-3BFD42A04C3F}"/>
    <cellStyle name="40% - Accent3 2 3 5 3" xfId="7108" xr:uid="{752E629D-0289-46EB-9D24-27C83988D075}"/>
    <cellStyle name="40% - Accent3 2 3 5 3 2" xfId="15438" xr:uid="{A3FF2A74-7147-42E3-962F-4FA2956987A9}"/>
    <cellStyle name="40% - Accent3 2 3 5 3 2 2" xfId="32095" xr:uid="{9F713CAA-B1D5-4E1E-A895-8075AF88D2EA}"/>
    <cellStyle name="40% - Accent3 2 3 5 3 3" xfId="23767" xr:uid="{55E56DDA-D987-437A-B3C1-3298FEDC75E0}"/>
    <cellStyle name="40% - Accent3 2 3 5 4" xfId="9886" xr:uid="{3D40FD09-A8F2-47E5-AFBE-DF1655430C50}"/>
    <cellStyle name="40% - Accent3 2 3 5 4 2" xfId="26543" xr:uid="{F0A7E3E5-F0CE-4D10-A485-102F0320E7F7}"/>
    <cellStyle name="40% - Accent3 2 3 5 5" xfId="18215" xr:uid="{234FB72F-7DF0-43A6-85DD-3AD367EC8A63}"/>
    <cellStyle name="40% - Accent3 2 3 6" xfId="3005" xr:uid="{95FBCD6E-19A0-4C03-8481-B964EC37E099}"/>
    <cellStyle name="40% - Accent3 2 3 6 2" xfId="11335" xr:uid="{71188AD3-0CCB-4596-895E-E77CB99A0A46}"/>
    <cellStyle name="40% - Accent3 2 3 6 2 2" xfId="27992" xr:uid="{0ED948A0-4986-468A-9E1E-3F19D88473A8}"/>
    <cellStyle name="40% - Accent3 2 3 6 3" xfId="19664" xr:uid="{AFD94BCF-2F59-48D3-B18A-9BBCE35AEBCB}"/>
    <cellStyle name="40% - Accent3 2 3 7" xfId="5781" xr:uid="{44F02DB8-5E35-4F4B-BD11-5E5B34E9DA44}"/>
    <cellStyle name="40% - Accent3 2 3 7 2" xfId="14111" xr:uid="{C687C5EB-962E-4260-A270-1CE75C566CD2}"/>
    <cellStyle name="40% - Accent3 2 3 7 2 2" xfId="30768" xr:uid="{27935758-023A-475B-9981-0062E0205AAD}"/>
    <cellStyle name="40% - Accent3 2 3 7 3" xfId="22440" xr:uid="{C37035B3-B5E7-42AF-9B73-E4F013D22536}"/>
    <cellStyle name="40% - Accent3 2 3 8" xfId="8559" xr:uid="{28E9520F-8A26-4B16-B5BC-2A44EFA4E7B9}"/>
    <cellStyle name="40% - Accent3 2 3 8 2" xfId="25216" xr:uid="{2E8FFC8E-C860-4ACE-83E6-F5A4AFB546A2}"/>
    <cellStyle name="40% - Accent3 2 3 9" xfId="16888" xr:uid="{317E5058-BD96-4013-95F5-0790EFF3D289}"/>
    <cellStyle name="40% - Accent3 2 4" xfId="333" xr:uid="{453A25E6-332A-4ABE-97AF-2C3502E4F374}"/>
    <cellStyle name="40% - Accent3 2 4 2" xfId="813" xr:uid="{CBD1A347-D459-4C96-BDAB-2E91EB0798EE}"/>
    <cellStyle name="40% - Accent3 2 4 2 2" xfId="2141" xr:uid="{120427BD-A9D3-4A1A-8F67-2128C5067D76}"/>
    <cellStyle name="40% - Accent3 2 4 2 2 2" xfId="4931" xr:uid="{8AFC0215-B027-4CE4-955A-877596E2B249}"/>
    <cellStyle name="40% - Accent3 2 4 2 2 2 2" xfId="13261" xr:uid="{3B61C55D-4B7E-438A-9510-13E7D1E09038}"/>
    <cellStyle name="40% - Accent3 2 4 2 2 2 2 2" xfId="29918" xr:uid="{BAC50A3A-761A-42EB-AF63-60742F398218}"/>
    <cellStyle name="40% - Accent3 2 4 2 2 2 3" xfId="21590" xr:uid="{290C37AD-4A97-495A-8431-2B54D878B36A}"/>
    <cellStyle name="40% - Accent3 2 4 2 2 3" xfId="7707" xr:uid="{799179DE-07B6-4FDD-AAAF-AD88BADBDAEC}"/>
    <cellStyle name="40% - Accent3 2 4 2 2 3 2" xfId="16037" xr:uid="{95F7220C-A060-4C59-B482-D64914FC741F}"/>
    <cellStyle name="40% - Accent3 2 4 2 2 3 2 2" xfId="32694" xr:uid="{734209AB-1DE3-4354-BCC6-435E4522B287}"/>
    <cellStyle name="40% - Accent3 2 4 2 2 3 3" xfId="24366" xr:uid="{5951E207-3FD7-41FF-9B8E-31A7CDE14B19}"/>
    <cellStyle name="40% - Accent3 2 4 2 2 4" xfId="10485" xr:uid="{A18A1F37-1998-4C21-BB18-22EF3E31FDFA}"/>
    <cellStyle name="40% - Accent3 2 4 2 2 4 2" xfId="27142" xr:uid="{9B1140FD-7F4A-4505-8953-292E0A822A6A}"/>
    <cellStyle name="40% - Accent3 2 4 2 2 5" xfId="18814" xr:uid="{B10C82CD-AB16-4813-A300-2BA56E0CACBD}"/>
    <cellStyle name="40% - Accent3 2 4 2 3" xfId="3604" xr:uid="{C0FE2CB1-85BF-4235-9A1F-112DDF852B3C}"/>
    <cellStyle name="40% - Accent3 2 4 2 3 2" xfId="11934" xr:uid="{FA10A391-1E69-4FE4-9139-6E8EE4D88912}"/>
    <cellStyle name="40% - Accent3 2 4 2 3 2 2" xfId="28591" xr:uid="{2D770393-5CC0-49EB-85F3-20A81CE97271}"/>
    <cellStyle name="40% - Accent3 2 4 2 3 3" xfId="20263" xr:uid="{6D028B35-2CDD-4E85-9CC7-EEEED417B397}"/>
    <cellStyle name="40% - Accent3 2 4 2 4" xfId="6380" xr:uid="{0F8D85F9-956B-49F9-BE10-F02756479D38}"/>
    <cellStyle name="40% - Accent3 2 4 2 4 2" xfId="14710" xr:uid="{A239656C-FEA1-4005-AE5E-0C1EA9AA420D}"/>
    <cellStyle name="40% - Accent3 2 4 2 4 2 2" xfId="31367" xr:uid="{19720E88-F92C-4CA2-99F3-C068DC68E17B}"/>
    <cellStyle name="40% - Accent3 2 4 2 4 3" xfId="23039" xr:uid="{7EAA847C-F2FC-41D7-8094-77409F2E4586}"/>
    <cellStyle name="40% - Accent3 2 4 2 5" xfId="9158" xr:uid="{4EB93034-A973-4417-9A5B-E395771D9FB4}"/>
    <cellStyle name="40% - Accent3 2 4 2 5 2" xfId="25815" xr:uid="{BB140C9A-4961-4852-97DB-76D9717544DA}"/>
    <cellStyle name="40% - Accent3 2 4 2 6" xfId="17487" xr:uid="{4E6E70CC-360C-46C7-8DEB-B63A9F47D52C}"/>
    <cellStyle name="40% - Accent3 2 4 3" xfId="1663" xr:uid="{F4B91B6E-A14E-493A-AA87-D7A3A6DEAD84}"/>
    <cellStyle name="40% - Accent3 2 4 3 2" xfId="4453" xr:uid="{02D43668-7C6F-4D14-BD57-EEA48AA1ACDC}"/>
    <cellStyle name="40% - Accent3 2 4 3 2 2" xfId="12783" xr:uid="{99837C84-F59E-455F-B600-D6D268B2399C}"/>
    <cellStyle name="40% - Accent3 2 4 3 2 2 2" xfId="29440" xr:uid="{D647BA2A-1E5A-48F1-BFA4-30652A0BBE4D}"/>
    <cellStyle name="40% - Accent3 2 4 3 2 3" xfId="21112" xr:uid="{7A3AB06F-2274-4B50-BF29-9D560AD805E8}"/>
    <cellStyle name="40% - Accent3 2 4 3 3" xfId="7229" xr:uid="{F62BE841-4896-4234-916F-BF4AABF80256}"/>
    <cellStyle name="40% - Accent3 2 4 3 3 2" xfId="15559" xr:uid="{7DC5FCF5-6536-4B8D-8224-021739F42A0A}"/>
    <cellStyle name="40% - Accent3 2 4 3 3 2 2" xfId="32216" xr:uid="{3C59CCE2-2E35-4B92-AC39-790B877969E7}"/>
    <cellStyle name="40% - Accent3 2 4 3 3 3" xfId="23888" xr:uid="{218A396C-29FC-4DDF-9891-DA0539E6EFF7}"/>
    <cellStyle name="40% - Accent3 2 4 3 4" xfId="10007" xr:uid="{AFDD432F-273E-4CB4-8675-4517D62D3A1D}"/>
    <cellStyle name="40% - Accent3 2 4 3 4 2" xfId="26664" xr:uid="{D19059F3-3AEC-4B2F-8819-99CD9465BD9A}"/>
    <cellStyle name="40% - Accent3 2 4 3 5" xfId="18336" xr:uid="{A0E98601-2363-4EF8-B5E6-08750BBBBA5D}"/>
    <cellStyle name="40% - Accent3 2 4 4" xfId="3126" xr:uid="{E7F2F27C-B166-4C30-ACEA-968774ED6CC7}"/>
    <cellStyle name="40% - Accent3 2 4 4 2" xfId="11456" xr:uid="{C4BD5580-2A43-4B73-84B3-3FA514E61691}"/>
    <cellStyle name="40% - Accent3 2 4 4 2 2" xfId="28113" xr:uid="{DC51C1E8-C3BD-4108-BFBB-3DE3F2FBD866}"/>
    <cellStyle name="40% - Accent3 2 4 4 3" xfId="19785" xr:uid="{96C4B7BE-130E-4C09-B0B3-8A7FAFDAF7AB}"/>
    <cellStyle name="40% - Accent3 2 4 5" xfId="5902" xr:uid="{60E65060-A3C5-4CD8-9ABC-26BE5B4A0093}"/>
    <cellStyle name="40% - Accent3 2 4 5 2" xfId="14232" xr:uid="{17F810CD-ADC3-4C92-9A8C-AE48AD7F1FE7}"/>
    <cellStyle name="40% - Accent3 2 4 5 2 2" xfId="30889" xr:uid="{51C1F06B-7B09-4D44-9951-39C3CA6E1DE4}"/>
    <cellStyle name="40% - Accent3 2 4 5 3" xfId="22561" xr:uid="{6D3F86E1-58C6-4699-995B-8B2EF50DDA3D}"/>
    <cellStyle name="40% - Accent3 2 4 6" xfId="8680" xr:uid="{37357989-E9A0-4121-A279-5DC3842A895D}"/>
    <cellStyle name="40% - Accent3 2 4 6 2" xfId="25337" xr:uid="{F047D040-B2BA-43CD-AA74-48C4F5A2C1CD}"/>
    <cellStyle name="40% - Accent3 2 4 7" xfId="17009" xr:uid="{45F7DF02-CBEA-423F-AA1A-877212C18600}"/>
    <cellStyle name="40% - Accent3 2 4 8" xfId="34902" xr:uid="{9A6A5C90-0673-4E16-8C13-628066C39EA0}"/>
    <cellStyle name="40% - Accent3 2 5" xfId="569" xr:uid="{4B75AF7A-FEEF-4D86-BB64-B575A66EBD93}"/>
    <cellStyle name="40% - Accent3 2 5 2" xfId="1899" xr:uid="{06BFB640-02D3-43FA-851D-6D3A2CD6A636}"/>
    <cellStyle name="40% - Accent3 2 5 2 2" xfId="4689" xr:uid="{5BB54F48-A5F8-434D-A18C-C888739159EB}"/>
    <cellStyle name="40% - Accent3 2 5 2 2 2" xfId="13019" xr:uid="{D29A3A24-349B-4788-91B2-576184D6DBCE}"/>
    <cellStyle name="40% - Accent3 2 5 2 2 2 2" xfId="29676" xr:uid="{3A58636F-138B-46C2-B4F8-9770F4B57080}"/>
    <cellStyle name="40% - Accent3 2 5 2 2 3" xfId="21348" xr:uid="{C0397D3D-FCD9-455F-898C-89B19DABD353}"/>
    <cellStyle name="40% - Accent3 2 5 2 3" xfId="7465" xr:uid="{C3B7A524-A378-4E7A-933C-469F86D6CB18}"/>
    <cellStyle name="40% - Accent3 2 5 2 3 2" xfId="15795" xr:uid="{DC6BBD97-B0F5-4BDF-A246-412C701C9D5F}"/>
    <cellStyle name="40% - Accent3 2 5 2 3 2 2" xfId="32452" xr:uid="{B6234D04-53BC-42F1-A5B9-D8513376C86C}"/>
    <cellStyle name="40% - Accent3 2 5 2 3 3" xfId="24124" xr:uid="{E353C91A-E5EB-4314-BA22-552A52B4BE32}"/>
    <cellStyle name="40% - Accent3 2 5 2 4" xfId="10243" xr:uid="{ADF918BB-7BD4-4ADA-9259-82B9215C71E0}"/>
    <cellStyle name="40% - Accent3 2 5 2 4 2" xfId="26900" xr:uid="{C5907917-DC0F-4BEA-9101-7ECD854C7909}"/>
    <cellStyle name="40% - Accent3 2 5 2 5" xfId="18572" xr:uid="{4F612770-1CF0-494A-A3D0-2103A2A6168A}"/>
    <cellStyle name="40% - Accent3 2 5 3" xfId="3362" xr:uid="{6B3D43D7-9145-47E5-993D-DB2DC2FCBE5D}"/>
    <cellStyle name="40% - Accent3 2 5 3 2" xfId="11692" xr:uid="{3C943B69-28A4-41EC-96FE-0B22816FABE5}"/>
    <cellStyle name="40% - Accent3 2 5 3 2 2" xfId="28349" xr:uid="{AA238C1B-C228-4A90-BEE5-18EDD1556104}"/>
    <cellStyle name="40% - Accent3 2 5 3 3" xfId="20021" xr:uid="{EFC66A8C-595C-4903-953A-010B61CA11D7}"/>
    <cellStyle name="40% - Accent3 2 5 4" xfId="6138" xr:uid="{3607087F-88CB-47DA-A304-EA84510694EC}"/>
    <cellStyle name="40% - Accent3 2 5 4 2" xfId="14468" xr:uid="{54551B36-7614-4B3D-9874-12AD30B8F1CC}"/>
    <cellStyle name="40% - Accent3 2 5 4 2 2" xfId="31125" xr:uid="{DC37C05E-D90F-474F-90A7-68E1BD3469DD}"/>
    <cellStyle name="40% - Accent3 2 5 4 3" xfId="22797" xr:uid="{DAF21A1B-08B2-4EAC-A1B2-D2A26210714A}"/>
    <cellStyle name="40% - Accent3 2 5 5" xfId="8916" xr:uid="{EC10CECB-B26D-4439-B716-A0995DD9838B}"/>
    <cellStyle name="40% - Accent3 2 5 5 2" xfId="25573" xr:uid="{C8077828-1D71-4238-8E20-F5FA00E034B6}"/>
    <cellStyle name="40% - Accent3 2 5 6" xfId="17245" xr:uid="{BE2DBDFB-6E38-4BCC-8D84-3AA26C359201}"/>
    <cellStyle name="40% - Accent3 2 5 7" xfId="34903" xr:uid="{3845C485-5681-4A8A-AAAD-6A9EF7D732A7}"/>
    <cellStyle name="40% - Accent3 2 6" xfId="1046" xr:uid="{53D38577-02B4-43C2-B24F-021491266629}"/>
    <cellStyle name="40% - Accent3 2 6 2" xfId="2374" xr:uid="{28441F5D-E43A-4962-94BA-561F533CB116}"/>
    <cellStyle name="40% - Accent3 2 6 2 2" xfId="5164" xr:uid="{542DE0D3-2404-49E5-872B-B932C0DED12A}"/>
    <cellStyle name="40% - Accent3 2 6 2 2 2" xfId="13494" xr:uid="{C42565F1-6FC1-4EE5-BC3A-BE84AEA860C8}"/>
    <cellStyle name="40% - Accent3 2 6 2 2 2 2" xfId="30151" xr:uid="{F92619CB-7CAA-4CFE-9632-7D9205F2E35F}"/>
    <cellStyle name="40% - Accent3 2 6 2 2 3" xfId="21823" xr:uid="{00CCA128-EBC1-4D77-9ED0-D1C52D53D444}"/>
    <cellStyle name="40% - Accent3 2 6 2 3" xfId="7940" xr:uid="{CA2644FE-89C9-40A9-B137-ED0F0705A78A}"/>
    <cellStyle name="40% - Accent3 2 6 2 3 2" xfId="16270" xr:uid="{17948C36-BC3A-46ED-890A-4208FFBEFEB6}"/>
    <cellStyle name="40% - Accent3 2 6 2 3 2 2" xfId="32927" xr:uid="{9A403A22-6236-4787-93CD-2548A6988D48}"/>
    <cellStyle name="40% - Accent3 2 6 2 3 3" xfId="24599" xr:uid="{9D514DE7-EF57-4A73-AF9F-B0E74B274285}"/>
    <cellStyle name="40% - Accent3 2 6 2 4" xfId="10718" xr:uid="{A79D0787-196E-4584-B7BC-619A2F410D56}"/>
    <cellStyle name="40% - Accent3 2 6 2 4 2" xfId="27375" xr:uid="{CB507EC1-415F-4960-8C9E-B4C76E947A3F}"/>
    <cellStyle name="40% - Accent3 2 6 2 5" xfId="19047" xr:uid="{CA0743EA-7731-433A-B5B2-A83022F1E99D}"/>
    <cellStyle name="40% - Accent3 2 6 3" xfId="3837" xr:uid="{89495F4D-BBF8-4AD7-8212-B44F36BA0C97}"/>
    <cellStyle name="40% - Accent3 2 6 3 2" xfId="12167" xr:uid="{18965DAB-07C7-4433-8335-FD529781A0C6}"/>
    <cellStyle name="40% - Accent3 2 6 3 2 2" xfId="28824" xr:uid="{29716110-E28F-4FFF-926B-7DB6154C1690}"/>
    <cellStyle name="40% - Accent3 2 6 3 3" xfId="20496" xr:uid="{07D9C087-034A-468B-A66D-BA6DD2E5CBCD}"/>
    <cellStyle name="40% - Accent3 2 6 4" xfId="6613" xr:uid="{B359EAA7-3BED-4D6B-876A-231226D8C734}"/>
    <cellStyle name="40% - Accent3 2 6 4 2" xfId="14943" xr:uid="{88FC5352-5A1A-475D-BD39-FCE9A9DFFFD0}"/>
    <cellStyle name="40% - Accent3 2 6 4 2 2" xfId="31600" xr:uid="{0A2C0795-7CF2-4C29-B934-9DB8862E47FB}"/>
    <cellStyle name="40% - Accent3 2 6 4 3" xfId="23272" xr:uid="{A2C9A886-0CBC-49F6-A908-AFF3FF94FCFF}"/>
    <cellStyle name="40% - Accent3 2 6 5" xfId="9391" xr:uid="{8114CD9D-B185-42FF-B119-791B61AF27DC}"/>
    <cellStyle name="40% - Accent3 2 6 5 2" xfId="26048" xr:uid="{D0EC36D1-909E-4BD1-A0B2-AF8292284FA1}"/>
    <cellStyle name="40% - Accent3 2 6 6" xfId="17720" xr:uid="{5669DD26-6730-4206-BF87-AE7E98031879}"/>
    <cellStyle name="40% - Accent3 2 6 7" xfId="34904" xr:uid="{C5DAB588-D292-44B7-A4B2-6149B4624E75}"/>
    <cellStyle name="40% - Accent3 2 7" xfId="1307" xr:uid="{162CBC2F-90D9-4497-84EB-0AE916D8054F}"/>
    <cellStyle name="40% - Accent3 2 7 2" xfId="2635" xr:uid="{08BDB491-5ECD-47AF-9F77-9C76EA3EEFAA}"/>
    <cellStyle name="40% - Accent3 2 7 2 2" xfId="5425" xr:uid="{4870A827-86A2-4292-8C9C-33C3817A9570}"/>
    <cellStyle name="40% - Accent3 2 7 2 2 2" xfId="13755" xr:uid="{FE5967B3-DC17-4931-B859-19CA85269306}"/>
    <cellStyle name="40% - Accent3 2 7 2 2 2 2" xfId="30412" xr:uid="{99A8F157-FEEA-4CB6-BF3A-F532BBD76CBA}"/>
    <cellStyle name="40% - Accent3 2 7 2 2 3" xfId="22084" xr:uid="{97694551-C77F-4D40-9CA2-819CBDABDF38}"/>
    <cellStyle name="40% - Accent3 2 7 2 3" xfId="8201" xr:uid="{1A79497B-F6F6-4DB6-99E7-21DD7EFD9BD6}"/>
    <cellStyle name="40% - Accent3 2 7 2 3 2" xfId="16531" xr:uid="{2533ED2D-09D2-4CEB-B255-307E2C391654}"/>
    <cellStyle name="40% - Accent3 2 7 2 3 2 2" xfId="33188" xr:uid="{4913C54C-2788-4056-AAB7-76AD194CAD77}"/>
    <cellStyle name="40% - Accent3 2 7 2 3 3" xfId="24860" xr:uid="{18AAC7CD-0657-4FCE-826E-54641B19EF18}"/>
    <cellStyle name="40% - Accent3 2 7 2 4" xfId="10979" xr:uid="{8EE3C7A4-17A8-4170-8C3E-60B3C081CB28}"/>
    <cellStyle name="40% - Accent3 2 7 2 4 2" xfId="27636" xr:uid="{BC82F52F-0AC2-48FB-9F39-59D6DB376B81}"/>
    <cellStyle name="40% - Accent3 2 7 2 5" xfId="19308" xr:uid="{1EB44E57-BA72-44E3-B3FC-2719F304E42D}"/>
    <cellStyle name="40% - Accent3 2 7 3" xfId="4098" xr:uid="{1676DB19-0904-4481-A0BE-D5EC7DEC3C87}"/>
    <cellStyle name="40% - Accent3 2 7 3 2" xfId="12428" xr:uid="{79B2E8EB-9879-4F37-B985-C007A42B4B26}"/>
    <cellStyle name="40% - Accent3 2 7 3 2 2" xfId="29085" xr:uid="{924C9443-6CFD-41BB-BA24-D443F1328551}"/>
    <cellStyle name="40% - Accent3 2 7 3 3" xfId="20757" xr:uid="{EF30EA0E-0143-43C7-95FA-96544161B70D}"/>
    <cellStyle name="40% - Accent3 2 7 4" xfId="6874" xr:uid="{D51C9772-ACF6-4F39-8575-4377E223CA03}"/>
    <cellStyle name="40% - Accent3 2 7 4 2" xfId="15204" xr:uid="{415F1FDC-72C2-454E-9E24-A6C8427B208C}"/>
    <cellStyle name="40% - Accent3 2 7 4 2 2" xfId="31861" xr:uid="{C74BD021-03E2-4EA6-8666-84BC740713CD}"/>
    <cellStyle name="40% - Accent3 2 7 4 3" xfId="23533" xr:uid="{E64E76AF-5276-436F-A47E-BEA424B91207}"/>
    <cellStyle name="40% - Accent3 2 7 5" xfId="9652" xr:uid="{8FA53216-F979-42D3-8D27-BFA012FBB6D5}"/>
    <cellStyle name="40% - Accent3 2 7 5 2" xfId="26309" xr:uid="{3F7526E7-F334-4EBB-834F-BAFB8DAF260A}"/>
    <cellStyle name="40% - Accent3 2 7 6" xfId="17981" xr:uid="{FCE1AA4C-C0A9-41FA-BADE-E22C2C9880DD}"/>
    <cellStyle name="40% - Accent3 2 7 7" xfId="34905" xr:uid="{DAAD2AA5-179E-4BB4-A260-E3EF5D00047F}"/>
    <cellStyle name="40% - Accent3 2 8" xfId="1425" xr:uid="{B7FD61F1-AB14-4D1C-B695-8F8F84445FB1}"/>
    <cellStyle name="40% - Accent3 2 8 2" xfId="4216" xr:uid="{D4BC4471-A35C-4A25-B437-7C3098F1F5B3}"/>
    <cellStyle name="40% - Accent3 2 8 2 2" xfId="12546" xr:uid="{B2DE6902-E714-46F6-95F9-E7A0CE51DB4D}"/>
    <cellStyle name="40% - Accent3 2 8 2 2 2" xfId="29203" xr:uid="{FC190AF7-ACBC-4145-B301-FC34C8037996}"/>
    <cellStyle name="40% - Accent3 2 8 2 3" xfId="20875" xr:uid="{540B7F2D-24D3-40E1-8D70-F0D76AA172BB}"/>
    <cellStyle name="40% - Accent3 2 8 3" xfId="6992" xr:uid="{D9DDB08C-06EA-4A24-9B0C-2DD11E70E266}"/>
    <cellStyle name="40% - Accent3 2 8 3 2" xfId="15322" xr:uid="{D7145781-CFAF-4027-B464-698348AD1225}"/>
    <cellStyle name="40% - Accent3 2 8 3 2 2" xfId="31979" xr:uid="{DE4B974A-143A-47B3-9C4A-251D9A7E1642}"/>
    <cellStyle name="40% - Accent3 2 8 3 3" xfId="23651" xr:uid="{1A408CBC-FE57-46E1-9A85-DDC1AA43BEFC}"/>
    <cellStyle name="40% - Accent3 2 8 4" xfId="9770" xr:uid="{7E49DEA4-D786-434C-A74C-E40B88C6980C}"/>
    <cellStyle name="40% - Accent3 2 8 4 2" xfId="26427" xr:uid="{C9D47544-E81E-4080-B925-E645DE8AFB0A}"/>
    <cellStyle name="40% - Accent3 2 8 5" xfId="18099" xr:uid="{C5329532-82FD-4326-AC3D-68E0B69B41EB}"/>
    <cellStyle name="40% - Accent3 2 8 6" xfId="34906" xr:uid="{293B7BA4-48CA-41BF-B15B-386D102B9EF9}"/>
    <cellStyle name="40% - Accent3 2 9" xfId="2888" xr:uid="{EF4EBD7E-14B1-41A2-9CF8-865E80F89E73}"/>
    <cellStyle name="40% - Accent3 2 9 2" xfId="11219" xr:uid="{70769B83-8AA0-42E9-8D2B-598DF05E6B34}"/>
    <cellStyle name="40% - Accent3 2 9 2 2" xfId="27876" xr:uid="{98574206-AF1E-4109-92B0-FDE568D9FCB3}"/>
    <cellStyle name="40% - Accent3 2 9 3" xfId="19548" xr:uid="{7AACB607-798F-4431-A96C-DE1366B329A3}"/>
    <cellStyle name="40% - Accent3 2 9 4" xfId="34907" xr:uid="{9AB51912-6E45-4381-8212-CD181B931B38}"/>
    <cellStyle name="40% - Accent3 3" xfId="111" xr:uid="{12DF3487-F992-4396-B63D-8DD9556DAD0F}"/>
    <cellStyle name="40% - Accent3 3 10" xfId="8466" xr:uid="{F1F7223B-3454-4634-8D51-B6FCFE43511F}"/>
    <cellStyle name="40% - Accent3 3 10 2" xfId="25123" xr:uid="{B927F74D-D283-4A57-B65F-AF800F174AAD}"/>
    <cellStyle name="40% - Accent3 3 11" xfId="16795" xr:uid="{04C3FABD-B563-4AD8-A67F-D6AA38BEFFC5}"/>
    <cellStyle name="40% - Accent3 3 12" xfId="33987" xr:uid="{F9B97D44-AE2D-4DA0-8608-07FDA792E4B4}"/>
    <cellStyle name="40% - Accent3 3 13" xfId="34908" xr:uid="{D9733A15-BB55-487B-9096-7AAC975971E2}"/>
    <cellStyle name="40% - Accent3 3 2" xfId="234" xr:uid="{9F70AE4F-B521-4AB2-A73D-BF4CC112A8EF}"/>
    <cellStyle name="40% - Accent3 3 2 2" xfId="476" xr:uid="{F2863B96-6475-4597-8BA1-05B928FE7E0F}"/>
    <cellStyle name="40% - Accent3 3 2 2 2" xfId="953" xr:uid="{C443FBC1-2DCF-42EE-AA0D-CE3D62C4BA66}"/>
    <cellStyle name="40% - Accent3 3 2 2 2 2" xfId="2281" xr:uid="{F61BA6EA-7878-4DD9-AF28-4ACAC1A81099}"/>
    <cellStyle name="40% - Accent3 3 2 2 2 2 2" xfId="5071" xr:uid="{575B9670-9D45-469D-B76F-268D9B113876}"/>
    <cellStyle name="40% - Accent3 3 2 2 2 2 2 2" xfId="13401" xr:uid="{28F379FE-7692-4DF1-BE8F-725ADB68F057}"/>
    <cellStyle name="40% - Accent3 3 2 2 2 2 2 2 2" xfId="30058" xr:uid="{600E6B23-E076-4DDD-900A-F84FA50567A8}"/>
    <cellStyle name="40% - Accent3 3 2 2 2 2 2 3" xfId="21730" xr:uid="{6B6EED92-6E09-4B93-8717-BEBFA05D28DC}"/>
    <cellStyle name="40% - Accent3 3 2 2 2 2 3" xfId="7847" xr:uid="{D98A882E-B432-40DE-9C52-3366DE73C354}"/>
    <cellStyle name="40% - Accent3 3 2 2 2 2 3 2" xfId="16177" xr:uid="{38953E68-2163-4E1D-8E63-5E246C0EC704}"/>
    <cellStyle name="40% - Accent3 3 2 2 2 2 3 2 2" xfId="32834" xr:uid="{E51B286B-4A2C-46B7-942B-0FED1F6961A1}"/>
    <cellStyle name="40% - Accent3 3 2 2 2 2 3 3" xfId="24506" xr:uid="{F8117ACD-3B64-44D3-A9B3-CAF6AC025D1E}"/>
    <cellStyle name="40% - Accent3 3 2 2 2 2 4" xfId="10625" xr:uid="{58811993-5C92-4633-8F68-5DDCCDBE4925}"/>
    <cellStyle name="40% - Accent3 3 2 2 2 2 4 2" xfId="27282" xr:uid="{7ACDD551-3DCE-4097-9FE8-78A25874834F}"/>
    <cellStyle name="40% - Accent3 3 2 2 2 2 5" xfId="18954" xr:uid="{3BF44298-49D0-4629-8FD6-B5D5AFACD8F5}"/>
    <cellStyle name="40% - Accent3 3 2 2 2 3" xfId="3744" xr:uid="{1ED6C807-83A1-40A6-BE14-57BC6778B3F4}"/>
    <cellStyle name="40% - Accent3 3 2 2 2 3 2" xfId="12074" xr:uid="{60E9BF69-4752-4DB9-A0D7-E9C01AEA3F69}"/>
    <cellStyle name="40% - Accent3 3 2 2 2 3 2 2" xfId="28731" xr:uid="{0EB3D515-D9CB-45CD-9537-E97BB3B6CB93}"/>
    <cellStyle name="40% - Accent3 3 2 2 2 3 3" xfId="20403" xr:uid="{35307FAE-BBEC-4093-AF5A-DFAA5F03EF4C}"/>
    <cellStyle name="40% - Accent3 3 2 2 2 4" xfId="6520" xr:uid="{CE368707-DC07-41C7-84E3-34EF8D9F262A}"/>
    <cellStyle name="40% - Accent3 3 2 2 2 4 2" xfId="14850" xr:uid="{85579ADC-5644-4959-ACAA-F08171A71020}"/>
    <cellStyle name="40% - Accent3 3 2 2 2 4 2 2" xfId="31507" xr:uid="{0926772B-7D11-49F5-8704-1ED10E585369}"/>
    <cellStyle name="40% - Accent3 3 2 2 2 4 3" xfId="23179" xr:uid="{3D2884D5-32CE-40D9-B213-29C0EF3ED701}"/>
    <cellStyle name="40% - Accent3 3 2 2 2 5" xfId="9298" xr:uid="{B779F485-55A6-43A2-81C5-315EBBE2C699}"/>
    <cellStyle name="40% - Accent3 3 2 2 2 5 2" xfId="25955" xr:uid="{9AE03E3A-804E-4DA0-8CB6-9D6683B0D86B}"/>
    <cellStyle name="40% - Accent3 3 2 2 2 6" xfId="17627" xr:uid="{47C0A5B5-AD50-460A-9514-B8F212802DF4}"/>
    <cellStyle name="40% - Accent3 3 2 2 3" xfId="1806" xr:uid="{3591B770-CD87-41B4-AA55-316301AE53A5}"/>
    <cellStyle name="40% - Accent3 3 2 2 3 2" xfId="4596" xr:uid="{8318EFF3-94C8-4130-87C3-CFC73541C576}"/>
    <cellStyle name="40% - Accent3 3 2 2 3 2 2" xfId="12926" xr:uid="{00A070DA-DC85-4B48-9F6C-7453C8F6B783}"/>
    <cellStyle name="40% - Accent3 3 2 2 3 2 2 2" xfId="29583" xr:uid="{C06C8A10-3633-489D-B88A-D926DF048D66}"/>
    <cellStyle name="40% - Accent3 3 2 2 3 2 3" xfId="21255" xr:uid="{C54309B1-A81B-4AE5-95E6-64EE3649A0DB}"/>
    <cellStyle name="40% - Accent3 3 2 2 3 3" xfId="7372" xr:uid="{8E6460C8-E896-4034-8641-35F8BA346B2A}"/>
    <cellStyle name="40% - Accent3 3 2 2 3 3 2" xfId="15702" xr:uid="{C661F5EE-0D47-4802-892F-2F732E4F8483}"/>
    <cellStyle name="40% - Accent3 3 2 2 3 3 2 2" xfId="32359" xr:uid="{0762D4BF-EC7B-47E7-B6D5-B7CBDFD88141}"/>
    <cellStyle name="40% - Accent3 3 2 2 3 3 3" xfId="24031" xr:uid="{DAF56714-712D-450E-85C9-1808E6869EA4}"/>
    <cellStyle name="40% - Accent3 3 2 2 3 4" xfId="10150" xr:uid="{7E9FC790-64D9-4BC6-BEAD-AD09644D85D6}"/>
    <cellStyle name="40% - Accent3 3 2 2 3 4 2" xfId="26807" xr:uid="{A20504F5-586F-4CAE-9D1D-5272DD168280}"/>
    <cellStyle name="40% - Accent3 3 2 2 3 5" xfId="18479" xr:uid="{6F67A875-8B6C-4B45-820E-E671E6374536}"/>
    <cellStyle name="40% - Accent3 3 2 2 4" xfId="3269" xr:uid="{28EF1701-F4FA-405F-9717-246F55F6115B}"/>
    <cellStyle name="40% - Accent3 3 2 2 4 2" xfId="11599" xr:uid="{733B820B-E937-4CEC-85E5-B494A7B7EE61}"/>
    <cellStyle name="40% - Accent3 3 2 2 4 2 2" xfId="28256" xr:uid="{0685253C-3169-46A0-98FD-B9FBFD544A45}"/>
    <cellStyle name="40% - Accent3 3 2 2 4 3" xfId="19928" xr:uid="{21FEEF76-6E62-488B-B43F-2AFB4EA2B89F}"/>
    <cellStyle name="40% - Accent3 3 2 2 5" xfId="6045" xr:uid="{B05AB340-DA43-4B70-AEE1-896E44B65C1D}"/>
    <cellStyle name="40% - Accent3 3 2 2 5 2" xfId="14375" xr:uid="{008678AF-592F-479C-ACB3-1ACA5136B225}"/>
    <cellStyle name="40% - Accent3 3 2 2 5 2 2" xfId="31032" xr:uid="{AC4E0A94-AE70-4FCE-AB24-80B57C42247F}"/>
    <cellStyle name="40% - Accent3 3 2 2 5 3" xfId="22704" xr:uid="{F8099566-42A2-440B-8B61-6CC6C4A4ECD3}"/>
    <cellStyle name="40% - Accent3 3 2 2 6" xfId="8823" xr:uid="{85348CED-EAFA-4ADE-9E82-E0338C89A408}"/>
    <cellStyle name="40% - Accent3 3 2 2 6 2" xfId="25480" xr:uid="{685856CE-E5AD-4594-87BF-0A447BFB347C}"/>
    <cellStyle name="40% - Accent3 3 2 2 7" xfId="17152" xr:uid="{D9D41C15-7A32-42D5-9A35-ACD4471888D1}"/>
    <cellStyle name="40% - Accent3 3 2 3" xfId="712" xr:uid="{0E2A8E09-B782-4E56-A5C3-4ABE02FF9213}"/>
    <cellStyle name="40% - Accent3 3 2 3 2" xfId="2042" xr:uid="{01E485B7-FF82-4E1E-9466-6A7AD08B80E7}"/>
    <cellStyle name="40% - Accent3 3 2 3 2 2" xfId="4832" xr:uid="{0F46B49D-E49A-4C06-A486-7F7D7A073C51}"/>
    <cellStyle name="40% - Accent3 3 2 3 2 2 2" xfId="13162" xr:uid="{7641A341-BD01-4E9F-9BDB-8E730BCDC438}"/>
    <cellStyle name="40% - Accent3 3 2 3 2 2 2 2" xfId="29819" xr:uid="{C138D4CF-4236-49E1-86AE-BA7F89DF736B}"/>
    <cellStyle name="40% - Accent3 3 2 3 2 2 3" xfId="21491" xr:uid="{B84498F9-A026-4005-B424-1DBC2444A240}"/>
    <cellStyle name="40% - Accent3 3 2 3 2 3" xfId="7608" xr:uid="{919AB2FC-7C2E-4868-B641-D0F2A4984A1F}"/>
    <cellStyle name="40% - Accent3 3 2 3 2 3 2" xfId="15938" xr:uid="{2176B5BE-EE57-479C-8D71-DDEA238375E0}"/>
    <cellStyle name="40% - Accent3 3 2 3 2 3 2 2" xfId="32595" xr:uid="{3BE2C12D-50E2-46E4-87A3-0C53C82261A1}"/>
    <cellStyle name="40% - Accent3 3 2 3 2 3 3" xfId="24267" xr:uid="{68EB2301-88DE-4768-9358-D9236B0A1B9A}"/>
    <cellStyle name="40% - Accent3 3 2 3 2 4" xfId="10386" xr:uid="{306E33F3-CCEF-42B0-BE61-67BF53B6AA1A}"/>
    <cellStyle name="40% - Accent3 3 2 3 2 4 2" xfId="27043" xr:uid="{0F457CFB-0E56-4BDB-97C1-37D97BE2ABEC}"/>
    <cellStyle name="40% - Accent3 3 2 3 2 5" xfId="18715" xr:uid="{43CE74AF-3CBB-4EB0-9CBA-B4AA5AB70DBD}"/>
    <cellStyle name="40% - Accent3 3 2 3 3" xfId="3505" xr:uid="{30B9CA32-07CD-40DB-8CAB-1C6382194650}"/>
    <cellStyle name="40% - Accent3 3 2 3 3 2" xfId="11835" xr:uid="{FAE55856-C732-4A42-A7D7-0088C9B2A597}"/>
    <cellStyle name="40% - Accent3 3 2 3 3 2 2" xfId="28492" xr:uid="{E09D0AFA-320C-4311-B54F-4B077BB87B0C}"/>
    <cellStyle name="40% - Accent3 3 2 3 3 3" xfId="20164" xr:uid="{F7EC5FFC-C1D7-42D3-A5FD-6D6F2E7ABCD5}"/>
    <cellStyle name="40% - Accent3 3 2 3 4" xfId="6281" xr:uid="{9DD874D4-7AAE-43B0-811C-47B33F83F35F}"/>
    <cellStyle name="40% - Accent3 3 2 3 4 2" xfId="14611" xr:uid="{E995A093-EFC9-44E3-ACC0-A0E8EB9E9A86}"/>
    <cellStyle name="40% - Accent3 3 2 3 4 2 2" xfId="31268" xr:uid="{A3069BBD-F927-44E0-9EE9-82E6B8353226}"/>
    <cellStyle name="40% - Accent3 3 2 3 4 3" xfId="22940" xr:uid="{60CB7976-B41A-4081-BD2C-53F8BCAF9403}"/>
    <cellStyle name="40% - Accent3 3 2 3 5" xfId="9059" xr:uid="{4380FC47-FB45-42D0-9DC4-B36F601A354C}"/>
    <cellStyle name="40% - Accent3 3 2 3 5 2" xfId="25716" xr:uid="{B50D814E-D80A-43E2-B58B-C5E9BC764792}"/>
    <cellStyle name="40% - Accent3 3 2 3 6" xfId="17388" xr:uid="{6FC129DB-8BFF-4B1A-916A-CFFC049AAF28}"/>
    <cellStyle name="40% - Accent3 3 2 4" xfId="1189" xr:uid="{6B3E6BBC-241B-4E38-A195-719E1830421B}"/>
    <cellStyle name="40% - Accent3 3 2 4 2" xfId="2517" xr:uid="{083DC56B-2112-4EC6-929B-5F54A584E337}"/>
    <cellStyle name="40% - Accent3 3 2 4 2 2" xfId="5307" xr:uid="{C9B341B0-0B8B-40C5-AA61-3406989AA8D3}"/>
    <cellStyle name="40% - Accent3 3 2 4 2 2 2" xfId="13637" xr:uid="{F079F3B7-86E7-497E-B407-0D17FC710CC7}"/>
    <cellStyle name="40% - Accent3 3 2 4 2 2 2 2" xfId="30294" xr:uid="{8FC9C6B0-4BB4-48B7-AA15-26F0610ED06C}"/>
    <cellStyle name="40% - Accent3 3 2 4 2 2 3" xfId="21966" xr:uid="{42E2741A-6D34-4FF8-A0C1-04BF37C6F22B}"/>
    <cellStyle name="40% - Accent3 3 2 4 2 3" xfId="8083" xr:uid="{AF0ECBC2-6A51-433D-B7FD-3627E2CF5D2F}"/>
    <cellStyle name="40% - Accent3 3 2 4 2 3 2" xfId="16413" xr:uid="{271B0533-760D-4785-8B5C-F9E6ABC6D127}"/>
    <cellStyle name="40% - Accent3 3 2 4 2 3 2 2" xfId="33070" xr:uid="{869D9FCE-57B7-4A6C-B818-B6CE0BCAE1EA}"/>
    <cellStyle name="40% - Accent3 3 2 4 2 3 3" xfId="24742" xr:uid="{475E6266-F8D9-43FF-8AE0-2840A2E80CF3}"/>
    <cellStyle name="40% - Accent3 3 2 4 2 4" xfId="10861" xr:uid="{497EC481-8728-4102-A3E3-E8F8ECB027A8}"/>
    <cellStyle name="40% - Accent3 3 2 4 2 4 2" xfId="27518" xr:uid="{B39E9D18-8298-4400-AFAE-6476FF8FC1ED}"/>
    <cellStyle name="40% - Accent3 3 2 4 2 5" xfId="19190" xr:uid="{881EF4BD-690D-4E9B-A8C3-28CC3A201D69}"/>
    <cellStyle name="40% - Accent3 3 2 4 3" xfId="3980" xr:uid="{28BE0558-65B7-4A6A-A40D-946E85765831}"/>
    <cellStyle name="40% - Accent3 3 2 4 3 2" xfId="12310" xr:uid="{1BA2E231-21B6-434A-B205-5D6DD5F366ED}"/>
    <cellStyle name="40% - Accent3 3 2 4 3 2 2" xfId="28967" xr:uid="{503CEB00-8566-4226-90FB-CE634A0A57A4}"/>
    <cellStyle name="40% - Accent3 3 2 4 3 3" xfId="20639" xr:uid="{64E4B351-B833-46F2-8A06-9FC7CF3B75A8}"/>
    <cellStyle name="40% - Accent3 3 2 4 4" xfId="6756" xr:uid="{969FBD34-802E-46E7-8448-0A36461ADF8E}"/>
    <cellStyle name="40% - Accent3 3 2 4 4 2" xfId="15086" xr:uid="{2EAE1ECE-04E1-4842-8F06-5DAA727D6727}"/>
    <cellStyle name="40% - Accent3 3 2 4 4 2 2" xfId="31743" xr:uid="{CD1045C0-C523-45B9-B8A2-87852A7E708A}"/>
    <cellStyle name="40% - Accent3 3 2 4 4 3" xfId="23415" xr:uid="{3BD8A9B7-6A03-4D6D-9D10-8B8715D68967}"/>
    <cellStyle name="40% - Accent3 3 2 4 5" xfId="9534" xr:uid="{A7A0516F-4B67-41BB-904B-8311993A7C66}"/>
    <cellStyle name="40% - Accent3 3 2 4 5 2" xfId="26191" xr:uid="{FC9139EA-C0D1-41C8-8778-3839410A50B7}"/>
    <cellStyle name="40% - Accent3 3 2 4 6" xfId="17863" xr:uid="{DC361EC9-D0E0-4239-A0ED-BF28D15CA774}"/>
    <cellStyle name="40% - Accent3 3 2 5" xfId="1569" xr:uid="{79528AC2-852E-4876-87E4-AA5A0128796A}"/>
    <cellStyle name="40% - Accent3 3 2 5 2" xfId="4359" xr:uid="{BF7B132B-1278-4A8F-9E2B-A76AD085B52A}"/>
    <cellStyle name="40% - Accent3 3 2 5 2 2" xfId="12689" xr:uid="{19A54DAF-7DA6-4302-B3EB-8A807034B50C}"/>
    <cellStyle name="40% - Accent3 3 2 5 2 2 2" xfId="29346" xr:uid="{9D3C030B-60DA-4C04-95DB-1E3E45790D0D}"/>
    <cellStyle name="40% - Accent3 3 2 5 2 3" xfId="21018" xr:uid="{49DA3E7E-3470-40EF-9C50-A5477ABDB682}"/>
    <cellStyle name="40% - Accent3 3 2 5 3" xfId="7135" xr:uid="{B51E8153-C3F3-4B12-A952-F53AFC8E0E38}"/>
    <cellStyle name="40% - Accent3 3 2 5 3 2" xfId="15465" xr:uid="{5673B96E-EBBB-4F59-BBC8-B4EF903A8DDD}"/>
    <cellStyle name="40% - Accent3 3 2 5 3 2 2" xfId="32122" xr:uid="{254BBC39-E515-4A35-979A-869895567BD0}"/>
    <cellStyle name="40% - Accent3 3 2 5 3 3" xfId="23794" xr:uid="{6167B054-7645-43E4-B530-C8040A588C4D}"/>
    <cellStyle name="40% - Accent3 3 2 5 4" xfId="9913" xr:uid="{9C960227-8B56-4936-9BB4-493241A57B29}"/>
    <cellStyle name="40% - Accent3 3 2 5 4 2" xfId="26570" xr:uid="{A09724E8-A404-45AD-85CD-F388E68C47ED}"/>
    <cellStyle name="40% - Accent3 3 2 5 5" xfId="18242" xr:uid="{BF6E63E6-627E-48CD-987D-F0A16FB619FD}"/>
    <cellStyle name="40% - Accent3 3 2 6" xfId="3032" xr:uid="{5A546D11-B166-47F8-A874-E88F28030ACB}"/>
    <cellStyle name="40% - Accent3 3 2 6 2" xfId="11362" xr:uid="{7C0D1DE3-1559-499B-937E-83D050A9B46F}"/>
    <cellStyle name="40% - Accent3 3 2 6 2 2" xfId="28019" xr:uid="{B83E88A3-2568-41AF-9452-DA6B32E6A58B}"/>
    <cellStyle name="40% - Accent3 3 2 6 3" xfId="19691" xr:uid="{3B20E680-3A20-4A9C-B688-5470B861342C}"/>
    <cellStyle name="40% - Accent3 3 2 7" xfId="5808" xr:uid="{C6F36E7A-15BF-4B71-96E0-CD6B192E2A9F}"/>
    <cellStyle name="40% - Accent3 3 2 7 2" xfId="14138" xr:uid="{EFFE2332-44D3-4166-8F28-C5F19BEADF52}"/>
    <cellStyle name="40% - Accent3 3 2 7 2 2" xfId="30795" xr:uid="{63168FC1-FC08-4632-BA53-60CBE8E7F4A4}"/>
    <cellStyle name="40% - Accent3 3 2 7 3" xfId="22467" xr:uid="{1E7C4111-80B6-4B2F-860B-8C3F8ABCF23D}"/>
    <cellStyle name="40% - Accent3 3 2 8" xfId="8586" xr:uid="{F2A9FDE7-D798-42E4-897E-2C41F4DB895C}"/>
    <cellStyle name="40% - Accent3 3 2 8 2" xfId="25243" xr:uid="{A5ACAF0F-4039-4B0A-B6BF-33E12A8717D4}"/>
    <cellStyle name="40% - Accent3 3 2 9" xfId="16915" xr:uid="{4227133B-3C24-47B1-8891-CDA06EDE854D}"/>
    <cellStyle name="40% - Accent3 3 3" xfId="356" xr:uid="{07D94CB0-B57A-4646-ADE1-B1F8F4BD8A22}"/>
    <cellStyle name="40% - Accent3 3 3 2" xfId="835" xr:uid="{00D757E1-4093-475A-9A16-655156AB5161}"/>
    <cellStyle name="40% - Accent3 3 3 2 2" xfId="2163" xr:uid="{6BFEF5B2-CF6E-48CD-8897-5CA7F1BC3011}"/>
    <cellStyle name="40% - Accent3 3 3 2 2 2" xfId="4953" xr:uid="{D1066867-0493-4CF0-A9F9-D03A4096FD59}"/>
    <cellStyle name="40% - Accent3 3 3 2 2 2 2" xfId="13283" xr:uid="{A8C36325-23B3-4616-BFAF-3EFBB209C84D}"/>
    <cellStyle name="40% - Accent3 3 3 2 2 2 2 2" xfId="29940" xr:uid="{B94F73F4-438D-4E91-8BA8-FAB6A79B41F2}"/>
    <cellStyle name="40% - Accent3 3 3 2 2 2 3" xfId="21612" xr:uid="{E8F394C8-B5B3-42F6-A46B-684C4ED9FC91}"/>
    <cellStyle name="40% - Accent3 3 3 2 2 3" xfId="7729" xr:uid="{37326729-5C2E-4FE4-9807-002CB336674A}"/>
    <cellStyle name="40% - Accent3 3 3 2 2 3 2" xfId="16059" xr:uid="{C9159B74-F921-4D65-A79C-B642F46B2FB7}"/>
    <cellStyle name="40% - Accent3 3 3 2 2 3 2 2" xfId="32716" xr:uid="{1FFEA491-4C33-4253-821C-D66B9061D34D}"/>
    <cellStyle name="40% - Accent3 3 3 2 2 3 3" xfId="24388" xr:uid="{95048C6E-7BEE-4FC1-9811-A336A0EA7075}"/>
    <cellStyle name="40% - Accent3 3 3 2 2 4" xfId="10507" xr:uid="{DC9E1D12-5443-49AF-9E33-A3965F3DF12F}"/>
    <cellStyle name="40% - Accent3 3 3 2 2 4 2" xfId="27164" xr:uid="{9EA378EA-F948-4949-9352-E16D7EAA3FA1}"/>
    <cellStyle name="40% - Accent3 3 3 2 2 5" xfId="18836" xr:uid="{5E56F81C-06E2-4F64-9E50-B5FE6E9363F1}"/>
    <cellStyle name="40% - Accent3 3 3 2 3" xfId="3626" xr:uid="{E36F752A-0C4D-41C4-852A-DEF3CD2F9613}"/>
    <cellStyle name="40% - Accent3 3 3 2 3 2" xfId="11956" xr:uid="{3292B07A-73DD-4F86-87E3-A0B9881646AB}"/>
    <cellStyle name="40% - Accent3 3 3 2 3 2 2" xfId="28613" xr:uid="{9FB9BF98-0BD4-4CE3-8B41-6C1F29BEE973}"/>
    <cellStyle name="40% - Accent3 3 3 2 3 3" xfId="20285" xr:uid="{D1384327-0D9E-45D7-9833-3D11A8EB8FC1}"/>
    <cellStyle name="40% - Accent3 3 3 2 4" xfId="6402" xr:uid="{0BA2E61E-80BF-4271-B46C-FE93E2B3223F}"/>
    <cellStyle name="40% - Accent3 3 3 2 4 2" xfId="14732" xr:uid="{FCEEE3F4-EEEE-4A9A-A349-FC57E8EA8FB6}"/>
    <cellStyle name="40% - Accent3 3 3 2 4 2 2" xfId="31389" xr:uid="{62E39071-40B5-4A77-8B72-F25D625DA473}"/>
    <cellStyle name="40% - Accent3 3 3 2 4 3" xfId="23061" xr:uid="{A15C5B2C-316B-41EF-ACEF-963BCED64CF3}"/>
    <cellStyle name="40% - Accent3 3 3 2 5" xfId="9180" xr:uid="{275FC427-4906-4F53-BBB7-BCA6A33B82B7}"/>
    <cellStyle name="40% - Accent3 3 3 2 5 2" xfId="25837" xr:uid="{5EA9C6C3-45FE-4D35-991B-5F3D21C88437}"/>
    <cellStyle name="40% - Accent3 3 3 2 6" xfId="17509" xr:uid="{DAF7501D-793D-4E5D-BC48-B370210458C3}"/>
    <cellStyle name="40% - Accent3 3 3 3" xfId="1686" xr:uid="{B087353D-2C2C-4455-806D-50D6031B4BAC}"/>
    <cellStyle name="40% - Accent3 3 3 3 2" xfId="4476" xr:uid="{37968377-70FE-47C7-B0AA-F9A2ADB01619}"/>
    <cellStyle name="40% - Accent3 3 3 3 2 2" xfId="12806" xr:uid="{0B905B3A-771C-4AE9-9C8F-7E7CCDB52E35}"/>
    <cellStyle name="40% - Accent3 3 3 3 2 2 2" xfId="29463" xr:uid="{EBFCB2D0-B2DE-4825-8FC4-118D61C3B497}"/>
    <cellStyle name="40% - Accent3 3 3 3 2 3" xfId="21135" xr:uid="{DBF9A005-84AF-4209-8382-EDA81EE45707}"/>
    <cellStyle name="40% - Accent3 3 3 3 3" xfId="7252" xr:uid="{B06FC1AA-7AE3-4639-9AFC-40BA3B86CCA3}"/>
    <cellStyle name="40% - Accent3 3 3 3 3 2" xfId="15582" xr:uid="{FBD220F4-E1FA-405B-939D-E4ECB73D44D8}"/>
    <cellStyle name="40% - Accent3 3 3 3 3 2 2" xfId="32239" xr:uid="{5B217BA0-CE93-49B9-A406-F6FB96773457}"/>
    <cellStyle name="40% - Accent3 3 3 3 3 3" xfId="23911" xr:uid="{1A9401B8-D917-4B28-BCD1-872C3CFA22EA}"/>
    <cellStyle name="40% - Accent3 3 3 3 4" xfId="10030" xr:uid="{C24B983B-4026-4CF2-A4B9-2D55E15580A2}"/>
    <cellStyle name="40% - Accent3 3 3 3 4 2" xfId="26687" xr:uid="{D136559E-9407-4196-836C-ADD08272DDEC}"/>
    <cellStyle name="40% - Accent3 3 3 3 5" xfId="18359" xr:uid="{E9825038-86D4-4C58-913C-CC6541A1DB05}"/>
    <cellStyle name="40% - Accent3 3 3 4" xfId="3149" xr:uid="{186C2786-C809-46CE-A6AC-7CB60EF91C80}"/>
    <cellStyle name="40% - Accent3 3 3 4 2" xfId="11479" xr:uid="{04A783D7-C3AC-4B43-8F06-8C56283AA15A}"/>
    <cellStyle name="40% - Accent3 3 3 4 2 2" xfId="28136" xr:uid="{92D7A1F0-330E-4F02-852D-933D3AFB313D}"/>
    <cellStyle name="40% - Accent3 3 3 4 3" xfId="19808" xr:uid="{0C9591CB-5871-469E-8798-10E43BE090B6}"/>
    <cellStyle name="40% - Accent3 3 3 5" xfId="5925" xr:uid="{EC15CA22-8096-4157-B35C-E1B35EBECB3D}"/>
    <cellStyle name="40% - Accent3 3 3 5 2" xfId="14255" xr:uid="{B9D2E7E4-905D-4EDA-84D9-09836A7567A3}"/>
    <cellStyle name="40% - Accent3 3 3 5 2 2" xfId="30912" xr:uid="{C456CAAA-A5E0-47CF-801F-950EABC84935}"/>
    <cellStyle name="40% - Accent3 3 3 5 3" xfId="22584" xr:uid="{E9DC71CC-8D0C-4937-ACC1-DCBCB8597F96}"/>
    <cellStyle name="40% - Accent3 3 3 6" xfId="8703" xr:uid="{A30E01DE-0397-46F7-A491-B2C70FEA3860}"/>
    <cellStyle name="40% - Accent3 3 3 6 2" xfId="25360" xr:uid="{6C5D5FEE-B414-4B02-9BA5-B1E3E570D632}"/>
    <cellStyle name="40% - Accent3 3 3 7" xfId="17032" xr:uid="{8A70D0F6-B1D4-493D-9403-82EFB4F1B7DB}"/>
    <cellStyle name="40% - Accent3 3 4" xfId="592" xr:uid="{6B974FBB-C633-4586-9425-F3A109863D00}"/>
    <cellStyle name="40% - Accent3 3 4 2" xfId="1922" xr:uid="{48756557-C291-4F10-9A40-2B9660577A3F}"/>
    <cellStyle name="40% - Accent3 3 4 2 2" xfId="4712" xr:uid="{01A79809-0797-402A-8FAD-AEF7AD6ACB94}"/>
    <cellStyle name="40% - Accent3 3 4 2 2 2" xfId="13042" xr:uid="{175DC879-1B8C-456B-AC63-94462F08F2E8}"/>
    <cellStyle name="40% - Accent3 3 4 2 2 2 2" xfId="29699" xr:uid="{FDD28428-C25D-4A51-B707-263F11FB391F}"/>
    <cellStyle name="40% - Accent3 3 4 2 2 3" xfId="21371" xr:uid="{9ABF1AE6-D64B-4561-BC58-B2AAD4DE0D72}"/>
    <cellStyle name="40% - Accent3 3 4 2 3" xfId="7488" xr:uid="{D773D6A1-F801-4B17-A280-03D35F31A84E}"/>
    <cellStyle name="40% - Accent3 3 4 2 3 2" xfId="15818" xr:uid="{6434744B-0388-436A-8AED-A270C947D854}"/>
    <cellStyle name="40% - Accent3 3 4 2 3 2 2" xfId="32475" xr:uid="{C8DE469F-7485-463F-808D-3AFBCBCBC87A}"/>
    <cellStyle name="40% - Accent3 3 4 2 3 3" xfId="24147" xr:uid="{D311AA40-8110-4BF9-9452-48FC8F508DB5}"/>
    <cellStyle name="40% - Accent3 3 4 2 4" xfId="10266" xr:uid="{80627D12-24FC-4D1E-929C-DF725ADCCAB5}"/>
    <cellStyle name="40% - Accent3 3 4 2 4 2" xfId="26923" xr:uid="{532015AE-8A6A-43DE-A9D9-F69E42A4558E}"/>
    <cellStyle name="40% - Accent3 3 4 2 5" xfId="18595" xr:uid="{E1F49BAB-5425-47A0-867E-984644C9E8C4}"/>
    <cellStyle name="40% - Accent3 3 4 3" xfId="3385" xr:uid="{F9D8A510-A808-4519-B367-9402CCE61B73}"/>
    <cellStyle name="40% - Accent3 3 4 3 2" xfId="11715" xr:uid="{9DFF6220-1BE6-4E21-8E8D-0DCC5D72B927}"/>
    <cellStyle name="40% - Accent3 3 4 3 2 2" xfId="28372" xr:uid="{2F2FC534-B93C-491D-ACEC-DFB94E233732}"/>
    <cellStyle name="40% - Accent3 3 4 3 3" xfId="20044" xr:uid="{F867A458-BF39-4693-B86D-77F626680AB4}"/>
    <cellStyle name="40% - Accent3 3 4 4" xfId="6161" xr:uid="{28F4F211-4E07-4709-AA08-84699B2C0579}"/>
    <cellStyle name="40% - Accent3 3 4 4 2" xfId="14491" xr:uid="{491943E8-B394-46BA-9C46-0352473BB29E}"/>
    <cellStyle name="40% - Accent3 3 4 4 2 2" xfId="31148" xr:uid="{0F5E292D-3069-4DE4-9D3D-AE228D291402}"/>
    <cellStyle name="40% - Accent3 3 4 4 3" xfId="22820" xr:uid="{C22AE8D1-CC12-4647-BC31-CEC2CFD8174D}"/>
    <cellStyle name="40% - Accent3 3 4 5" xfId="8939" xr:uid="{29155CAB-073D-40E9-B481-3D9A658BC986}"/>
    <cellStyle name="40% - Accent3 3 4 5 2" xfId="25596" xr:uid="{2F4059E7-6138-4A7F-BF54-3F12A551C7B0}"/>
    <cellStyle name="40% - Accent3 3 4 6" xfId="17268" xr:uid="{133EA999-3A4F-4D4B-9659-D73AE4C4344F}"/>
    <cellStyle name="40% - Accent3 3 5" xfId="1069" xr:uid="{6E94198A-3AB6-4CAD-A474-5D1E15792D3E}"/>
    <cellStyle name="40% - Accent3 3 5 2" xfId="2397" xr:uid="{5A28BF07-A38A-4217-9508-C1ECD729B6A0}"/>
    <cellStyle name="40% - Accent3 3 5 2 2" xfId="5187" xr:uid="{1A019844-4A3C-4622-B1A1-E3D81EF924EB}"/>
    <cellStyle name="40% - Accent3 3 5 2 2 2" xfId="13517" xr:uid="{9D2CFA8A-5BE9-401A-953F-061F92C25644}"/>
    <cellStyle name="40% - Accent3 3 5 2 2 2 2" xfId="30174" xr:uid="{6D800C94-EBD6-4C78-B0E2-3644C146F100}"/>
    <cellStyle name="40% - Accent3 3 5 2 2 3" xfId="21846" xr:uid="{EC09D7DE-04D8-450D-A10B-2DF0C9B0A8C5}"/>
    <cellStyle name="40% - Accent3 3 5 2 3" xfId="7963" xr:uid="{2D469C40-C5E3-442F-89C2-9C7F7BE34D52}"/>
    <cellStyle name="40% - Accent3 3 5 2 3 2" xfId="16293" xr:uid="{F552BD1F-D3E7-430C-8559-4A0DCA33B9F5}"/>
    <cellStyle name="40% - Accent3 3 5 2 3 2 2" xfId="32950" xr:uid="{7A6242EB-1935-4274-9630-0A8C0768D9BB}"/>
    <cellStyle name="40% - Accent3 3 5 2 3 3" xfId="24622" xr:uid="{35B6B561-E2AE-49D6-B994-28E761B69C93}"/>
    <cellStyle name="40% - Accent3 3 5 2 4" xfId="10741" xr:uid="{122D2A93-A122-45DE-A239-B3E0093ECCAF}"/>
    <cellStyle name="40% - Accent3 3 5 2 4 2" xfId="27398" xr:uid="{FC0B6D3C-7A2A-4B40-B5D7-787F9E7D9440}"/>
    <cellStyle name="40% - Accent3 3 5 2 5" xfId="19070" xr:uid="{3F7C8257-EA1F-41DE-B7E4-BAD4B0532B3F}"/>
    <cellStyle name="40% - Accent3 3 5 3" xfId="3860" xr:uid="{F969ECA6-DBF7-4867-92BB-BFA6CBEC49C5}"/>
    <cellStyle name="40% - Accent3 3 5 3 2" xfId="12190" xr:uid="{189DAE07-5E1D-43EB-88D6-715E8572A17D}"/>
    <cellStyle name="40% - Accent3 3 5 3 2 2" xfId="28847" xr:uid="{3C007BCE-EE3F-4973-AF5C-1D958ECA1539}"/>
    <cellStyle name="40% - Accent3 3 5 3 3" xfId="20519" xr:uid="{C22A5D79-5A4D-4B6D-835D-4FFB2C523A2B}"/>
    <cellStyle name="40% - Accent3 3 5 4" xfId="6636" xr:uid="{C0C764FC-A6D5-4DA6-824B-F6A7DCEDE400}"/>
    <cellStyle name="40% - Accent3 3 5 4 2" xfId="14966" xr:uid="{D48144C6-17CE-43C3-9995-1BA7DC9081C4}"/>
    <cellStyle name="40% - Accent3 3 5 4 2 2" xfId="31623" xr:uid="{5F035266-6F57-4404-83F0-C5374D8D7FC3}"/>
    <cellStyle name="40% - Accent3 3 5 4 3" xfId="23295" xr:uid="{B52DFEAC-C4D2-46A8-AAC6-1636CC45092D}"/>
    <cellStyle name="40% - Accent3 3 5 5" xfId="9414" xr:uid="{A6D4D658-85F3-4586-BBCD-CE1FF28939BB}"/>
    <cellStyle name="40% - Accent3 3 5 5 2" xfId="26071" xr:uid="{BABFF24F-C915-442A-8C05-196D6469F5DD}"/>
    <cellStyle name="40% - Accent3 3 5 6" xfId="17743" xr:uid="{B4709ECB-7010-42D3-B630-59DB5A22F6AA}"/>
    <cellStyle name="40% - Accent3 3 6" xfId="1334" xr:uid="{003BE6FB-3607-4AC0-B210-13081380CCFF}"/>
    <cellStyle name="40% - Accent3 3 6 2" xfId="2662" xr:uid="{1913CD19-6CAF-45A0-AB75-947233433EA2}"/>
    <cellStyle name="40% - Accent3 3 6 2 2" xfId="5452" xr:uid="{C5142375-3152-4B4F-BC1F-6B5476028C9D}"/>
    <cellStyle name="40% - Accent3 3 6 2 2 2" xfId="13782" xr:uid="{1D0965D8-FF2F-4E43-8AD0-FB631A5567E2}"/>
    <cellStyle name="40% - Accent3 3 6 2 2 2 2" xfId="30439" xr:uid="{D1B1E49B-8403-465F-9553-8D1EBB124FFE}"/>
    <cellStyle name="40% - Accent3 3 6 2 2 3" xfId="22111" xr:uid="{AD4B0BA8-DFCC-4459-871A-7ED7005AD526}"/>
    <cellStyle name="40% - Accent3 3 6 2 3" xfId="8228" xr:uid="{5B078130-C4A2-4F90-9FE3-A8ABE30D17A7}"/>
    <cellStyle name="40% - Accent3 3 6 2 3 2" xfId="16558" xr:uid="{7BE377A1-2042-4C1B-8BAD-FE1D4EA3E732}"/>
    <cellStyle name="40% - Accent3 3 6 2 3 2 2" xfId="33215" xr:uid="{2A8D0E24-C980-412B-839B-EF9E072C9A1D}"/>
    <cellStyle name="40% - Accent3 3 6 2 3 3" xfId="24887" xr:uid="{D2F0BF54-9142-4012-8306-9C47598956EB}"/>
    <cellStyle name="40% - Accent3 3 6 2 4" xfId="11006" xr:uid="{B7FEE41F-26A8-4D6E-808E-882E667B68A0}"/>
    <cellStyle name="40% - Accent3 3 6 2 4 2" xfId="27663" xr:uid="{280E9A3C-D7DD-4F22-BFC5-9DC8246592C9}"/>
    <cellStyle name="40% - Accent3 3 6 2 5" xfId="19335" xr:uid="{69869040-CF0B-4D11-90F3-BB8B1485346F}"/>
    <cellStyle name="40% - Accent3 3 6 3" xfId="4125" xr:uid="{F4D4AEB7-6286-459D-A42A-3B3930A94666}"/>
    <cellStyle name="40% - Accent3 3 6 3 2" xfId="12455" xr:uid="{967F9169-F18C-4B0F-9710-B5C772792C08}"/>
    <cellStyle name="40% - Accent3 3 6 3 2 2" xfId="29112" xr:uid="{BDD52789-9DC5-4846-AF78-2C049DCECD1A}"/>
    <cellStyle name="40% - Accent3 3 6 3 3" xfId="20784" xr:uid="{7C6660F9-4A63-4B87-A992-C28AA65A4616}"/>
    <cellStyle name="40% - Accent3 3 6 4" xfId="6901" xr:uid="{D607EF57-E067-4164-9C96-BE157DA8B2D1}"/>
    <cellStyle name="40% - Accent3 3 6 4 2" xfId="15231" xr:uid="{928BF4EE-14DB-4B46-8B98-ACB75E1D8264}"/>
    <cellStyle name="40% - Accent3 3 6 4 2 2" xfId="31888" xr:uid="{C07E60D1-8325-4FF3-8D03-6D0BBDE7A0B8}"/>
    <cellStyle name="40% - Accent3 3 6 4 3" xfId="23560" xr:uid="{5ABDDFB6-7D24-4383-85D6-43781AB9D620}"/>
    <cellStyle name="40% - Accent3 3 6 5" xfId="9679" xr:uid="{4ABE7719-934B-42CA-B735-36DECF8D645E}"/>
    <cellStyle name="40% - Accent3 3 6 5 2" xfId="26336" xr:uid="{52AD6255-FC57-466F-B317-0744280AD8F5}"/>
    <cellStyle name="40% - Accent3 3 6 6" xfId="18008" xr:uid="{B59EA8AD-CECC-454B-B9E5-D1B5FD4B1E5F}"/>
    <cellStyle name="40% - Accent3 3 7" xfId="1449" xr:uid="{E4785CB7-4AAA-4FA7-8960-13344E1E3A53}"/>
    <cellStyle name="40% - Accent3 3 7 2" xfId="4239" xr:uid="{183CF3DE-F5C4-41E1-B2FD-755B0FC501D6}"/>
    <cellStyle name="40% - Accent3 3 7 2 2" xfId="12569" xr:uid="{348CA79E-80D4-45B4-A15A-D92D82ECF58F}"/>
    <cellStyle name="40% - Accent3 3 7 2 2 2" xfId="29226" xr:uid="{B28401F3-C21D-4281-AD08-DA9BD3768A48}"/>
    <cellStyle name="40% - Accent3 3 7 2 3" xfId="20898" xr:uid="{F6A7B16E-D7B4-4116-A11C-5A3C2B7CEF38}"/>
    <cellStyle name="40% - Accent3 3 7 3" xfId="7015" xr:uid="{EC2D7BCF-0EF4-467B-B8E2-E24D4239AB01}"/>
    <cellStyle name="40% - Accent3 3 7 3 2" xfId="15345" xr:uid="{809F0BB1-212A-4ECA-BED1-F8842B244960}"/>
    <cellStyle name="40% - Accent3 3 7 3 2 2" xfId="32002" xr:uid="{ED187EFA-B10B-4248-B9E0-FF6693FE34E3}"/>
    <cellStyle name="40% - Accent3 3 7 3 3" xfId="23674" xr:uid="{DF381BCB-6F1D-4EC5-A12B-7B00D004A2D6}"/>
    <cellStyle name="40% - Accent3 3 7 4" xfId="9793" xr:uid="{B9169AD8-F7F1-481B-A5E7-E537BB60D966}"/>
    <cellStyle name="40% - Accent3 3 7 4 2" xfId="26450" xr:uid="{C17CA7AC-8D64-4FCB-BA03-5D930E63CE47}"/>
    <cellStyle name="40% - Accent3 3 7 5" xfId="18122" xr:uid="{3C26EFCE-A973-49F8-8C0B-5E08720CCCF6}"/>
    <cellStyle name="40% - Accent3 3 8" xfId="2912" xr:uid="{58698CFC-378F-4FDA-9E5B-D3AE8DFFAF30}"/>
    <cellStyle name="40% - Accent3 3 8 2" xfId="11242" xr:uid="{D1E64AC9-1598-4AD9-91A9-C09551519B3A}"/>
    <cellStyle name="40% - Accent3 3 8 2 2" xfId="27899" xr:uid="{9A2B694A-EF98-4189-A5B2-6039BB216722}"/>
    <cellStyle name="40% - Accent3 3 8 3" xfId="19571" xr:uid="{4FB69A6E-E7DE-4401-B02B-6879598B43CA}"/>
    <cellStyle name="40% - Accent3 3 9" xfId="5688" xr:uid="{A4EE3DD2-5CC9-464F-AE22-6E48F1EC7FED}"/>
    <cellStyle name="40% - Accent3 3 9 2" xfId="14018" xr:uid="{390B6E06-DEFB-4019-9CC8-72537B6BE495}"/>
    <cellStyle name="40% - Accent3 3 9 2 2" xfId="30675" xr:uid="{0B028407-81E7-4DBC-9A07-F6D41DD956F0}"/>
    <cellStyle name="40% - Accent3 3 9 3" xfId="22347" xr:uid="{B9EE3553-0B2D-4C08-A0FF-90896F066AD2}"/>
    <cellStyle name="40% - Accent3 4" xfId="172" xr:uid="{6459F4D9-F47D-4471-BF9D-8EC3EA971EEC}"/>
    <cellStyle name="40% - Accent3 4 10" xfId="34909" xr:uid="{4CDD7653-2802-4494-91F7-840BE8F43BF8}"/>
    <cellStyle name="40% - Accent3 4 2" xfId="414" xr:uid="{7C4382E6-6ED1-4D4F-B09E-BD9935F4CA38}"/>
    <cellStyle name="40% - Accent3 4 2 2" xfId="891" xr:uid="{B5C265FD-7C93-47B7-A9DC-4378E5AE229E}"/>
    <cellStyle name="40% - Accent3 4 2 2 2" xfId="2219" xr:uid="{006E9610-83B3-4911-A963-E090B6A6B0CB}"/>
    <cellStyle name="40% - Accent3 4 2 2 2 2" xfId="5009" xr:uid="{21099A21-F4CA-463D-9C36-35A9FFC1658F}"/>
    <cellStyle name="40% - Accent3 4 2 2 2 2 2" xfId="13339" xr:uid="{074040DE-2296-4AAB-AF41-08D251B33889}"/>
    <cellStyle name="40% - Accent3 4 2 2 2 2 2 2" xfId="29996" xr:uid="{EEB17060-3311-4645-8028-95FCF3D4F5F3}"/>
    <cellStyle name="40% - Accent3 4 2 2 2 2 3" xfId="21668" xr:uid="{A2191350-BECE-46FD-8EA3-E94BA1304B72}"/>
    <cellStyle name="40% - Accent3 4 2 2 2 3" xfId="7785" xr:uid="{1F625E3F-543B-4EA5-B5AC-5EF0191671DB}"/>
    <cellStyle name="40% - Accent3 4 2 2 2 3 2" xfId="16115" xr:uid="{39638E39-68D5-49A2-AAB6-4A415DFE7AA1}"/>
    <cellStyle name="40% - Accent3 4 2 2 2 3 2 2" xfId="32772" xr:uid="{4115F4EF-326D-47F7-91ED-98DF5FA83B6D}"/>
    <cellStyle name="40% - Accent3 4 2 2 2 3 3" xfId="24444" xr:uid="{FAA43BD1-4086-4F2A-9BEF-15D2C4302515}"/>
    <cellStyle name="40% - Accent3 4 2 2 2 4" xfId="10563" xr:uid="{319F5398-4C83-4770-9C7F-D3B27DB6DAAC}"/>
    <cellStyle name="40% - Accent3 4 2 2 2 4 2" xfId="27220" xr:uid="{A7408487-5E7E-4860-810A-3535A292C935}"/>
    <cellStyle name="40% - Accent3 4 2 2 2 5" xfId="18892" xr:uid="{BBD0869F-51F9-487A-8528-80215B271945}"/>
    <cellStyle name="40% - Accent3 4 2 2 3" xfId="3682" xr:uid="{696E6217-ED14-4514-BB2F-6A0BC979F9B4}"/>
    <cellStyle name="40% - Accent3 4 2 2 3 2" xfId="12012" xr:uid="{F37B2189-AB4A-4010-8775-DC1CABD7648E}"/>
    <cellStyle name="40% - Accent3 4 2 2 3 2 2" xfId="28669" xr:uid="{9BC65DB1-F15B-43E9-92F2-30FCF628522D}"/>
    <cellStyle name="40% - Accent3 4 2 2 3 3" xfId="20341" xr:uid="{BABE772F-A341-4A0D-98E1-370B4892DD10}"/>
    <cellStyle name="40% - Accent3 4 2 2 4" xfId="6458" xr:uid="{4CFE9231-08AC-4ADC-9987-EB3EBDD75B33}"/>
    <cellStyle name="40% - Accent3 4 2 2 4 2" xfId="14788" xr:uid="{8BBE994D-812C-416A-962B-FCF925BD56C7}"/>
    <cellStyle name="40% - Accent3 4 2 2 4 2 2" xfId="31445" xr:uid="{652DA21C-EDC5-4993-BC4F-DD65A36D43ED}"/>
    <cellStyle name="40% - Accent3 4 2 2 4 3" xfId="23117" xr:uid="{28EE2D0A-E7DC-41CD-B5CF-B73E067775FB}"/>
    <cellStyle name="40% - Accent3 4 2 2 5" xfId="9236" xr:uid="{3D698BA6-12D6-4FC9-89D7-AD0EF06A3CBB}"/>
    <cellStyle name="40% - Accent3 4 2 2 5 2" xfId="25893" xr:uid="{66FF8335-16B7-4A28-AC76-4A5E55EBACFF}"/>
    <cellStyle name="40% - Accent3 4 2 2 6" xfId="17565" xr:uid="{BA5ED9B7-C983-43F2-8206-8E6E415965CB}"/>
    <cellStyle name="40% - Accent3 4 2 3" xfId="1744" xr:uid="{ED6BEB79-967C-49B2-A7A4-744CEBBAC3A3}"/>
    <cellStyle name="40% - Accent3 4 2 3 2" xfId="4534" xr:uid="{053D112B-7327-4CB1-80FA-EF3B252C6F32}"/>
    <cellStyle name="40% - Accent3 4 2 3 2 2" xfId="12864" xr:uid="{11724C3D-A472-4BD2-BDE8-46853C6582DA}"/>
    <cellStyle name="40% - Accent3 4 2 3 2 2 2" xfId="29521" xr:uid="{3CFF7F82-71FB-4D3C-9CF1-F6BD35AF1C13}"/>
    <cellStyle name="40% - Accent3 4 2 3 2 3" xfId="21193" xr:uid="{AC20C06E-9C78-4624-8D04-F013693A20DB}"/>
    <cellStyle name="40% - Accent3 4 2 3 3" xfId="7310" xr:uid="{F369381B-10B4-4EBA-8C30-FFCA3C7190E6}"/>
    <cellStyle name="40% - Accent3 4 2 3 3 2" xfId="15640" xr:uid="{B9B04C6D-923B-44CD-A675-DDD2FC30F276}"/>
    <cellStyle name="40% - Accent3 4 2 3 3 2 2" xfId="32297" xr:uid="{4E287E8B-2E84-48BA-A989-AD01F51D6A13}"/>
    <cellStyle name="40% - Accent3 4 2 3 3 3" xfId="23969" xr:uid="{F092C492-E2A9-41C3-82D9-3475C2FB0B53}"/>
    <cellStyle name="40% - Accent3 4 2 3 4" xfId="10088" xr:uid="{F1C3860C-ED12-4865-9820-FACC8EF5781F}"/>
    <cellStyle name="40% - Accent3 4 2 3 4 2" xfId="26745" xr:uid="{E00E9CD6-FFB5-48B1-A987-012C1F945F4F}"/>
    <cellStyle name="40% - Accent3 4 2 3 5" xfId="18417" xr:uid="{0D98A61B-9637-4237-8C8C-4AE58B32C5D0}"/>
    <cellStyle name="40% - Accent3 4 2 4" xfId="3207" xr:uid="{5118FE9B-0A2C-4073-A795-66657E510D61}"/>
    <cellStyle name="40% - Accent3 4 2 4 2" xfId="11537" xr:uid="{3EA05E6D-7154-44D1-B405-1FF8CDDB6AC8}"/>
    <cellStyle name="40% - Accent3 4 2 4 2 2" xfId="28194" xr:uid="{4C02F0D2-5B28-4A04-A24C-7873999C7738}"/>
    <cellStyle name="40% - Accent3 4 2 4 3" xfId="19866" xr:uid="{24E4070A-CB10-42E5-924E-C5F534F4737D}"/>
    <cellStyle name="40% - Accent3 4 2 5" xfId="5983" xr:uid="{64988F07-7527-45B5-9DD8-31B4BBE139DD}"/>
    <cellStyle name="40% - Accent3 4 2 5 2" xfId="14313" xr:uid="{15F62EF4-5FDA-4B1D-9AF5-6EB8345E70E5}"/>
    <cellStyle name="40% - Accent3 4 2 5 2 2" xfId="30970" xr:uid="{6CD8E04B-07A5-4314-9D73-FA372A9BCD22}"/>
    <cellStyle name="40% - Accent3 4 2 5 3" xfId="22642" xr:uid="{EBB2B610-33D2-4805-AE51-9CD0318B0A00}"/>
    <cellStyle name="40% - Accent3 4 2 6" xfId="8761" xr:uid="{5B37F551-A735-40A6-A490-73222010F3AD}"/>
    <cellStyle name="40% - Accent3 4 2 6 2" xfId="25418" xr:uid="{ED67CDB7-0CFA-4D75-96B1-A418E4084106}"/>
    <cellStyle name="40% - Accent3 4 2 7" xfId="17090" xr:uid="{E484BE9C-C887-48DB-920B-8C3760D857B4}"/>
    <cellStyle name="40% - Accent3 4 3" xfId="650" xr:uid="{4FFC14CC-0DC4-4FFB-84E1-BB995436B267}"/>
    <cellStyle name="40% - Accent3 4 3 2" xfId="1980" xr:uid="{0468F18B-2B73-4F62-9A2A-CD74A97B86B1}"/>
    <cellStyle name="40% - Accent3 4 3 2 2" xfId="4770" xr:uid="{4AD57A58-7173-4226-BAFD-312DA2E87094}"/>
    <cellStyle name="40% - Accent3 4 3 2 2 2" xfId="13100" xr:uid="{DF49C0A3-BAE5-4AB3-9997-7BE91F36B5E7}"/>
    <cellStyle name="40% - Accent3 4 3 2 2 2 2" xfId="29757" xr:uid="{D39EBF18-3CC3-4C7D-8917-390F0462BAB7}"/>
    <cellStyle name="40% - Accent3 4 3 2 2 3" xfId="21429" xr:uid="{9A848F28-22A8-491A-B8C2-00EEC36ED484}"/>
    <cellStyle name="40% - Accent3 4 3 2 3" xfId="7546" xr:uid="{7EE9527C-369E-4BDB-9C14-2F319D50F543}"/>
    <cellStyle name="40% - Accent3 4 3 2 3 2" xfId="15876" xr:uid="{60216050-478B-466E-B7CF-9E3E3B9E010D}"/>
    <cellStyle name="40% - Accent3 4 3 2 3 2 2" xfId="32533" xr:uid="{7912A706-D2BC-42A9-A445-483143A585E2}"/>
    <cellStyle name="40% - Accent3 4 3 2 3 3" xfId="24205" xr:uid="{32998B6D-B968-461A-91F7-7A43C2BA8D30}"/>
    <cellStyle name="40% - Accent3 4 3 2 4" xfId="10324" xr:uid="{A146DDBE-AB12-4E5F-97B3-C9CC48BBAA94}"/>
    <cellStyle name="40% - Accent3 4 3 2 4 2" xfId="26981" xr:uid="{826F3C8D-7B2A-4406-A298-AB5135C35000}"/>
    <cellStyle name="40% - Accent3 4 3 2 5" xfId="18653" xr:uid="{9FE62A98-A2A2-4CD6-82DF-F1A94F06742C}"/>
    <cellStyle name="40% - Accent3 4 3 3" xfId="3443" xr:uid="{4D9E512F-82F2-4D0E-BC80-61F06776DCB1}"/>
    <cellStyle name="40% - Accent3 4 3 3 2" xfId="11773" xr:uid="{1EEF293C-A789-4090-A1EF-496902D5A349}"/>
    <cellStyle name="40% - Accent3 4 3 3 2 2" xfId="28430" xr:uid="{BE55CB7D-A866-458A-B5AC-84BD55C227D8}"/>
    <cellStyle name="40% - Accent3 4 3 3 3" xfId="20102" xr:uid="{9D0DDC08-DD7E-4FD7-B12B-91B4F4D2F1DA}"/>
    <cellStyle name="40% - Accent3 4 3 4" xfId="6219" xr:uid="{41AB4C90-8074-40EA-B026-528D8E30F27A}"/>
    <cellStyle name="40% - Accent3 4 3 4 2" xfId="14549" xr:uid="{7DD16193-D4A2-4043-A554-43149B227D3B}"/>
    <cellStyle name="40% - Accent3 4 3 4 2 2" xfId="31206" xr:uid="{FBBF99CE-3A20-4C5B-B6C0-94F4E0B126D2}"/>
    <cellStyle name="40% - Accent3 4 3 4 3" xfId="22878" xr:uid="{6243CDC6-8FB0-4F9E-882A-C7B7E2CBA325}"/>
    <cellStyle name="40% - Accent3 4 3 5" xfId="8997" xr:uid="{7DB64C29-5A64-4FC9-BC5E-3D3869A7BE05}"/>
    <cellStyle name="40% - Accent3 4 3 5 2" xfId="25654" xr:uid="{3709730B-CB5C-4BE9-B358-36CBC830B06E}"/>
    <cellStyle name="40% - Accent3 4 3 6" xfId="17326" xr:uid="{6D8E2192-A294-4265-9D74-D6131D0FA1BD}"/>
    <cellStyle name="40% - Accent3 4 4" xfId="1127" xr:uid="{EA2E10E0-CC70-47CD-9FF2-A10261518293}"/>
    <cellStyle name="40% - Accent3 4 4 2" xfId="2455" xr:uid="{2B761241-CC46-4BD3-A4E4-CA21AD3A4F75}"/>
    <cellStyle name="40% - Accent3 4 4 2 2" xfId="5245" xr:uid="{F6EB4C2B-6A4B-4C03-B783-9BD06303790D}"/>
    <cellStyle name="40% - Accent3 4 4 2 2 2" xfId="13575" xr:uid="{C4637ADD-89B0-489A-A879-A5507D59289E}"/>
    <cellStyle name="40% - Accent3 4 4 2 2 2 2" xfId="30232" xr:uid="{320BA292-3584-49C4-8A3F-EB7538CECB5A}"/>
    <cellStyle name="40% - Accent3 4 4 2 2 3" xfId="21904" xr:uid="{91959821-1547-4A9B-A2EF-13C79DAD9B27}"/>
    <cellStyle name="40% - Accent3 4 4 2 3" xfId="8021" xr:uid="{6C14CAE6-CC91-4D16-8CF5-198A3C54222B}"/>
    <cellStyle name="40% - Accent3 4 4 2 3 2" xfId="16351" xr:uid="{069F96AE-812D-4B6B-B7F4-6DE841F7D1F1}"/>
    <cellStyle name="40% - Accent3 4 4 2 3 2 2" xfId="33008" xr:uid="{750381BC-9219-4AD3-A09A-7EF079A0F179}"/>
    <cellStyle name="40% - Accent3 4 4 2 3 3" xfId="24680" xr:uid="{64C6B2CF-93F2-4347-820B-A56B404D60DA}"/>
    <cellStyle name="40% - Accent3 4 4 2 4" xfId="10799" xr:uid="{91A34BA4-F0FF-4B2B-BC55-808570B18263}"/>
    <cellStyle name="40% - Accent3 4 4 2 4 2" xfId="27456" xr:uid="{0CCC7146-6966-4C5B-AF64-58808E607C28}"/>
    <cellStyle name="40% - Accent3 4 4 2 5" xfId="19128" xr:uid="{E05AF14F-8C58-4976-A4D2-0716C6FF684B}"/>
    <cellStyle name="40% - Accent3 4 4 3" xfId="3918" xr:uid="{EB49E607-98C5-4490-A23D-4D510FD01288}"/>
    <cellStyle name="40% - Accent3 4 4 3 2" xfId="12248" xr:uid="{04FEBA18-A5E9-4E73-875E-D87E6477E9CC}"/>
    <cellStyle name="40% - Accent3 4 4 3 2 2" xfId="28905" xr:uid="{8B0E441A-47B1-41B1-8B4A-8710A5C6E0E8}"/>
    <cellStyle name="40% - Accent3 4 4 3 3" xfId="20577" xr:uid="{2CE54969-7ABF-4336-8262-55D4071FB45C}"/>
    <cellStyle name="40% - Accent3 4 4 4" xfId="6694" xr:uid="{94451B55-73C7-405A-BC95-4F340D7837AA}"/>
    <cellStyle name="40% - Accent3 4 4 4 2" xfId="15024" xr:uid="{33F478E8-2F9D-46C4-BBCD-5C34445E5D5C}"/>
    <cellStyle name="40% - Accent3 4 4 4 2 2" xfId="31681" xr:uid="{E816178E-C234-460B-A887-08F6C71E2563}"/>
    <cellStyle name="40% - Accent3 4 4 4 3" xfId="23353" xr:uid="{1033F1DE-28C3-4DB8-95ED-C412A8668812}"/>
    <cellStyle name="40% - Accent3 4 4 5" xfId="9472" xr:uid="{7329DB5E-DDFD-422E-928F-5EF6B0C4E2BB}"/>
    <cellStyle name="40% - Accent3 4 4 5 2" xfId="26129" xr:uid="{975105FE-1075-4F7C-87C1-E5BA74354CB5}"/>
    <cellStyle name="40% - Accent3 4 4 6" xfId="17801" xr:uid="{A37E4C0E-B741-49BE-89A6-50715377F3CE}"/>
    <cellStyle name="40% - Accent3 4 5" xfId="1507" xr:uid="{0B0FC571-A367-4541-840B-8F8889902DB0}"/>
    <cellStyle name="40% - Accent3 4 5 2" xfId="4297" xr:uid="{844E7723-2D59-47D5-B603-3AF51E108466}"/>
    <cellStyle name="40% - Accent3 4 5 2 2" xfId="12627" xr:uid="{1B37D4AD-5A18-4FE1-96D3-A60B210204BF}"/>
    <cellStyle name="40% - Accent3 4 5 2 2 2" xfId="29284" xr:uid="{DD2848A6-4ADD-4B22-8794-F55C53B0BD90}"/>
    <cellStyle name="40% - Accent3 4 5 2 3" xfId="20956" xr:uid="{32FB47A5-58FE-4E03-A86A-2ED8C8AD213C}"/>
    <cellStyle name="40% - Accent3 4 5 3" xfId="7073" xr:uid="{87BD063D-2794-457D-9282-073AF25DC797}"/>
    <cellStyle name="40% - Accent3 4 5 3 2" xfId="15403" xr:uid="{B36609D5-87BC-4E18-BE68-CE485CFD9E2A}"/>
    <cellStyle name="40% - Accent3 4 5 3 2 2" xfId="32060" xr:uid="{DED5C2A3-4EBC-4CC6-B7A5-4B48BC6BB737}"/>
    <cellStyle name="40% - Accent3 4 5 3 3" xfId="23732" xr:uid="{CF4405FA-C8AD-4DE9-8041-ADE4FFE56114}"/>
    <cellStyle name="40% - Accent3 4 5 4" xfId="9851" xr:uid="{0D040E1F-9809-422F-834E-CA1667B99831}"/>
    <cellStyle name="40% - Accent3 4 5 4 2" xfId="26508" xr:uid="{DABB6333-F5A8-40A3-89FE-BDF9A45A2071}"/>
    <cellStyle name="40% - Accent3 4 5 5" xfId="18180" xr:uid="{25392C2A-464D-4B60-9694-3A58F41A39C8}"/>
    <cellStyle name="40% - Accent3 4 6" xfId="2970" xr:uid="{2F4CFDE0-9300-4D54-8684-8CF49CA3D590}"/>
    <cellStyle name="40% - Accent3 4 6 2" xfId="11300" xr:uid="{CB2391C6-EBAB-415C-8B78-50DF44E81BB8}"/>
    <cellStyle name="40% - Accent3 4 6 2 2" xfId="27957" xr:uid="{6A0F10E4-806E-45E4-B9CD-43E45A11D040}"/>
    <cellStyle name="40% - Accent3 4 6 3" xfId="19629" xr:uid="{47C06903-07A2-487F-B7D1-96938B1983A5}"/>
    <cellStyle name="40% - Accent3 4 7" xfId="5746" xr:uid="{D04F8ABA-D22F-4BBB-84B3-A1560DBF6BCB}"/>
    <cellStyle name="40% - Accent3 4 7 2" xfId="14076" xr:uid="{C938C5DD-65FA-44BA-AEBD-0B1E7EBA6E1B}"/>
    <cellStyle name="40% - Accent3 4 7 2 2" xfId="30733" xr:uid="{27CF1710-4A71-4C60-84FD-913596DC4A49}"/>
    <cellStyle name="40% - Accent3 4 7 3" xfId="22405" xr:uid="{8A7C5632-7D7C-4D20-821C-82DAFAB38570}"/>
    <cellStyle name="40% - Accent3 4 8" xfId="8524" xr:uid="{C3A34EF0-A507-468A-92F5-485AAFA68AB9}"/>
    <cellStyle name="40% - Accent3 4 8 2" xfId="25181" xr:uid="{0DB48A1C-094D-43A8-8CCE-629CC71E58E1}"/>
    <cellStyle name="40% - Accent3 4 9" xfId="16853" xr:uid="{E51C59FC-FC86-46B5-ADE6-B3BD105AF6C5}"/>
    <cellStyle name="40% - Accent3 5" xfId="302" xr:uid="{9935A9BF-B57B-4E9F-93DB-EA52B554B989}"/>
    <cellStyle name="40% - Accent3 5 2" xfId="784" xr:uid="{4AA6C456-B652-4C45-8439-FC255C5EC808}"/>
    <cellStyle name="40% - Accent3 5 2 2" xfId="2112" xr:uid="{64D7A59B-EC55-4369-AA4C-934C9C241632}"/>
    <cellStyle name="40% - Accent3 5 2 2 2" xfId="4902" xr:uid="{5901DCD6-9715-4B05-8B2C-6586E1284D46}"/>
    <cellStyle name="40% - Accent3 5 2 2 2 2" xfId="13232" xr:uid="{645D5FF8-4508-492B-8F37-173D741FA218}"/>
    <cellStyle name="40% - Accent3 5 2 2 2 2 2" xfId="29889" xr:uid="{753F5B79-A886-414D-9EE6-257E0751E81E}"/>
    <cellStyle name="40% - Accent3 5 2 2 2 3" xfId="21561" xr:uid="{8E58707F-7626-4FF2-A118-F13CAA6613C6}"/>
    <cellStyle name="40% - Accent3 5 2 2 3" xfId="7678" xr:uid="{1DA8CB57-A0BE-47B6-AF4C-04516F0DAB1A}"/>
    <cellStyle name="40% - Accent3 5 2 2 3 2" xfId="16008" xr:uid="{53D4C4B6-0205-4CA9-9997-646FA70AC9A1}"/>
    <cellStyle name="40% - Accent3 5 2 2 3 2 2" xfId="32665" xr:uid="{8C3AFBE1-107C-42F1-9E98-FFC45EE9735A}"/>
    <cellStyle name="40% - Accent3 5 2 2 3 3" xfId="24337" xr:uid="{72B5CB8D-EB7C-45AD-AD6D-ABB45F3C34DF}"/>
    <cellStyle name="40% - Accent3 5 2 2 4" xfId="10456" xr:uid="{EBB2EA6E-3205-4012-9F53-F40C20C34FFA}"/>
    <cellStyle name="40% - Accent3 5 2 2 4 2" xfId="27113" xr:uid="{D0B78BD2-D4D9-4181-A93F-53B86FB457A8}"/>
    <cellStyle name="40% - Accent3 5 2 2 5" xfId="18785" xr:uid="{B391AB18-E92D-4B1A-A09B-7F77D42BD7A7}"/>
    <cellStyle name="40% - Accent3 5 2 3" xfId="3575" xr:uid="{C88E3AA7-4E0A-4FF6-909F-970C7FBC0350}"/>
    <cellStyle name="40% - Accent3 5 2 3 2" xfId="11905" xr:uid="{785DE5E4-24DC-4231-8437-1F32321C5199}"/>
    <cellStyle name="40% - Accent3 5 2 3 2 2" xfId="28562" xr:uid="{0ED98F50-E2CB-4690-98C8-525200991FF7}"/>
    <cellStyle name="40% - Accent3 5 2 3 3" xfId="20234" xr:uid="{54639E0F-05B5-41BB-91A2-8B11D4CE3C7F}"/>
    <cellStyle name="40% - Accent3 5 2 4" xfId="6351" xr:uid="{A1ED481F-B70F-4771-BB1A-71CF38DB590E}"/>
    <cellStyle name="40% - Accent3 5 2 4 2" xfId="14681" xr:uid="{4DDC1933-57EE-41AC-B8EC-FA3AC9570AC0}"/>
    <cellStyle name="40% - Accent3 5 2 4 2 2" xfId="31338" xr:uid="{00C4A402-1358-4E69-8FEF-8633B65B22F3}"/>
    <cellStyle name="40% - Accent3 5 2 4 3" xfId="23010" xr:uid="{1C999798-D782-4AA9-BB01-477720345777}"/>
    <cellStyle name="40% - Accent3 5 2 5" xfId="9129" xr:uid="{28508698-1E98-4F59-B453-972CCB1FA7CD}"/>
    <cellStyle name="40% - Accent3 5 2 5 2" xfId="25786" xr:uid="{84149AD8-0B02-488F-A5A5-3F173EA0D0F4}"/>
    <cellStyle name="40% - Accent3 5 2 6" xfId="17458" xr:uid="{C003363E-AD23-43EF-A464-6CA564BA2D66}"/>
    <cellStyle name="40% - Accent3 5 3" xfId="1632" xr:uid="{2F3B44DF-4D0B-4347-B264-8E339A59D76C}"/>
    <cellStyle name="40% - Accent3 5 3 2" xfId="4422" xr:uid="{9ED38C3C-FA0D-48AE-9B9F-AB365A957D64}"/>
    <cellStyle name="40% - Accent3 5 3 2 2" xfId="12752" xr:uid="{10F02522-E78E-4AB8-B43F-A22CAA1772AD}"/>
    <cellStyle name="40% - Accent3 5 3 2 2 2" xfId="29409" xr:uid="{7F26A2DA-6C50-45E6-8727-88899F51C7AB}"/>
    <cellStyle name="40% - Accent3 5 3 2 3" xfId="21081" xr:uid="{6CB6CF79-EC5A-4170-8BB6-865EEA1B6B50}"/>
    <cellStyle name="40% - Accent3 5 3 3" xfId="7198" xr:uid="{0803170E-261D-4A4B-90A2-70A10A6ABB78}"/>
    <cellStyle name="40% - Accent3 5 3 3 2" xfId="15528" xr:uid="{F7334A2E-D3A8-4D1E-B677-169536529C90}"/>
    <cellStyle name="40% - Accent3 5 3 3 2 2" xfId="32185" xr:uid="{237DA0C9-A745-40F0-B61B-F92828DB22CF}"/>
    <cellStyle name="40% - Accent3 5 3 3 3" xfId="23857" xr:uid="{1E4FF730-587C-44D9-9BE4-76FCE7884F1A}"/>
    <cellStyle name="40% - Accent3 5 3 4" xfId="9976" xr:uid="{18D264F6-049A-47CE-AE45-59CB34543D6F}"/>
    <cellStyle name="40% - Accent3 5 3 4 2" xfId="26633" xr:uid="{B1A9655D-6FCB-4250-87C5-7A2EE81AE35E}"/>
    <cellStyle name="40% - Accent3 5 3 5" xfId="18305" xr:uid="{95A91DAF-BAF0-4878-86F4-51FE3F13F71F}"/>
    <cellStyle name="40% - Accent3 5 4" xfId="3095" xr:uid="{66E4BF0D-4357-49FF-AA35-E66A18E73897}"/>
    <cellStyle name="40% - Accent3 5 4 2" xfId="11425" xr:uid="{A0E15D88-C019-4EF6-AB60-F06A5F3495D4}"/>
    <cellStyle name="40% - Accent3 5 4 2 2" xfId="28082" xr:uid="{7CC411A1-D161-4C10-9DA7-4B7587483F85}"/>
    <cellStyle name="40% - Accent3 5 4 3" xfId="19754" xr:uid="{A1272C06-976E-480D-8797-22DB1FAC21C9}"/>
    <cellStyle name="40% - Accent3 5 5" xfId="5871" xr:uid="{1B4E3CA5-2317-4BCF-A343-30C2AD857041}"/>
    <cellStyle name="40% - Accent3 5 5 2" xfId="14201" xr:uid="{8FA5A260-C7E1-419B-91C6-71165CDEE390}"/>
    <cellStyle name="40% - Accent3 5 5 2 2" xfId="30858" xr:uid="{A9926FE5-A7A8-447E-B226-28A0A08A3EC0}"/>
    <cellStyle name="40% - Accent3 5 5 3" xfId="22530" xr:uid="{C2C417DF-C982-4095-942C-C6BA53B8AB4C}"/>
    <cellStyle name="40% - Accent3 5 6" xfId="8649" xr:uid="{1046F829-8B98-4FCC-BC1B-FF5D0A5EE373}"/>
    <cellStyle name="40% - Accent3 5 6 2" xfId="25306" xr:uid="{DEC452D2-6E56-4C2E-A05D-0E69AEC9241B}"/>
    <cellStyle name="40% - Accent3 5 7" xfId="16978" xr:uid="{41C9A98D-44A9-4102-82FE-67C2ADD4FAA0}"/>
    <cellStyle name="40% - Accent3 5 8" xfId="34910" xr:uid="{29E71319-C90D-49F6-8A1E-DA4A352621C2}"/>
    <cellStyle name="40% - Accent3 6" xfId="538" xr:uid="{36728809-51CC-4B43-BB0E-79C3C488E3BC}"/>
    <cellStyle name="40% - Accent3 6 2" xfId="1868" xr:uid="{99FA99F0-4B7C-4EC3-9035-511447AB0213}"/>
    <cellStyle name="40% - Accent3 6 2 2" xfId="4658" xr:uid="{29B0056C-5DCD-46B5-9AFC-62CCD1DB7B99}"/>
    <cellStyle name="40% - Accent3 6 2 2 2" xfId="12988" xr:uid="{22195A50-7930-4F3F-9273-90ECCE90F655}"/>
    <cellStyle name="40% - Accent3 6 2 2 2 2" xfId="29645" xr:uid="{68A27271-C94B-49E9-9ABB-AED6DC6980CC}"/>
    <cellStyle name="40% - Accent3 6 2 2 3" xfId="21317" xr:uid="{412BE37B-76B4-4F35-961B-C30EA3AFDF5B}"/>
    <cellStyle name="40% - Accent3 6 2 3" xfId="7434" xr:uid="{23A7BB06-4E2E-4650-845B-5F5894964DBA}"/>
    <cellStyle name="40% - Accent3 6 2 3 2" xfId="15764" xr:uid="{5D5B30CA-F4A9-4521-A4C4-DD9BADC67AC0}"/>
    <cellStyle name="40% - Accent3 6 2 3 2 2" xfId="32421" xr:uid="{A8291222-4B50-45B1-A836-FB4975792A8F}"/>
    <cellStyle name="40% - Accent3 6 2 3 3" xfId="24093" xr:uid="{E9EF0F78-F1B2-45BE-9311-020564D8379E}"/>
    <cellStyle name="40% - Accent3 6 2 4" xfId="10212" xr:uid="{83654ED3-9718-45AD-AE33-FB53EC412A33}"/>
    <cellStyle name="40% - Accent3 6 2 4 2" xfId="26869" xr:uid="{E06F392A-A499-462E-A2B5-EA6F29F71979}"/>
    <cellStyle name="40% - Accent3 6 2 5" xfId="18541" xr:uid="{ACF7FE1C-C2C4-43AC-A96B-DC6C945A307D}"/>
    <cellStyle name="40% - Accent3 6 3" xfId="3331" xr:uid="{66B6BC9C-42B2-4D7B-B0E6-25C43AFD3DFB}"/>
    <cellStyle name="40% - Accent3 6 3 2" xfId="11661" xr:uid="{0961D93A-C74D-41A8-ABFC-CEB0FFB9C38A}"/>
    <cellStyle name="40% - Accent3 6 3 2 2" xfId="28318" xr:uid="{D5E536B3-EA71-4C89-8CF9-02F0F0213073}"/>
    <cellStyle name="40% - Accent3 6 3 3" xfId="19990" xr:uid="{D8EF563D-F31C-4E83-81FE-52A53E2B77DC}"/>
    <cellStyle name="40% - Accent3 6 4" xfId="6107" xr:uid="{9FDEE5BA-90E9-4E62-A217-F63F4A03D835}"/>
    <cellStyle name="40% - Accent3 6 4 2" xfId="14437" xr:uid="{8321947E-D8C0-4B11-A369-84A2DD2DB32A}"/>
    <cellStyle name="40% - Accent3 6 4 2 2" xfId="31094" xr:uid="{E57BEAFD-6A7E-4DE6-94D0-5AEEFE9548AE}"/>
    <cellStyle name="40% - Accent3 6 4 3" xfId="22766" xr:uid="{1D0D8D43-6CE7-4030-B6A6-96F5C4251D25}"/>
    <cellStyle name="40% - Accent3 6 5" xfId="8885" xr:uid="{8B1804BD-ED03-43C6-B95A-533A8EAD30AB}"/>
    <cellStyle name="40% - Accent3 6 5 2" xfId="25542" xr:uid="{CCB84444-591F-4EAF-A042-6CE0995F2A6C}"/>
    <cellStyle name="40% - Accent3 6 6" xfId="17214" xr:uid="{10746EF8-AA87-4E3B-9920-97AA3AFE2178}"/>
    <cellStyle name="40% - Accent3 6 7" xfId="34911" xr:uid="{9A3A370E-05BD-4024-95B1-7D451935D1D0}"/>
    <cellStyle name="40% - Accent3 7" xfId="1015" xr:uid="{4776B953-64D7-4354-BF80-6AEF49D4D52D}"/>
    <cellStyle name="40% - Accent3 7 2" xfId="2343" xr:uid="{8EC0D044-798B-415A-AF59-52B7A1A435C7}"/>
    <cellStyle name="40% - Accent3 7 2 2" xfId="5133" xr:uid="{4CEBAB7E-ABC3-4421-9724-A28D9A379FD6}"/>
    <cellStyle name="40% - Accent3 7 2 2 2" xfId="13463" xr:uid="{085D30A1-9435-4E00-8C24-17F261A837A9}"/>
    <cellStyle name="40% - Accent3 7 2 2 2 2" xfId="30120" xr:uid="{D4301B64-A63B-4BA6-8A1A-9F551BA5DBE9}"/>
    <cellStyle name="40% - Accent3 7 2 2 3" xfId="21792" xr:uid="{DC60E5FD-0CC3-4D46-B44B-84DBF5F692FD}"/>
    <cellStyle name="40% - Accent3 7 2 3" xfId="7909" xr:uid="{76F4D39F-1AA0-4D19-91C4-6C77D014C71D}"/>
    <cellStyle name="40% - Accent3 7 2 3 2" xfId="16239" xr:uid="{06D22C9E-DAD0-4AD5-A99A-61AE0BAA5B3E}"/>
    <cellStyle name="40% - Accent3 7 2 3 2 2" xfId="32896" xr:uid="{E4069D92-F982-4FCA-81D1-62A4F74454AD}"/>
    <cellStyle name="40% - Accent3 7 2 3 3" xfId="24568" xr:uid="{B1F420B9-7F05-405A-9604-EB6C19406903}"/>
    <cellStyle name="40% - Accent3 7 2 4" xfId="10687" xr:uid="{33FB260A-B6D5-411C-81E3-5BE4895020CD}"/>
    <cellStyle name="40% - Accent3 7 2 4 2" xfId="27344" xr:uid="{3EA881BC-76E2-4D7E-BF3D-C913B50CDD45}"/>
    <cellStyle name="40% - Accent3 7 2 5" xfId="19016" xr:uid="{D726772F-FFEB-4EDC-A22C-88CFBC7AABE3}"/>
    <cellStyle name="40% - Accent3 7 3" xfId="3806" xr:uid="{EDE09986-7EA1-44E1-8CBF-384ED99C2C13}"/>
    <cellStyle name="40% - Accent3 7 3 2" xfId="12136" xr:uid="{D95C9642-B53D-4B4D-9915-C116DEB2C7C3}"/>
    <cellStyle name="40% - Accent3 7 3 2 2" xfId="28793" xr:uid="{99640553-0080-4C9B-A4C2-B7941D2FCC64}"/>
    <cellStyle name="40% - Accent3 7 3 3" xfId="20465" xr:uid="{8A2FAC74-D7E2-4E18-98F4-C7DEEE98E26E}"/>
    <cellStyle name="40% - Accent3 7 4" xfId="6582" xr:uid="{FD4D98A6-4B05-4C5E-9A0D-B0290CB3DA19}"/>
    <cellStyle name="40% - Accent3 7 4 2" xfId="14912" xr:uid="{2337D9DA-3A8D-4CD0-8ED0-F976185A3195}"/>
    <cellStyle name="40% - Accent3 7 4 2 2" xfId="31569" xr:uid="{DE207412-9470-4EDB-B8B7-95AEACCE7790}"/>
    <cellStyle name="40% - Accent3 7 4 3" xfId="23241" xr:uid="{FA3CA17A-A702-4205-B5FC-0C0FA7BFFDDE}"/>
    <cellStyle name="40% - Accent3 7 5" xfId="9360" xr:uid="{7B60093C-8CF6-4072-9CEA-902B242C6092}"/>
    <cellStyle name="40% - Accent3 7 5 2" xfId="26017" xr:uid="{D1140AAD-CBF2-4F37-B294-B11587EA5DC5}"/>
    <cellStyle name="40% - Accent3 7 6" xfId="17689" xr:uid="{8BEE7831-0176-41D6-909E-A57D12F0E5DC}"/>
    <cellStyle name="40% - Accent3 7 7" xfId="34912" xr:uid="{A61E16C7-DF7A-4AF7-8907-F58A7DBF69EC}"/>
    <cellStyle name="40% - Accent3 8" xfId="1250" xr:uid="{544EA3E2-A4D6-443B-94EA-898F2F47872B}"/>
    <cellStyle name="40% - Accent3 8 2" xfId="2578" xr:uid="{B6513F53-B1AB-4349-99D5-11951574C6A3}"/>
    <cellStyle name="40% - Accent3 8 2 2" xfId="5368" xr:uid="{08334AF7-8E78-4265-86D1-8481BC028944}"/>
    <cellStyle name="40% - Accent3 8 2 2 2" xfId="13698" xr:uid="{E6670D3A-BE16-4C2B-ADAA-46B1C1F8DA4C}"/>
    <cellStyle name="40% - Accent3 8 2 2 2 2" xfId="30355" xr:uid="{03B1F58D-EC69-45A3-8E7E-D5C8C2F5A164}"/>
    <cellStyle name="40% - Accent3 8 2 2 3" xfId="22027" xr:uid="{13151D19-602B-4A2B-902B-1DB3573D30C7}"/>
    <cellStyle name="40% - Accent3 8 2 3" xfId="8144" xr:uid="{066C1AA0-F6E9-4CF7-AC11-603EE940F53C}"/>
    <cellStyle name="40% - Accent3 8 2 3 2" xfId="16474" xr:uid="{A9369545-5CE5-4E98-8136-C755E44968F2}"/>
    <cellStyle name="40% - Accent3 8 2 3 2 2" xfId="33131" xr:uid="{5B6B983E-43B2-4E07-AE6F-214BD751B508}"/>
    <cellStyle name="40% - Accent3 8 2 3 3" xfId="24803" xr:uid="{139297B3-972D-4148-A198-0AA28D41D781}"/>
    <cellStyle name="40% - Accent3 8 2 4" xfId="10922" xr:uid="{B8839CAD-BD6E-4858-809B-99957011DBCC}"/>
    <cellStyle name="40% - Accent3 8 2 4 2" xfId="27579" xr:uid="{0067E338-6C50-4EE3-BA0A-1C151BA18E31}"/>
    <cellStyle name="40% - Accent3 8 2 5" xfId="19251" xr:uid="{4A232A50-94BC-4647-921D-6E8732842E43}"/>
    <cellStyle name="40% - Accent3 8 3" xfId="4041" xr:uid="{ED8D2B7C-4884-482F-A276-F15715A2D6DC}"/>
    <cellStyle name="40% - Accent3 8 3 2" xfId="12371" xr:uid="{2A265FE9-3863-467A-8D60-324136BE9447}"/>
    <cellStyle name="40% - Accent3 8 3 2 2" xfId="29028" xr:uid="{B159B07A-D6F0-42CC-90A1-1A46E7E845EA}"/>
    <cellStyle name="40% - Accent3 8 3 3" xfId="20700" xr:uid="{4236469C-27E3-4AFA-89DF-7C6B5144DFF9}"/>
    <cellStyle name="40% - Accent3 8 4" xfId="6817" xr:uid="{413CA8A1-CC95-4583-B2E6-5121FE4ECEBF}"/>
    <cellStyle name="40% - Accent3 8 4 2" xfId="15147" xr:uid="{354965A8-323F-48F0-8D78-16B51D5AE659}"/>
    <cellStyle name="40% - Accent3 8 4 2 2" xfId="31804" xr:uid="{E2AB76E9-0348-4C6D-AE92-CB87F9129895}"/>
    <cellStyle name="40% - Accent3 8 4 3" xfId="23476" xr:uid="{CF1BBB64-4271-4489-AFF7-337B096F83D7}"/>
    <cellStyle name="40% - Accent3 8 5" xfId="9595" xr:uid="{9A9B31B7-ED81-4B60-AA0D-46DBBD95E33E}"/>
    <cellStyle name="40% - Accent3 8 5 2" xfId="26252" xr:uid="{052D2FAE-71D9-40C6-87E3-DF75B318CC99}"/>
    <cellStyle name="40% - Accent3 8 6" xfId="17924" xr:uid="{C1F7A236-A2AB-41C9-A0CF-0A0EEDC83D1E}"/>
    <cellStyle name="40% - Accent3 8 7" xfId="34913" xr:uid="{16F45023-869D-46DB-A0C5-FCD644E090BC}"/>
    <cellStyle name="40% - Accent3 9" xfId="1272" xr:uid="{C4EDD4D6-E4F9-48FF-95E1-BA8164A5CBF6}"/>
    <cellStyle name="40% - Accent3 9 2" xfId="2600" xr:uid="{D673B65A-211A-4791-9E49-0864C5336F05}"/>
    <cellStyle name="40% - Accent3 9 2 2" xfId="5390" xr:uid="{01534FE6-3B17-490E-98E4-C962A157FD23}"/>
    <cellStyle name="40% - Accent3 9 2 2 2" xfId="13720" xr:uid="{DADA3BE6-210F-44CE-835B-4F49046B4BEE}"/>
    <cellStyle name="40% - Accent3 9 2 2 2 2" xfId="30377" xr:uid="{37898876-A7E2-473F-B2F1-E70E2968041A}"/>
    <cellStyle name="40% - Accent3 9 2 2 3" xfId="22049" xr:uid="{8B127260-607E-4D64-A270-8186CF9C6868}"/>
    <cellStyle name="40% - Accent3 9 2 3" xfId="8166" xr:uid="{790DBE26-13A3-4940-A924-676FEE3486B4}"/>
    <cellStyle name="40% - Accent3 9 2 3 2" xfId="16496" xr:uid="{78592FEE-9031-43C6-8E4E-EBB2AE119279}"/>
    <cellStyle name="40% - Accent3 9 2 3 2 2" xfId="33153" xr:uid="{96C32681-C4B9-49BE-A35E-28DB442CEDB3}"/>
    <cellStyle name="40% - Accent3 9 2 3 3" xfId="24825" xr:uid="{51D8B151-2DF8-4806-9987-11CAC4CF4292}"/>
    <cellStyle name="40% - Accent3 9 2 4" xfId="10944" xr:uid="{E41517F0-775B-41CB-8F3B-CDF88D1F329C}"/>
    <cellStyle name="40% - Accent3 9 2 4 2" xfId="27601" xr:uid="{9FDEC1DA-5E48-4C79-992C-81AA03F7525A}"/>
    <cellStyle name="40% - Accent3 9 2 5" xfId="19273" xr:uid="{55D00922-EAA1-48A3-8654-AD6C0A5375B6}"/>
    <cellStyle name="40% - Accent3 9 3" xfId="4063" xr:uid="{E2713798-9AE5-4453-A17C-E33AF8CFE6C2}"/>
    <cellStyle name="40% - Accent3 9 3 2" xfId="12393" xr:uid="{AC2E65CB-F74B-4273-9C36-20CC74D6E23A}"/>
    <cellStyle name="40% - Accent3 9 3 2 2" xfId="29050" xr:uid="{94FE3AA1-EAFF-4D48-9E92-74174C2BDA97}"/>
    <cellStyle name="40% - Accent3 9 3 3" xfId="20722" xr:uid="{8CAE68B5-DDE5-4003-AF89-1D0B5B7BE42A}"/>
    <cellStyle name="40% - Accent3 9 4" xfId="6839" xr:uid="{5DFAB8E1-0A20-4DE9-B978-1B375FE53F20}"/>
    <cellStyle name="40% - Accent3 9 4 2" xfId="15169" xr:uid="{944DE75B-4D87-4786-B447-8555FB3989F8}"/>
    <cellStyle name="40% - Accent3 9 4 2 2" xfId="31826" xr:uid="{F487E81E-E8C4-4FC3-8A88-210D94189313}"/>
    <cellStyle name="40% - Accent3 9 4 3" xfId="23498" xr:uid="{A33AD776-C0C9-4229-ABCE-48010B029BFE}"/>
    <cellStyle name="40% - Accent3 9 5" xfId="9617" xr:uid="{A5249A5F-0B33-42A1-A1F8-4061DFED8BFB}"/>
    <cellStyle name="40% - Accent3 9 5 2" xfId="26274" xr:uid="{4EC43E31-B15A-4C69-B1E0-2B7538646054}"/>
    <cellStyle name="40% - Accent3 9 6" xfId="17946" xr:uid="{71B74FD3-407F-41C7-96AD-2BEACCDA3DD5}"/>
    <cellStyle name="40% - Accent4" xfId="45" builtinId="43" customBuiltin="1"/>
    <cellStyle name="40% - Accent4 10" xfId="1393" xr:uid="{DEAC4360-C8FE-4043-9C5F-C40E0AFB083C}"/>
    <cellStyle name="40% - Accent4 10 2" xfId="4184" xr:uid="{DAE1DF90-5BF4-47A2-B224-DC26E0C3EB3B}"/>
    <cellStyle name="40% - Accent4 10 2 2" xfId="12514" xr:uid="{D862C3B6-C57D-4AB9-B154-ED4B7A0699C5}"/>
    <cellStyle name="40% - Accent4 10 2 2 2" xfId="29171" xr:uid="{280B2450-F6FA-4135-A74B-BA89E793C631}"/>
    <cellStyle name="40% - Accent4 10 2 3" xfId="20843" xr:uid="{89147432-B899-47C3-95A3-0A9E4935F0E8}"/>
    <cellStyle name="40% - Accent4 10 3" xfId="6960" xr:uid="{6FAB3D89-B5F1-4867-9974-95CD138D4B3A}"/>
    <cellStyle name="40% - Accent4 10 3 2" xfId="15290" xr:uid="{FCC98A72-17CE-440D-984F-73377CB61845}"/>
    <cellStyle name="40% - Accent4 10 3 2 2" xfId="31947" xr:uid="{A5E8333D-A10A-4AF7-9CBE-FA171B9B1DAF}"/>
    <cellStyle name="40% - Accent4 10 3 3" xfId="23619" xr:uid="{99087236-BCE8-41C9-87EC-5EE28E3309D5}"/>
    <cellStyle name="40% - Accent4 10 4" xfId="9738" xr:uid="{2FAD3D56-E769-462A-B646-E97DFCE21C91}"/>
    <cellStyle name="40% - Accent4 10 4 2" xfId="26395" xr:uid="{64B75CEF-56E3-4243-9351-820D8BEA8AC8}"/>
    <cellStyle name="40% - Accent4 10 5" xfId="18067" xr:uid="{C5F7C8C5-0368-4260-B704-266725EE371A}"/>
    <cellStyle name="40% - Accent4 11" xfId="2855" xr:uid="{C0B209B1-8445-4863-B371-0CC60E3D98E8}"/>
    <cellStyle name="40% - Accent4 11 2" xfId="11187" xr:uid="{12C6F29B-67C6-41FD-81F9-EC2D200AB4EC}"/>
    <cellStyle name="40% - Accent4 11 2 2" xfId="27844" xr:uid="{75C6826C-084C-4D5D-BBDC-399824E593F3}"/>
    <cellStyle name="40% - Accent4 11 3" xfId="19516" xr:uid="{011F8CB7-6044-4E5B-ACFF-48F87BFF1A97}"/>
    <cellStyle name="40% - Accent4 12" xfId="5633" xr:uid="{67BF2B5B-37BA-427B-8659-3D98D94A2B54}"/>
    <cellStyle name="40% - Accent4 12 2" xfId="13963" xr:uid="{8FC5CD20-1513-4ABA-928F-6015AC43E37E}"/>
    <cellStyle name="40% - Accent4 12 2 2" xfId="30620" xr:uid="{6B5B9E3C-069D-43DA-93F3-F0673FEEDE7C}"/>
    <cellStyle name="40% - Accent4 12 3" xfId="22292" xr:uid="{FA736A35-639D-4821-80D9-838457AD3EF2}"/>
    <cellStyle name="40% - Accent4 13" xfId="8409" xr:uid="{E64D8E2B-0F01-42AA-AE4D-A6A00745F6A3}"/>
    <cellStyle name="40% - Accent4 13 2" xfId="25068" xr:uid="{81E6DA0D-5C57-4913-8D04-542ACBC17469}"/>
    <cellStyle name="40% - Accent4 14" xfId="16738" xr:uid="{6F2130D2-BD2A-42F7-A810-E9BF6BF06851}"/>
    <cellStyle name="40% - Accent4 2" xfId="90" xr:uid="{53EEBA32-0510-4158-9655-07894C29B2CB}"/>
    <cellStyle name="40% - Accent4 2 10" xfId="5668" xr:uid="{171C81A0-4E6A-4BF7-95EB-38ED2C325F59}"/>
    <cellStyle name="40% - Accent4 2 10 2" xfId="13998" xr:uid="{0A6E9EC5-0469-4D44-9184-B45B8B8156D7}"/>
    <cellStyle name="40% - Accent4 2 10 2 2" xfId="30655" xr:uid="{AD5A0FC5-0AE7-41D1-B0D6-6E83FCF05D00}"/>
    <cellStyle name="40% - Accent4 2 10 3" xfId="22327" xr:uid="{91B20319-F7F5-4F25-8614-E8BA76D14242}"/>
    <cellStyle name="40% - Accent4 2 10 4" xfId="34914" xr:uid="{BBB44988-BDED-4520-AD44-F0B13DF7E241}"/>
    <cellStyle name="40% - Accent4 2 11" xfId="8445" xr:uid="{D88CE801-59A7-46ED-8217-152E7E4AB183}"/>
    <cellStyle name="40% - Accent4 2 11 2" xfId="25103" xr:uid="{EC809600-6E36-4F52-A4E6-FE3BD4A14752}"/>
    <cellStyle name="40% - Accent4 2 11 3" xfId="34915" xr:uid="{BF39DE1D-F564-4B88-8AAF-D405954AC6C4}"/>
    <cellStyle name="40% - Accent4 2 12" xfId="16775" xr:uid="{1DF55F76-143E-4C44-B0D4-F5AF684474A1}"/>
    <cellStyle name="40% - Accent4 2 12 2" xfId="34916" xr:uid="{8339ECF3-01A1-4EED-959E-62B909843473}"/>
    <cellStyle name="40% - Accent4 2 13" xfId="33876" xr:uid="{2B399BDC-7C25-4EBD-8AD2-66715412E613}"/>
    <cellStyle name="40% - Accent4 2 13 2" xfId="34917" xr:uid="{39240AC7-F51F-41A9-A471-53A9D9A54913}"/>
    <cellStyle name="40% - Accent4 2 14" xfId="34918" xr:uid="{05094EEF-7A79-466C-9829-FB9D63B04CA8}"/>
    <cellStyle name="40% - Accent4 2 15" xfId="34919" xr:uid="{BCA4EA25-F32A-485D-8931-1AEED128C69C}"/>
    <cellStyle name="40% - Accent4 2 16" xfId="34716" xr:uid="{21271276-F245-4CA6-9195-D12AD1702D45}"/>
    <cellStyle name="40% - Accent4 2 2" xfId="151" xr:uid="{48B4644F-8A02-45DA-8706-A917EB8D0667}"/>
    <cellStyle name="40% - Accent4 2 2 10" xfId="8504" xr:uid="{23DE58FD-1292-494F-B0C5-200BDBE305DF}"/>
    <cellStyle name="40% - Accent4 2 2 10 2" xfId="25161" xr:uid="{7052E3D4-3E06-4BCD-A917-ADBC349D5C2E}"/>
    <cellStyle name="40% - Accent4 2 2 11" xfId="16833" xr:uid="{40D5F53A-7CCA-4D20-8721-849BA9F3BEA7}"/>
    <cellStyle name="40% - Accent4 2 2 12" xfId="34920" xr:uid="{63B0911F-44A0-44F9-9FBA-AF5A50741761}"/>
    <cellStyle name="40% - Accent4 2 2 2" xfId="272" xr:uid="{517D46C5-294D-4FCA-AD6A-9543C50024D1}"/>
    <cellStyle name="40% - Accent4 2 2 2 2" xfId="514" xr:uid="{F6DA5903-A034-4283-A89B-044CC1316765}"/>
    <cellStyle name="40% - Accent4 2 2 2 2 2" xfId="990" xr:uid="{D2358A68-01E2-45EB-BDB6-3E7F3D7709CD}"/>
    <cellStyle name="40% - Accent4 2 2 2 2 2 2" xfId="2318" xr:uid="{E8CE62F3-4EB6-43A0-AD65-EDCFB35E5994}"/>
    <cellStyle name="40% - Accent4 2 2 2 2 2 2 2" xfId="5108" xr:uid="{BD2D0965-B8D6-49AF-95B2-14D1B8F36BE2}"/>
    <cellStyle name="40% - Accent4 2 2 2 2 2 2 2 2" xfId="13438" xr:uid="{07D38DC2-DB80-4F88-AA4D-C510DE0D8EC4}"/>
    <cellStyle name="40% - Accent4 2 2 2 2 2 2 2 2 2" xfId="30095" xr:uid="{2FE2873F-D2D7-4F11-8127-2A5B9CC64430}"/>
    <cellStyle name="40% - Accent4 2 2 2 2 2 2 2 3" xfId="21767" xr:uid="{AFAD3783-6615-4961-A595-95E4FD077BC0}"/>
    <cellStyle name="40% - Accent4 2 2 2 2 2 2 3" xfId="7884" xr:uid="{BB1B90CE-56EA-456C-B004-503322AB186D}"/>
    <cellStyle name="40% - Accent4 2 2 2 2 2 2 3 2" xfId="16214" xr:uid="{59051F30-88B3-48C7-A27A-4F3DB839B1C5}"/>
    <cellStyle name="40% - Accent4 2 2 2 2 2 2 3 2 2" xfId="32871" xr:uid="{FCB5CE02-F56A-49C4-8824-897DC09A03B4}"/>
    <cellStyle name="40% - Accent4 2 2 2 2 2 2 3 3" xfId="24543" xr:uid="{FE28EF7D-99C4-4393-9EA1-C15193FB8AB4}"/>
    <cellStyle name="40% - Accent4 2 2 2 2 2 2 4" xfId="10662" xr:uid="{D4A1B6B3-ACF7-415C-BF88-2C9F6E3D90CB}"/>
    <cellStyle name="40% - Accent4 2 2 2 2 2 2 4 2" xfId="27319" xr:uid="{DCAB592E-0069-4349-9D24-FA3E78EE84FF}"/>
    <cellStyle name="40% - Accent4 2 2 2 2 2 2 5" xfId="18991" xr:uid="{D3FC9D1A-2BAB-45EE-9D75-57DF8013D677}"/>
    <cellStyle name="40% - Accent4 2 2 2 2 2 3" xfId="3781" xr:uid="{5122A2F8-3512-4476-B421-0C2A0A80F282}"/>
    <cellStyle name="40% - Accent4 2 2 2 2 2 3 2" xfId="12111" xr:uid="{A46EB483-D92E-4FFF-BA95-7DD00F30628B}"/>
    <cellStyle name="40% - Accent4 2 2 2 2 2 3 2 2" xfId="28768" xr:uid="{4BB27E87-3DD5-4222-A130-0B690D6B64A2}"/>
    <cellStyle name="40% - Accent4 2 2 2 2 2 3 3" xfId="20440" xr:uid="{743F04E5-4814-4017-8BAF-0D9A9439E610}"/>
    <cellStyle name="40% - Accent4 2 2 2 2 2 4" xfId="6557" xr:uid="{CB2DE638-E0C5-487D-8D86-9F4DFF6E5E76}"/>
    <cellStyle name="40% - Accent4 2 2 2 2 2 4 2" xfId="14887" xr:uid="{58870514-87AB-42D2-A871-C1433BA8128A}"/>
    <cellStyle name="40% - Accent4 2 2 2 2 2 4 2 2" xfId="31544" xr:uid="{10026FE8-3176-4F6B-95AE-6ED18EDD19B9}"/>
    <cellStyle name="40% - Accent4 2 2 2 2 2 4 3" xfId="23216" xr:uid="{EE17A3C0-22EB-484F-A214-C59A6722FA1C}"/>
    <cellStyle name="40% - Accent4 2 2 2 2 2 5" xfId="9335" xr:uid="{CA29290B-FFEA-46D4-A30E-5CED451675A2}"/>
    <cellStyle name="40% - Accent4 2 2 2 2 2 5 2" xfId="25992" xr:uid="{FFBC2CC0-6290-4122-8665-FB69B4047971}"/>
    <cellStyle name="40% - Accent4 2 2 2 2 2 6" xfId="17664" xr:uid="{683B22BD-3228-40A4-9D44-F56F358E7A7D}"/>
    <cellStyle name="40% - Accent4 2 2 2 2 3" xfId="1844" xr:uid="{0D34458B-6F36-49A1-BB76-6EE316E25182}"/>
    <cellStyle name="40% - Accent4 2 2 2 2 3 2" xfId="4634" xr:uid="{02D85FB1-8587-4F33-8CB7-777D28108D71}"/>
    <cellStyle name="40% - Accent4 2 2 2 2 3 2 2" xfId="12964" xr:uid="{2A539E17-2C70-4D0F-A0D5-38BDC2BE0FEB}"/>
    <cellStyle name="40% - Accent4 2 2 2 2 3 2 2 2" xfId="29621" xr:uid="{851D15B7-13A5-44BD-9F03-7A6E4C866EF2}"/>
    <cellStyle name="40% - Accent4 2 2 2 2 3 2 3" xfId="21293" xr:uid="{8F3D540E-8FB1-44C7-872C-22C8B902CA51}"/>
    <cellStyle name="40% - Accent4 2 2 2 2 3 3" xfId="7410" xr:uid="{8DB82CA5-2FED-477A-A28D-A9C25A590326}"/>
    <cellStyle name="40% - Accent4 2 2 2 2 3 3 2" xfId="15740" xr:uid="{963071F9-EE65-4021-BCE1-45911B49FAFE}"/>
    <cellStyle name="40% - Accent4 2 2 2 2 3 3 2 2" xfId="32397" xr:uid="{82A05193-6384-457F-807B-9B0FCD0D1EF0}"/>
    <cellStyle name="40% - Accent4 2 2 2 2 3 3 3" xfId="24069" xr:uid="{972C47B3-09D6-4EF6-920E-E94B237BD522}"/>
    <cellStyle name="40% - Accent4 2 2 2 2 3 4" xfId="10188" xr:uid="{002B9B31-7AA0-4B1D-BF91-27985415DDFF}"/>
    <cellStyle name="40% - Accent4 2 2 2 2 3 4 2" xfId="26845" xr:uid="{90EE6E87-EE20-4CE9-ABDA-54F6A900BD37}"/>
    <cellStyle name="40% - Accent4 2 2 2 2 3 5" xfId="18517" xr:uid="{8DCF3E55-439C-42F4-8AA2-394C26B91A7F}"/>
    <cellStyle name="40% - Accent4 2 2 2 2 4" xfId="3307" xr:uid="{08624515-48B9-4D06-A1AF-803FDB55C803}"/>
    <cellStyle name="40% - Accent4 2 2 2 2 4 2" xfId="11637" xr:uid="{FE49DE6F-FDD9-4562-8FC2-443D1FDE9E09}"/>
    <cellStyle name="40% - Accent4 2 2 2 2 4 2 2" xfId="28294" xr:uid="{68049D2A-2452-46A2-AE6F-80FF2558F8FB}"/>
    <cellStyle name="40% - Accent4 2 2 2 2 4 3" xfId="19966" xr:uid="{C8C17B57-314D-4DC8-A9F8-A5F9BAE0E84F}"/>
    <cellStyle name="40% - Accent4 2 2 2 2 5" xfId="6083" xr:uid="{B20F1527-930B-4FF7-920A-2585E945069B}"/>
    <cellStyle name="40% - Accent4 2 2 2 2 5 2" xfId="14413" xr:uid="{36EBD748-DE27-4851-B383-3D04AE2FE55F}"/>
    <cellStyle name="40% - Accent4 2 2 2 2 5 2 2" xfId="31070" xr:uid="{B0155C72-7920-4533-9819-AAB53312124B}"/>
    <cellStyle name="40% - Accent4 2 2 2 2 5 3" xfId="22742" xr:uid="{A4232952-F5EA-4C9F-B85C-9112D63AEE30}"/>
    <cellStyle name="40% - Accent4 2 2 2 2 6" xfId="8861" xr:uid="{3B1B651B-8143-4844-8E02-158EDD56A07B}"/>
    <cellStyle name="40% - Accent4 2 2 2 2 6 2" xfId="25518" xr:uid="{FD47EA06-4052-4CA5-BA61-D3B37D916A03}"/>
    <cellStyle name="40% - Accent4 2 2 2 2 7" xfId="17190" xr:uid="{4F409D85-2326-4CEC-8807-55E213465E97}"/>
    <cellStyle name="40% - Accent4 2 2 2 3" xfId="750" xr:uid="{D2BCF01C-5FD8-404F-81B3-5A91106D5877}"/>
    <cellStyle name="40% - Accent4 2 2 2 3 2" xfId="2080" xr:uid="{181790A4-84B0-4402-8E34-890292752843}"/>
    <cellStyle name="40% - Accent4 2 2 2 3 2 2" xfId="4870" xr:uid="{9C5DED99-6EA0-4EB8-B58C-2A2E78D0E046}"/>
    <cellStyle name="40% - Accent4 2 2 2 3 2 2 2" xfId="13200" xr:uid="{34FAC7FC-F6CF-4CEF-BB1A-85E8E68DB977}"/>
    <cellStyle name="40% - Accent4 2 2 2 3 2 2 2 2" xfId="29857" xr:uid="{B44D333E-D2BC-4DDC-8B47-63456D856965}"/>
    <cellStyle name="40% - Accent4 2 2 2 3 2 2 3" xfId="21529" xr:uid="{09FE85ED-CECC-430C-B27B-958370B29639}"/>
    <cellStyle name="40% - Accent4 2 2 2 3 2 3" xfId="7646" xr:uid="{26CD604E-7694-400E-A1A9-1DA6ACF2ADF5}"/>
    <cellStyle name="40% - Accent4 2 2 2 3 2 3 2" xfId="15976" xr:uid="{705E9636-A1EE-4128-B39F-E77F37FCA73B}"/>
    <cellStyle name="40% - Accent4 2 2 2 3 2 3 2 2" xfId="32633" xr:uid="{10BAC818-1CC0-423F-B481-C4500D083095}"/>
    <cellStyle name="40% - Accent4 2 2 2 3 2 3 3" xfId="24305" xr:uid="{2B5FD171-AD8A-4FD8-8D25-4C1F8AF60EBF}"/>
    <cellStyle name="40% - Accent4 2 2 2 3 2 4" xfId="10424" xr:uid="{D322B767-A58C-40BA-B040-7B36B05ABFB8}"/>
    <cellStyle name="40% - Accent4 2 2 2 3 2 4 2" xfId="27081" xr:uid="{4F105DE4-B8F4-4FD1-9569-DB07E723791A}"/>
    <cellStyle name="40% - Accent4 2 2 2 3 2 5" xfId="18753" xr:uid="{811DFAD5-F37B-4511-97C8-19D1B613AE45}"/>
    <cellStyle name="40% - Accent4 2 2 2 3 3" xfId="3543" xr:uid="{46DD50FE-CA5F-4AE8-B9F8-1BA7FE8C2315}"/>
    <cellStyle name="40% - Accent4 2 2 2 3 3 2" xfId="11873" xr:uid="{A50ED0C5-8BD6-4748-8F15-A33B1CA79F09}"/>
    <cellStyle name="40% - Accent4 2 2 2 3 3 2 2" xfId="28530" xr:uid="{B97BD70D-AD11-4BC7-9CD1-936AA550D6FA}"/>
    <cellStyle name="40% - Accent4 2 2 2 3 3 3" xfId="20202" xr:uid="{55E99E33-4332-4237-9005-C0AE4303DD07}"/>
    <cellStyle name="40% - Accent4 2 2 2 3 4" xfId="6319" xr:uid="{2E92F1C5-4448-4D67-B6FC-DA115A74C64D}"/>
    <cellStyle name="40% - Accent4 2 2 2 3 4 2" xfId="14649" xr:uid="{86E9D5FE-F257-4289-A7BF-327E6CE7C61D}"/>
    <cellStyle name="40% - Accent4 2 2 2 3 4 2 2" xfId="31306" xr:uid="{36F147D7-5201-4ADC-AE11-6784546A7BAC}"/>
    <cellStyle name="40% - Accent4 2 2 2 3 4 3" xfId="22978" xr:uid="{89355576-3A80-48DF-80D9-29F572ACEA51}"/>
    <cellStyle name="40% - Accent4 2 2 2 3 5" xfId="9097" xr:uid="{5C78E6B6-D83D-4807-B22E-2A6BE74B3CB6}"/>
    <cellStyle name="40% - Accent4 2 2 2 3 5 2" xfId="25754" xr:uid="{3FDCE2A1-B136-4C0A-8002-E9E8F2EC307B}"/>
    <cellStyle name="40% - Accent4 2 2 2 3 6" xfId="17426" xr:uid="{8FF4BF31-3776-48EA-A519-E9964A340E2A}"/>
    <cellStyle name="40% - Accent4 2 2 2 4" xfId="1227" xr:uid="{F484F338-BF90-4130-9AAD-20A6D8271C43}"/>
    <cellStyle name="40% - Accent4 2 2 2 4 2" xfId="2555" xr:uid="{281031D9-1E87-4212-82E8-E0F9FEB1AD26}"/>
    <cellStyle name="40% - Accent4 2 2 2 4 2 2" xfId="5345" xr:uid="{044CB5FB-4BA6-46A0-998B-69DA87C5F2FB}"/>
    <cellStyle name="40% - Accent4 2 2 2 4 2 2 2" xfId="13675" xr:uid="{5A04F91B-1712-457C-93C9-E73E99BAE891}"/>
    <cellStyle name="40% - Accent4 2 2 2 4 2 2 2 2" xfId="30332" xr:uid="{B2FC7F54-148B-420A-A0EB-4383789AE117}"/>
    <cellStyle name="40% - Accent4 2 2 2 4 2 2 3" xfId="22004" xr:uid="{D433026A-98DE-4DE5-B134-EF213FC9DA60}"/>
    <cellStyle name="40% - Accent4 2 2 2 4 2 3" xfId="8121" xr:uid="{C24D948F-842A-4B26-B0A9-2C2C096C86B2}"/>
    <cellStyle name="40% - Accent4 2 2 2 4 2 3 2" xfId="16451" xr:uid="{4504F0EB-3204-415E-913A-B1A9ED88A6F0}"/>
    <cellStyle name="40% - Accent4 2 2 2 4 2 3 2 2" xfId="33108" xr:uid="{67E81DE1-8AAB-46E9-A270-98F11C819F9A}"/>
    <cellStyle name="40% - Accent4 2 2 2 4 2 3 3" xfId="24780" xr:uid="{89A477A8-8693-48D7-8D4D-4E9B537A20FD}"/>
    <cellStyle name="40% - Accent4 2 2 2 4 2 4" xfId="10899" xr:uid="{0D14AFB6-09BB-4900-881C-8E79454F647F}"/>
    <cellStyle name="40% - Accent4 2 2 2 4 2 4 2" xfId="27556" xr:uid="{7E127E65-4AC0-4459-9210-8C23F98E57B7}"/>
    <cellStyle name="40% - Accent4 2 2 2 4 2 5" xfId="19228" xr:uid="{1EEB4CBC-F679-494C-940A-952E22ADDBFE}"/>
    <cellStyle name="40% - Accent4 2 2 2 4 3" xfId="4018" xr:uid="{4A1F7655-1BBC-4E63-9F76-4EC91F40CAA8}"/>
    <cellStyle name="40% - Accent4 2 2 2 4 3 2" xfId="12348" xr:uid="{7D988D1B-700F-47D8-8139-68004A29E492}"/>
    <cellStyle name="40% - Accent4 2 2 2 4 3 2 2" xfId="29005" xr:uid="{34920FFC-0A49-4E37-A877-CAD2DD32AB5D}"/>
    <cellStyle name="40% - Accent4 2 2 2 4 3 3" xfId="20677" xr:uid="{173F5DFE-E7EA-4A3D-8BCD-EE1DB63D15C7}"/>
    <cellStyle name="40% - Accent4 2 2 2 4 4" xfId="6794" xr:uid="{14A0B835-E785-4953-875C-10E24BCADDA6}"/>
    <cellStyle name="40% - Accent4 2 2 2 4 4 2" xfId="15124" xr:uid="{3FC842C0-B1CD-4842-B416-E025D3101FBE}"/>
    <cellStyle name="40% - Accent4 2 2 2 4 4 2 2" xfId="31781" xr:uid="{8D1DD328-7EFF-4457-8DEE-515F3FC9274B}"/>
    <cellStyle name="40% - Accent4 2 2 2 4 4 3" xfId="23453" xr:uid="{6731A371-DDC8-498A-A5D8-91D410AB8077}"/>
    <cellStyle name="40% - Accent4 2 2 2 4 5" xfId="9572" xr:uid="{DB9D5536-15DC-4A84-9DCF-053F4902EAE6}"/>
    <cellStyle name="40% - Accent4 2 2 2 4 5 2" xfId="26229" xr:uid="{5F1284F3-7F2D-4A4C-BFB1-230B0DE30295}"/>
    <cellStyle name="40% - Accent4 2 2 2 4 6" xfId="17901" xr:uid="{95C7EF7A-F325-4B7A-A972-428229192D1F}"/>
    <cellStyle name="40% - Accent4 2 2 2 5" xfId="1607" xr:uid="{5F332C9A-CF72-46BE-9F43-B034E974E742}"/>
    <cellStyle name="40% - Accent4 2 2 2 5 2" xfId="4397" xr:uid="{5063E857-57A1-49BA-B1D1-B140711744CD}"/>
    <cellStyle name="40% - Accent4 2 2 2 5 2 2" xfId="12727" xr:uid="{9AC38941-11C3-4519-89BB-428E87938267}"/>
    <cellStyle name="40% - Accent4 2 2 2 5 2 2 2" xfId="29384" xr:uid="{56061AFA-E828-4118-803B-A1C334436BBB}"/>
    <cellStyle name="40% - Accent4 2 2 2 5 2 3" xfId="21056" xr:uid="{7B8C2E92-B269-48FA-9474-7274201846E3}"/>
    <cellStyle name="40% - Accent4 2 2 2 5 3" xfId="7173" xr:uid="{BA03CBA3-D49E-4765-9929-39875AF49C2C}"/>
    <cellStyle name="40% - Accent4 2 2 2 5 3 2" xfId="15503" xr:uid="{5DB855F4-D050-4798-944A-EBA3AC3CEC11}"/>
    <cellStyle name="40% - Accent4 2 2 2 5 3 2 2" xfId="32160" xr:uid="{CAACF503-9FAB-4127-8313-F71CDD7D88E8}"/>
    <cellStyle name="40% - Accent4 2 2 2 5 3 3" xfId="23832" xr:uid="{E1D6EA13-4ED0-469E-BD18-25E6140B4CA7}"/>
    <cellStyle name="40% - Accent4 2 2 2 5 4" xfId="9951" xr:uid="{6039A171-288E-4AF9-A9B7-071B4EFF74CC}"/>
    <cellStyle name="40% - Accent4 2 2 2 5 4 2" xfId="26608" xr:uid="{0A57EC21-9195-40E6-A7BD-000733A77417}"/>
    <cellStyle name="40% - Accent4 2 2 2 5 5" xfId="18280" xr:uid="{D83357EF-CB88-42FC-B74B-00796B690BD9}"/>
    <cellStyle name="40% - Accent4 2 2 2 6" xfId="3070" xr:uid="{22E44872-93C0-43F3-9778-AD0897718306}"/>
    <cellStyle name="40% - Accent4 2 2 2 6 2" xfId="11400" xr:uid="{B7301042-3ED1-4D8D-A744-0A891CF8D37C}"/>
    <cellStyle name="40% - Accent4 2 2 2 6 2 2" xfId="28057" xr:uid="{BE406DB6-B1BB-4704-9AE4-C6B07F108AE3}"/>
    <cellStyle name="40% - Accent4 2 2 2 6 3" xfId="19729" xr:uid="{CE6FC774-19DC-4289-AB62-AD93E784D97E}"/>
    <cellStyle name="40% - Accent4 2 2 2 7" xfId="5846" xr:uid="{989FFA9D-1122-4066-8F4F-7E54A536D656}"/>
    <cellStyle name="40% - Accent4 2 2 2 7 2" xfId="14176" xr:uid="{13623C6F-A894-45D9-88F4-7FC8DF14D980}"/>
    <cellStyle name="40% - Accent4 2 2 2 7 2 2" xfId="30833" xr:uid="{FC6BC44C-D7B4-4F92-8D7D-97DC800098EF}"/>
    <cellStyle name="40% - Accent4 2 2 2 7 3" xfId="22505" xr:uid="{280A0A6B-5EDD-4C79-B2EA-A24B91C5446E}"/>
    <cellStyle name="40% - Accent4 2 2 2 8" xfId="8624" xr:uid="{9CB07108-ECB7-48EF-B184-B642BE1ECC35}"/>
    <cellStyle name="40% - Accent4 2 2 2 8 2" xfId="25281" xr:uid="{E15D45B6-D1E6-4410-8DBB-30996220AE97}"/>
    <cellStyle name="40% - Accent4 2 2 2 9" xfId="16953" xr:uid="{6C224E46-FCCB-4F21-9BF3-44C4F642D070}"/>
    <cellStyle name="40% - Accent4 2 2 3" xfId="394" xr:uid="{6AB8C7E1-4F5A-4F20-82A8-819EA7368E37}"/>
    <cellStyle name="40% - Accent4 2 2 3 2" xfId="872" xr:uid="{4038DE6E-FF79-436B-8EF3-969D648F09DC}"/>
    <cellStyle name="40% - Accent4 2 2 3 2 2" xfId="2200" xr:uid="{53BEDB17-5665-4261-8852-23CE110480C4}"/>
    <cellStyle name="40% - Accent4 2 2 3 2 2 2" xfId="4990" xr:uid="{8AC5360D-5E42-46F4-B2CC-5A0060A8154A}"/>
    <cellStyle name="40% - Accent4 2 2 3 2 2 2 2" xfId="13320" xr:uid="{C195E6EC-47B4-4D07-9A91-2429D970E3FB}"/>
    <cellStyle name="40% - Accent4 2 2 3 2 2 2 2 2" xfId="29977" xr:uid="{082E7B18-CEE7-45F1-974C-8ECDE5DF3E23}"/>
    <cellStyle name="40% - Accent4 2 2 3 2 2 2 3" xfId="21649" xr:uid="{33DECBD6-C6A4-48AF-BB62-22B017FDD0F0}"/>
    <cellStyle name="40% - Accent4 2 2 3 2 2 3" xfId="7766" xr:uid="{2C1F62BA-643A-4397-9C2B-779FBBEA4CA8}"/>
    <cellStyle name="40% - Accent4 2 2 3 2 2 3 2" xfId="16096" xr:uid="{26E71A39-9AA5-4333-891C-22D896C52B01}"/>
    <cellStyle name="40% - Accent4 2 2 3 2 2 3 2 2" xfId="32753" xr:uid="{C273F0B4-CA78-43C6-B73E-AF18A4E59F76}"/>
    <cellStyle name="40% - Accent4 2 2 3 2 2 3 3" xfId="24425" xr:uid="{CA2C8F24-3B6C-4F5F-BB58-CAB2DDF2489B}"/>
    <cellStyle name="40% - Accent4 2 2 3 2 2 4" xfId="10544" xr:uid="{B20E842A-3527-41C3-9780-69B4D2B261EE}"/>
    <cellStyle name="40% - Accent4 2 2 3 2 2 4 2" xfId="27201" xr:uid="{4E9A827B-4374-46E6-812F-768AEF97F4A1}"/>
    <cellStyle name="40% - Accent4 2 2 3 2 2 5" xfId="18873" xr:uid="{BE6026E4-9A81-478A-8D58-A4EBCB6B3E21}"/>
    <cellStyle name="40% - Accent4 2 2 3 2 3" xfId="3663" xr:uid="{18F9D50E-2E39-45FE-B0C9-288B456C99C5}"/>
    <cellStyle name="40% - Accent4 2 2 3 2 3 2" xfId="11993" xr:uid="{8B9028F9-13E5-45E4-AD12-6EAE6D1F87F5}"/>
    <cellStyle name="40% - Accent4 2 2 3 2 3 2 2" xfId="28650" xr:uid="{80DAF7B0-3567-45C3-AACF-30C5E0DA393B}"/>
    <cellStyle name="40% - Accent4 2 2 3 2 3 3" xfId="20322" xr:uid="{C93A2044-6C45-441A-BAEA-C6E305661747}"/>
    <cellStyle name="40% - Accent4 2 2 3 2 4" xfId="6439" xr:uid="{54D46165-76B0-4AD2-9559-61F74DDCF67F}"/>
    <cellStyle name="40% - Accent4 2 2 3 2 4 2" xfId="14769" xr:uid="{F7B07058-6ED8-4DDE-89D6-08EDC6E4E965}"/>
    <cellStyle name="40% - Accent4 2 2 3 2 4 2 2" xfId="31426" xr:uid="{4131AF4F-C84C-4A79-B358-A243019E76BD}"/>
    <cellStyle name="40% - Accent4 2 2 3 2 4 3" xfId="23098" xr:uid="{2AD1132E-541F-4C5C-9313-CDA7DF846B7E}"/>
    <cellStyle name="40% - Accent4 2 2 3 2 5" xfId="9217" xr:uid="{B6249714-1AFC-4A2B-8B59-1A9BFCA41C4A}"/>
    <cellStyle name="40% - Accent4 2 2 3 2 5 2" xfId="25874" xr:uid="{1A185F7C-D48B-4EAF-B8C5-07CCA201342A}"/>
    <cellStyle name="40% - Accent4 2 2 3 2 6" xfId="17546" xr:uid="{8F8F1554-8655-4352-B3F0-F52B7988829D}"/>
    <cellStyle name="40% - Accent4 2 2 3 3" xfId="1724" xr:uid="{02F6340A-0CFE-4047-BEA5-8931FE0C03D3}"/>
    <cellStyle name="40% - Accent4 2 2 3 3 2" xfId="4514" xr:uid="{854015A0-C88F-48C3-9E45-43ACE2F38E10}"/>
    <cellStyle name="40% - Accent4 2 2 3 3 2 2" xfId="12844" xr:uid="{46F1B163-551C-468C-BA16-418FAEB4D6E9}"/>
    <cellStyle name="40% - Accent4 2 2 3 3 2 2 2" xfId="29501" xr:uid="{13800210-1434-47F2-9A54-5A572A34630C}"/>
    <cellStyle name="40% - Accent4 2 2 3 3 2 3" xfId="21173" xr:uid="{581BC189-75F0-40C4-8A97-95B1FB1D5E25}"/>
    <cellStyle name="40% - Accent4 2 2 3 3 3" xfId="7290" xr:uid="{2A96FF15-AA13-42D4-A4D9-E8667737F5C8}"/>
    <cellStyle name="40% - Accent4 2 2 3 3 3 2" xfId="15620" xr:uid="{986983A7-CB22-40AB-B1A1-3F6DDE3705B6}"/>
    <cellStyle name="40% - Accent4 2 2 3 3 3 2 2" xfId="32277" xr:uid="{269B80C4-B7D4-48F6-947F-19025DE51DBF}"/>
    <cellStyle name="40% - Accent4 2 2 3 3 3 3" xfId="23949" xr:uid="{33C483EA-BF02-4587-9B87-10E4A83A31E3}"/>
    <cellStyle name="40% - Accent4 2 2 3 3 4" xfId="10068" xr:uid="{69A5EE23-6D38-44D4-A600-E89C368E7751}"/>
    <cellStyle name="40% - Accent4 2 2 3 3 4 2" xfId="26725" xr:uid="{1E3C4495-C59D-4439-9CA6-06F81B0DAB7B}"/>
    <cellStyle name="40% - Accent4 2 2 3 3 5" xfId="18397" xr:uid="{6A8AFE8E-AD69-4853-B17C-3DE061A298E4}"/>
    <cellStyle name="40% - Accent4 2 2 3 4" xfId="3187" xr:uid="{002BECA3-B92D-4B98-92EC-30677CFF87E5}"/>
    <cellStyle name="40% - Accent4 2 2 3 4 2" xfId="11517" xr:uid="{E7673161-DC4E-4A44-B115-40B83C2C242D}"/>
    <cellStyle name="40% - Accent4 2 2 3 4 2 2" xfId="28174" xr:uid="{4BAFEA3B-2E77-426F-8C5F-1A4B62D48E75}"/>
    <cellStyle name="40% - Accent4 2 2 3 4 3" xfId="19846" xr:uid="{DEF420D5-DF44-44DC-8C11-CFB9F9D38072}"/>
    <cellStyle name="40% - Accent4 2 2 3 5" xfId="5963" xr:uid="{A7CB73F8-87C5-487F-9E86-8B438A2BA8CF}"/>
    <cellStyle name="40% - Accent4 2 2 3 5 2" xfId="14293" xr:uid="{FB54A54B-2A17-4245-AAFF-43DAD95B0FF1}"/>
    <cellStyle name="40% - Accent4 2 2 3 5 2 2" xfId="30950" xr:uid="{FCE72857-EC00-462F-B512-C2EA62ED5113}"/>
    <cellStyle name="40% - Accent4 2 2 3 5 3" xfId="22622" xr:uid="{26B86703-0075-41D2-910C-19673E786C3C}"/>
    <cellStyle name="40% - Accent4 2 2 3 6" xfId="8741" xr:uid="{6C9BF129-6E23-4EBC-AB00-7F6503B04D35}"/>
    <cellStyle name="40% - Accent4 2 2 3 6 2" xfId="25398" xr:uid="{2CE9553B-84C0-4DC5-8182-5938E3484D1D}"/>
    <cellStyle name="40% - Accent4 2 2 3 7" xfId="17070" xr:uid="{AEB7C7AB-46F7-4E35-80E3-F9F972C6A748}"/>
    <cellStyle name="40% - Accent4 2 2 4" xfId="630" xr:uid="{DBBEF6BB-B03D-4637-BD42-DFA4AF64991A}"/>
    <cellStyle name="40% - Accent4 2 2 4 2" xfId="1960" xr:uid="{41B84FB0-A14B-4DAC-BB5A-9A67C3C39ECF}"/>
    <cellStyle name="40% - Accent4 2 2 4 2 2" xfId="4750" xr:uid="{FE4164F1-9C8B-4374-8158-8BC316F78CD9}"/>
    <cellStyle name="40% - Accent4 2 2 4 2 2 2" xfId="13080" xr:uid="{626574BB-6B41-4ACD-B3F5-1F257989320E}"/>
    <cellStyle name="40% - Accent4 2 2 4 2 2 2 2" xfId="29737" xr:uid="{891FCF7E-A157-439E-A2A3-476837921EED}"/>
    <cellStyle name="40% - Accent4 2 2 4 2 2 3" xfId="21409" xr:uid="{04940EE7-7420-47CE-8980-FE6DCCF4DFBA}"/>
    <cellStyle name="40% - Accent4 2 2 4 2 3" xfId="7526" xr:uid="{9B297DCC-9DA6-4547-8CE6-CABE41BE2598}"/>
    <cellStyle name="40% - Accent4 2 2 4 2 3 2" xfId="15856" xr:uid="{588AC3A5-2DFF-48FE-BF05-B8502FCB5080}"/>
    <cellStyle name="40% - Accent4 2 2 4 2 3 2 2" xfId="32513" xr:uid="{9C632F80-648A-446E-B3B3-1763E3979DB7}"/>
    <cellStyle name="40% - Accent4 2 2 4 2 3 3" xfId="24185" xr:uid="{D50ABF89-A85B-4C19-A64D-BE2ED1628ABD}"/>
    <cellStyle name="40% - Accent4 2 2 4 2 4" xfId="10304" xr:uid="{B87A4BEA-1065-4A4D-BDC2-9CBF6C1B94FE}"/>
    <cellStyle name="40% - Accent4 2 2 4 2 4 2" xfId="26961" xr:uid="{6DA5A60F-246C-45B3-BCAF-6F7B96D3220E}"/>
    <cellStyle name="40% - Accent4 2 2 4 2 5" xfId="18633" xr:uid="{FD5959DC-6689-48EF-BEA4-0CCC0D8A5874}"/>
    <cellStyle name="40% - Accent4 2 2 4 3" xfId="3423" xr:uid="{05098138-1F52-4C6D-B047-46FBFDE33A6D}"/>
    <cellStyle name="40% - Accent4 2 2 4 3 2" xfId="11753" xr:uid="{29790B85-AC46-4E48-99ED-60E2BC540946}"/>
    <cellStyle name="40% - Accent4 2 2 4 3 2 2" xfId="28410" xr:uid="{ECCA06D3-6A57-4293-8610-B6515A4B6D7F}"/>
    <cellStyle name="40% - Accent4 2 2 4 3 3" xfId="20082" xr:uid="{6F738E04-2133-4AFD-849A-E6F3BB24750A}"/>
    <cellStyle name="40% - Accent4 2 2 4 4" xfId="6199" xr:uid="{A23F51B9-E0FA-474B-A42F-0DC2B64673B8}"/>
    <cellStyle name="40% - Accent4 2 2 4 4 2" xfId="14529" xr:uid="{10784CA5-85AA-4C6D-A6ED-DD01681996EA}"/>
    <cellStyle name="40% - Accent4 2 2 4 4 2 2" xfId="31186" xr:uid="{2B7C9972-79E6-4AA0-A240-8FAC68AAE22F}"/>
    <cellStyle name="40% - Accent4 2 2 4 4 3" xfId="22858" xr:uid="{F6AE20BA-4C5F-4201-AD07-88EE8EDD26D4}"/>
    <cellStyle name="40% - Accent4 2 2 4 5" xfId="8977" xr:uid="{F25DF9C5-E3CD-43B3-9625-0001643DC1B7}"/>
    <cellStyle name="40% - Accent4 2 2 4 5 2" xfId="25634" xr:uid="{17DD3C3E-D032-4143-BA4F-E34284913481}"/>
    <cellStyle name="40% - Accent4 2 2 4 6" xfId="17306" xr:uid="{9122080F-0E0D-46F3-BBB2-3BB99D5624B6}"/>
    <cellStyle name="40% - Accent4 2 2 5" xfId="1107" xr:uid="{464D65D2-948D-4DC2-81FF-48B4E61480C9}"/>
    <cellStyle name="40% - Accent4 2 2 5 2" xfId="2435" xr:uid="{26005D4C-3AAA-45E4-B1FD-49322C193A2A}"/>
    <cellStyle name="40% - Accent4 2 2 5 2 2" xfId="5225" xr:uid="{1823B7DF-A7D1-456C-BF56-B40F07718A31}"/>
    <cellStyle name="40% - Accent4 2 2 5 2 2 2" xfId="13555" xr:uid="{4674F50A-1510-4924-8AB3-46A2FF7815FA}"/>
    <cellStyle name="40% - Accent4 2 2 5 2 2 2 2" xfId="30212" xr:uid="{AF6FBD91-297D-405C-AFF0-C570B29C4A18}"/>
    <cellStyle name="40% - Accent4 2 2 5 2 2 3" xfId="21884" xr:uid="{A38CC274-74E9-4A62-ACE6-379690675558}"/>
    <cellStyle name="40% - Accent4 2 2 5 2 3" xfId="8001" xr:uid="{8DCEACBA-FEB7-42EF-981B-7BBA93AA8B2C}"/>
    <cellStyle name="40% - Accent4 2 2 5 2 3 2" xfId="16331" xr:uid="{FCA51B1B-C219-44FE-A576-7B077F4D37EA}"/>
    <cellStyle name="40% - Accent4 2 2 5 2 3 2 2" xfId="32988" xr:uid="{88D2D39D-EE5A-43C3-980C-50DB8DF823D6}"/>
    <cellStyle name="40% - Accent4 2 2 5 2 3 3" xfId="24660" xr:uid="{19183F0C-A164-408B-ADBF-AEEABEBEB598}"/>
    <cellStyle name="40% - Accent4 2 2 5 2 4" xfId="10779" xr:uid="{59EC4063-9A33-48FF-BB4B-DA4CA7618216}"/>
    <cellStyle name="40% - Accent4 2 2 5 2 4 2" xfId="27436" xr:uid="{A798AB93-7419-4788-B6E4-67FE4AF04710}"/>
    <cellStyle name="40% - Accent4 2 2 5 2 5" xfId="19108" xr:uid="{B112F4AA-3C06-4F35-9DCA-B7E2D9E18267}"/>
    <cellStyle name="40% - Accent4 2 2 5 3" xfId="3898" xr:uid="{819EBE6B-CEC5-4030-A993-1CFB9EF4AF9D}"/>
    <cellStyle name="40% - Accent4 2 2 5 3 2" xfId="12228" xr:uid="{9B65AF70-5A1A-4F01-A8F6-8358340B53EB}"/>
    <cellStyle name="40% - Accent4 2 2 5 3 2 2" xfId="28885" xr:uid="{4F6626E6-8435-41D1-A172-DA3404EFA281}"/>
    <cellStyle name="40% - Accent4 2 2 5 3 3" xfId="20557" xr:uid="{72C68490-74D7-473E-94C4-0F2917157588}"/>
    <cellStyle name="40% - Accent4 2 2 5 4" xfId="6674" xr:uid="{2D7C21EC-0A8A-4BEC-9EBD-66B47F7AFC19}"/>
    <cellStyle name="40% - Accent4 2 2 5 4 2" xfId="15004" xr:uid="{ACEB8581-15E5-4CCA-98AA-7C523C34D586}"/>
    <cellStyle name="40% - Accent4 2 2 5 4 2 2" xfId="31661" xr:uid="{0899AC0D-DAB3-4552-8D63-B8FCAC924152}"/>
    <cellStyle name="40% - Accent4 2 2 5 4 3" xfId="23333" xr:uid="{3367C78E-2434-4335-BB67-DC5896125694}"/>
    <cellStyle name="40% - Accent4 2 2 5 5" xfId="9452" xr:uid="{7BD082D7-BFE5-41DF-AE4D-B5019D73B093}"/>
    <cellStyle name="40% - Accent4 2 2 5 5 2" xfId="26109" xr:uid="{6C2E8D21-859A-48EE-8D2C-D0B35454467C}"/>
    <cellStyle name="40% - Accent4 2 2 5 6" xfId="17781" xr:uid="{68C6AAD2-00A4-4ECE-8DFF-387DA5174773}"/>
    <cellStyle name="40% - Accent4 2 2 6" xfId="1372" xr:uid="{655D780E-C1B9-4137-9266-1D5ADDEB3467}"/>
    <cellStyle name="40% - Accent4 2 2 6 2" xfId="2700" xr:uid="{08A28E5C-01DD-4760-AEFD-5B6D95A73B9F}"/>
    <cellStyle name="40% - Accent4 2 2 6 2 2" xfId="5490" xr:uid="{DD55518C-57A0-4CDB-BDBE-DD11C7B5363C}"/>
    <cellStyle name="40% - Accent4 2 2 6 2 2 2" xfId="13820" xr:uid="{339C6DBD-E31E-437F-ADE6-F60244C1DE29}"/>
    <cellStyle name="40% - Accent4 2 2 6 2 2 2 2" xfId="30477" xr:uid="{C9FE1C2D-DAB7-4B3C-A332-2FF4F08DC1A2}"/>
    <cellStyle name="40% - Accent4 2 2 6 2 2 3" xfId="22149" xr:uid="{99ABB028-88D6-4C7F-A59E-D478100C9FB0}"/>
    <cellStyle name="40% - Accent4 2 2 6 2 3" xfId="8266" xr:uid="{1099D63E-8CBD-41B3-A607-E204E535F219}"/>
    <cellStyle name="40% - Accent4 2 2 6 2 3 2" xfId="16596" xr:uid="{4285FFA6-6C77-4703-9926-5AC74A8E2352}"/>
    <cellStyle name="40% - Accent4 2 2 6 2 3 2 2" xfId="33253" xr:uid="{3CE1FB4B-0D5C-4A84-BA00-348E8E113D98}"/>
    <cellStyle name="40% - Accent4 2 2 6 2 3 3" xfId="24925" xr:uid="{F2C81D14-1253-408F-8AC5-0FC28B92490F}"/>
    <cellStyle name="40% - Accent4 2 2 6 2 4" xfId="11044" xr:uid="{061D12DB-23A6-4D28-864D-33DF9238FC2C}"/>
    <cellStyle name="40% - Accent4 2 2 6 2 4 2" xfId="27701" xr:uid="{E34718E8-9F93-4187-B5AC-9F31E8EC9045}"/>
    <cellStyle name="40% - Accent4 2 2 6 2 5" xfId="19373" xr:uid="{D27F7290-C3C2-447A-B8A1-E435B063A13F}"/>
    <cellStyle name="40% - Accent4 2 2 6 3" xfId="4163" xr:uid="{CC69A9FF-0F55-4C0C-9C72-77847B3CAC41}"/>
    <cellStyle name="40% - Accent4 2 2 6 3 2" xfId="12493" xr:uid="{D602D3D2-C209-4F84-8C1F-FD8F25FC164B}"/>
    <cellStyle name="40% - Accent4 2 2 6 3 2 2" xfId="29150" xr:uid="{E8340590-B550-49EB-8B46-2C85FCBF10E9}"/>
    <cellStyle name="40% - Accent4 2 2 6 3 3" xfId="20822" xr:uid="{9FB4D1DD-E869-4307-AF3F-C88322DB86E1}"/>
    <cellStyle name="40% - Accent4 2 2 6 4" xfId="6939" xr:uid="{C0B13E1A-F852-4FDA-AEC9-3DB7146F3BB1}"/>
    <cellStyle name="40% - Accent4 2 2 6 4 2" xfId="15269" xr:uid="{33A70364-3605-423B-9F25-0340887A4732}"/>
    <cellStyle name="40% - Accent4 2 2 6 4 2 2" xfId="31926" xr:uid="{3055B822-0727-48D5-ACC7-B2D9D41CDF0F}"/>
    <cellStyle name="40% - Accent4 2 2 6 4 3" xfId="23598" xr:uid="{A227F362-665C-4F8A-ADD8-8E95ADB56787}"/>
    <cellStyle name="40% - Accent4 2 2 6 5" xfId="9717" xr:uid="{2EE60F99-78D9-405C-A622-085BB3F665A0}"/>
    <cellStyle name="40% - Accent4 2 2 6 5 2" xfId="26374" xr:uid="{832ECB33-F11F-4C3F-96B3-033D75C62000}"/>
    <cellStyle name="40% - Accent4 2 2 6 6" xfId="18046" xr:uid="{99581A36-7A89-4CF5-9035-7E4B35A77232}"/>
    <cellStyle name="40% - Accent4 2 2 7" xfId="1487" xr:uid="{1A2BD481-1DFB-468C-83E8-5C3971FEF8EF}"/>
    <cellStyle name="40% - Accent4 2 2 7 2" xfId="4277" xr:uid="{173EE15B-550B-4A7A-9CF3-2FEA8C429BEB}"/>
    <cellStyle name="40% - Accent4 2 2 7 2 2" xfId="12607" xr:uid="{39C59153-491A-4B5C-9D22-2C6BC7B04D4C}"/>
    <cellStyle name="40% - Accent4 2 2 7 2 2 2" xfId="29264" xr:uid="{5288B8CC-C248-4C19-B46C-F1C8237BF2FA}"/>
    <cellStyle name="40% - Accent4 2 2 7 2 3" xfId="20936" xr:uid="{5E28598B-26DE-4986-8FDF-F4E7EFFDB092}"/>
    <cellStyle name="40% - Accent4 2 2 7 3" xfId="7053" xr:uid="{584E8990-E632-4B7D-BBAB-B208E7FAEAF3}"/>
    <cellStyle name="40% - Accent4 2 2 7 3 2" xfId="15383" xr:uid="{B9D0B4B9-70AD-4873-B707-A942BCDAF183}"/>
    <cellStyle name="40% - Accent4 2 2 7 3 2 2" xfId="32040" xr:uid="{ED7B59DC-EDDF-45AD-8EB7-DC15E765E0DA}"/>
    <cellStyle name="40% - Accent4 2 2 7 3 3" xfId="23712" xr:uid="{23BE7CA1-E328-44A9-BC7B-AFD3F2026D3C}"/>
    <cellStyle name="40% - Accent4 2 2 7 4" xfId="9831" xr:uid="{FD795061-43AC-44FD-990B-B6628398EC13}"/>
    <cellStyle name="40% - Accent4 2 2 7 4 2" xfId="26488" xr:uid="{9BCD8882-64AF-4C65-A0D4-1611E543BCB5}"/>
    <cellStyle name="40% - Accent4 2 2 7 5" xfId="18160" xr:uid="{6A958E67-9F93-4007-BD47-464956F23129}"/>
    <cellStyle name="40% - Accent4 2 2 8" xfId="2950" xr:uid="{A871CF44-2700-41D1-AA82-24735E982B4A}"/>
    <cellStyle name="40% - Accent4 2 2 8 2" xfId="11280" xr:uid="{E8A07660-9DA5-4600-8316-CCC436401BCA}"/>
    <cellStyle name="40% - Accent4 2 2 8 2 2" xfId="27937" xr:uid="{B6ADDB08-FF6F-420C-A5D1-75DC045B05E5}"/>
    <cellStyle name="40% - Accent4 2 2 8 3" xfId="19609" xr:uid="{16E867A6-4F96-44C2-9B2A-4DC3A625FE14}"/>
    <cellStyle name="40% - Accent4 2 2 9" xfId="5726" xr:uid="{34F2307D-7161-49D5-AD7B-9664A3FB3FD8}"/>
    <cellStyle name="40% - Accent4 2 2 9 2" xfId="14056" xr:uid="{0F995D4C-3F36-4373-B599-D9CD0183CDDE}"/>
    <cellStyle name="40% - Accent4 2 2 9 2 2" xfId="30713" xr:uid="{A283ED4C-0FFC-4A61-AF46-D980611FA0FC}"/>
    <cellStyle name="40% - Accent4 2 2 9 3" xfId="22385" xr:uid="{242AFF99-3743-48BB-9D0C-429534EBF8A0}"/>
    <cellStyle name="40% - Accent4 2 3" xfId="210" xr:uid="{3782B310-DBF3-466A-A929-D63708B32A25}"/>
    <cellStyle name="40% - Accent4 2 3 10" xfId="34921" xr:uid="{DEBE6452-5587-418F-A196-DC6C52592A98}"/>
    <cellStyle name="40% - Accent4 2 3 2" xfId="452" xr:uid="{1A77116E-95A3-43B7-830C-B18BDFF034AB}"/>
    <cellStyle name="40% - Accent4 2 3 2 2" xfId="929" xr:uid="{4AFB9F07-543B-4510-8CF3-2E2E6339AD21}"/>
    <cellStyle name="40% - Accent4 2 3 2 2 2" xfId="2257" xr:uid="{30FC893B-79F7-47B8-B8CE-CFD04702D518}"/>
    <cellStyle name="40% - Accent4 2 3 2 2 2 2" xfId="5047" xr:uid="{6FDB9387-48D6-4EA7-A606-A2B1BFCAA9CF}"/>
    <cellStyle name="40% - Accent4 2 3 2 2 2 2 2" xfId="13377" xr:uid="{BD81D9C6-AF6F-4DCC-98D1-DE5C163D7EF1}"/>
    <cellStyle name="40% - Accent4 2 3 2 2 2 2 2 2" xfId="30034" xr:uid="{E24C475C-CCAB-4E57-9498-5566E8B28AE7}"/>
    <cellStyle name="40% - Accent4 2 3 2 2 2 2 3" xfId="21706" xr:uid="{91C10466-6DC7-409B-8128-10E629B1C7B9}"/>
    <cellStyle name="40% - Accent4 2 3 2 2 2 3" xfId="7823" xr:uid="{75BCE7F6-43C9-403D-87B5-C19F8BAF329C}"/>
    <cellStyle name="40% - Accent4 2 3 2 2 2 3 2" xfId="16153" xr:uid="{CB7E4E4C-E94C-4CEE-9FAD-44E226FB931B}"/>
    <cellStyle name="40% - Accent4 2 3 2 2 2 3 2 2" xfId="32810" xr:uid="{C9E05C18-E0AA-4316-A659-24C287BF5312}"/>
    <cellStyle name="40% - Accent4 2 3 2 2 2 3 3" xfId="24482" xr:uid="{C9A33290-0B17-4AFF-B2EF-73C79EEDAE3C}"/>
    <cellStyle name="40% - Accent4 2 3 2 2 2 4" xfId="10601" xr:uid="{8A8E5F15-D620-45F0-9DA3-0B3AC293AA28}"/>
    <cellStyle name="40% - Accent4 2 3 2 2 2 4 2" xfId="27258" xr:uid="{DA5CF6C3-FB4D-494A-A3C9-45F0DD4DACE7}"/>
    <cellStyle name="40% - Accent4 2 3 2 2 2 5" xfId="18930" xr:uid="{0CE418AB-4695-4091-8873-2C05551EAFDF}"/>
    <cellStyle name="40% - Accent4 2 3 2 2 3" xfId="3720" xr:uid="{3FD11421-32E6-46C2-B07A-716BB95C92D7}"/>
    <cellStyle name="40% - Accent4 2 3 2 2 3 2" xfId="12050" xr:uid="{8EA27FBD-42DE-46FD-9722-81726800B6B1}"/>
    <cellStyle name="40% - Accent4 2 3 2 2 3 2 2" xfId="28707" xr:uid="{342767CB-8939-4ED7-8C4F-FA1747B46914}"/>
    <cellStyle name="40% - Accent4 2 3 2 2 3 3" xfId="20379" xr:uid="{712E3582-A0AB-4725-B47D-068BDE81A490}"/>
    <cellStyle name="40% - Accent4 2 3 2 2 4" xfId="6496" xr:uid="{DA808617-FBAC-4FBA-A057-79B50AEB82F1}"/>
    <cellStyle name="40% - Accent4 2 3 2 2 4 2" xfId="14826" xr:uid="{FA25CBAC-23ED-47A3-9264-4B374ADE5DD3}"/>
    <cellStyle name="40% - Accent4 2 3 2 2 4 2 2" xfId="31483" xr:uid="{28D0799D-17FE-4F1D-BA2A-3088EDDFC2F3}"/>
    <cellStyle name="40% - Accent4 2 3 2 2 4 3" xfId="23155" xr:uid="{0F3437A2-CA82-482C-A617-EB89374A0EF4}"/>
    <cellStyle name="40% - Accent4 2 3 2 2 5" xfId="9274" xr:uid="{99949079-E3DD-43B5-BF56-8427C5B1D535}"/>
    <cellStyle name="40% - Accent4 2 3 2 2 5 2" xfId="25931" xr:uid="{BB953153-C7E2-48E4-A77E-467AA73EC10A}"/>
    <cellStyle name="40% - Accent4 2 3 2 2 6" xfId="17603" xr:uid="{5C9C2DB6-4877-4AC2-8C5C-FAB13EBF106D}"/>
    <cellStyle name="40% - Accent4 2 3 2 3" xfId="1782" xr:uid="{BCB55607-E674-4971-914C-582A516A0B09}"/>
    <cellStyle name="40% - Accent4 2 3 2 3 2" xfId="4572" xr:uid="{0293147D-93B7-42B2-8155-CDF7D2628CA0}"/>
    <cellStyle name="40% - Accent4 2 3 2 3 2 2" xfId="12902" xr:uid="{6545F6F2-7859-4A4C-98CC-63F2D5337381}"/>
    <cellStyle name="40% - Accent4 2 3 2 3 2 2 2" xfId="29559" xr:uid="{01AB2636-49FE-47F2-A7C3-0358A84BE61F}"/>
    <cellStyle name="40% - Accent4 2 3 2 3 2 3" xfId="21231" xr:uid="{7C95BFFB-CA9D-405F-88FF-0F0D2D531752}"/>
    <cellStyle name="40% - Accent4 2 3 2 3 3" xfId="7348" xr:uid="{FBB305CA-4556-463C-A21A-2496D234CF2B}"/>
    <cellStyle name="40% - Accent4 2 3 2 3 3 2" xfId="15678" xr:uid="{0D5E07D4-5790-4209-8A71-9A1FED2D25C9}"/>
    <cellStyle name="40% - Accent4 2 3 2 3 3 2 2" xfId="32335" xr:uid="{2EC13632-D59D-41AF-8C6C-917893665C7C}"/>
    <cellStyle name="40% - Accent4 2 3 2 3 3 3" xfId="24007" xr:uid="{3D6C48E3-EF42-4AAD-9132-9A5B623E42D8}"/>
    <cellStyle name="40% - Accent4 2 3 2 3 4" xfId="10126" xr:uid="{7948378E-2327-4269-B74F-E2A8A0902439}"/>
    <cellStyle name="40% - Accent4 2 3 2 3 4 2" xfId="26783" xr:uid="{28A2CBC6-1165-41CA-A706-5845B3299E90}"/>
    <cellStyle name="40% - Accent4 2 3 2 3 5" xfId="18455" xr:uid="{5ECF76C2-895D-4550-B340-171EF1CB9E50}"/>
    <cellStyle name="40% - Accent4 2 3 2 4" xfId="3245" xr:uid="{F1AD7416-317E-4CD7-9B37-6A7EB6884307}"/>
    <cellStyle name="40% - Accent4 2 3 2 4 2" xfId="11575" xr:uid="{8E0D5FB6-CE4D-4E4B-9147-29B25D4BF89B}"/>
    <cellStyle name="40% - Accent4 2 3 2 4 2 2" xfId="28232" xr:uid="{47C8288D-5AB1-4810-A45E-D65741884EAD}"/>
    <cellStyle name="40% - Accent4 2 3 2 4 3" xfId="19904" xr:uid="{6E97EDB7-36D8-4383-8507-A1A0707AD935}"/>
    <cellStyle name="40% - Accent4 2 3 2 5" xfId="6021" xr:uid="{97C7D828-FA9C-430D-8D46-C10544D597A0}"/>
    <cellStyle name="40% - Accent4 2 3 2 5 2" xfId="14351" xr:uid="{F288A55E-8B62-46EA-961E-1B1ECA511EE7}"/>
    <cellStyle name="40% - Accent4 2 3 2 5 2 2" xfId="31008" xr:uid="{ACDFFB7E-D72F-4FFE-98AD-DF301AC98DC3}"/>
    <cellStyle name="40% - Accent4 2 3 2 5 3" xfId="22680" xr:uid="{9D9314FF-F42B-4F63-BAAE-A9CAA17634CE}"/>
    <cellStyle name="40% - Accent4 2 3 2 6" xfId="8799" xr:uid="{F0F73AC1-CC04-4FA9-BE09-D20B30B7784E}"/>
    <cellStyle name="40% - Accent4 2 3 2 6 2" xfId="25456" xr:uid="{71DFE8BF-F283-4994-932E-EE779C69D5F1}"/>
    <cellStyle name="40% - Accent4 2 3 2 7" xfId="17128" xr:uid="{999854E8-DA84-4E21-BC79-36CA20EA4272}"/>
    <cellStyle name="40% - Accent4 2 3 3" xfId="688" xr:uid="{3A26C91C-B6FA-4F78-9CB1-A829E3E1A635}"/>
    <cellStyle name="40% - Accent4 2 3 3 2" xfId="2018" xr:uid="{5FAC267E-9787-4868-814A-A3D46BEBE9EE}"/>
    <cellStyle name="40% - Accent4 2 3 3 2 2" xfId="4808" xr:uid="{BF011D48-DF65-43F4-BC68-D45482FEC18A}"/>
    <cellStyle name="40% - Accent4 2 3 3 2 2 2" xfId="13138" xr:uid="{DE2A6B8A-E920-44F9-B916-F8E1C11A6E17}"/>
    <cellStyle name="40% - Accent4 2 3 3 2 2 2 2" xfId="29795" xr:uid="{DAFAC70C-9630-4B88-8F07-7BD292111A85}"/>
    <cellStyle name="40% - Accent4 2 3 3 2 2 3" xfId="21467" xr:uid="{C9F2C333-E5D3-4B43-B2CE-CF654F4768D6}"/>
    <cellStyle name="40% - Accent4 2 3 3 2 3" xfId="7584" xr:uid="{40C76195-4120-4AED-AB08-05E6A255CDE4}"/>
    <cellStyle name="40% - Accent4 2 3 3 2 3 2" xfId="15914" xr:uid="{15CB080B-B078-460D-8441-17238336DD5D}"/>
    <cellStyle name="40% - Accent4 2 3 3 2 3 2 2" xfId="32571" xr:uid="{450BA5E7-43DE-4510-8E7B-CA44B37431CC}"/>
    <cellStyle name="40% - Accent4 2 3 3 2 3 3" xfId="24243" xr:uid="{5CDD90C9-C7A1-4DC9-BCBF-3F21176E7B4F}"/>
    <cellStyle name="40% - Accent4 2 3 3 2 4" xfId="10362" xr:uid="{D99C1768-C6F5-4BCF-B612-EAACA2703B8F}"/>
    <cellStyle name="40% - Accent4 2 3 3 2 4 2" xfId="27019" xr:uid="{934A6283-B173-434E-8F48-B1C67C957895}"/>
    <cellStyle name="40% - Accent4 2 3 3 2 5" xfId="18691" xr:uid="{51F76ACF-6D8C-4F77-A335-1904CFC63EB5}"/>
    <cellStyle name="40% - Accent4 2 3 3 3" xfId="3481" xr:uid="{473238C4-14C5-4BF3-A53F-9790529EF94A}"/>
    <cellStyle name="40% - Accent4 2 3 3 3 2" xfId="11811" xr:uid="{E358857C-1C1D-4462-BDC7-FA8D83156FB7}"/>
    <cellStyle name="40% - Accent4 2 3 3 3 2 2" xfId="28468" xr:uid="{E075ACCA-B234-464A-B73F-EDBE541CE5EF}"/>
    <cellStyle name="40% - Accent4 2 3 3 3 3" xfId="20140" xr:uid="{9DE85AC5-089A-418E-92CC-98AB1C9DD06C}"/>
    <cellStyle name="40% - Accent4 2 3 3 4" xfId="6257" xr:uid="{16E0265D-A03C-4866-B0C4-12C94CD15FB0}"/>
    <cellStyle name="40% - Accent4 2 3 3 4 2" xfId="14587" xr:uid="{064494E6-06CE-455D-AB82-5E81ABFBFA56}"/>
    <cellStyle name="40% - Accent4 2 3 3 4 2 2" xfId="31244" xr:uid="{E60EFCF8-4176-42EB-9066-5E208AEDEB92}"/>
    <cellStyle name="40% - Accent4 2 3 3 4 3" xfId="22916" xr:uid="{400FC30C-C072-4A65-B1B3-50D86622E97E}"/>
    <cellStyle name="40% - Accent4 2 3 3 5" xfId="9035" xr:uid="{B4D7C463-D898-482A-9B16-7877F1806FA0}"/>
    <cellStyle name="40% - Accent4 2 3 3 5 2" xfId="25692" xr:uid="{6D3867DA-3039-421A-A8EE-8D3DEB0A2C00}"/>
    <cellStyle name="40% - Accent4 2 3 3 6" xfId="17364" xr:uid="{8B159C29-A920-43FA-B23B-CE7B253FCBB6}"/>
    <cellStyle name="40% - Accent4 2 3 4" xfId="1165" xr:uid="{55AE1D3A-2B4E-4942-9752-E81E1119AEEA}"/>
    <cellStyle name="40% - Accent4 2 3 4 2" xfId="2493" xr:uid="{CDABDA65-C3F7-47D9-BBD9-9534348DA44E}"/>
    <cellStyle name="40% - Accent4 2 3 4 2 2" xfId="5283" xr:uid="{B4827365-7F07-47C5-A5C7-CD436C091733}"/>
    <cellStyle name="40% - Accent4 2 3 4 2 2 2" xfId="13613" xr:uid="{3DAA35C0-5A9C-4D17-8273-9CCCB2BDDCFA}"/>
    <cellStyle name="40% - Accent4 2 3 4 2 2 2 2" xfId="30270" xr:uid="{82329504-9437-4373-9971-68199F557BBA}"/>
    <cellStyle name="40% - Accent4 2 3 4 2 2 3" xfId="21942" xr:uid="{80F049AB-5232-498B-82C1-72DE1AA08FE5}"/>
    <cellStyle name="40% - Accent4 2 3 4 2 3" xfId="8059" xr:uid="{DFD7D052-4183-421C-AB37-6A0A48CB5278}"/>
    <cellStyle name="40% - Accent4 2 3 4 2 3 2" xfId="16389" xr:uid="{BB18715A-72DE-4078-A974-20444F0BA0A9}"/>
    <cellStyle name="40% - Accent4 2 3 4 2 3 2 2" xfId="33046" xr:uid="{3FA97D4E-7112-407D-B9DA-54E8B58ABBD4}"/>
    <cellStyle name="40% - Accent4 2 3 4 2 3 3" xfId="24718" xr:uid="{7476EB13-C709-47C9-BFBD-D4F9F130B197}"/>
    <cellStyle name="40% - Accent4 2 3 4 2 4" xfId="10837" xr:uid="{58266D53-31D0-40FC-AB2C-9FED90E48A0C}"/>
    <cellStyle name="40% - Accent4 2 3 4 2 4 2" xfId="27494" xr:uid="{9D58FF84-FE01-4D58-B7F7-E8ADE04EAF1B}"/>
    <cellStyle name="40% - Accent4 2 3 4 2 5" xfId="19166" xr:uid="{E029A3DD-6C11-40C2-91DC-BC6544AA0F6E}"/>
    <cellStyle name="40% - Accent4 2 3 4 3" xfId="3956" xr:uid="{34908044-D10A-40DE-A34E-650D787B89F9}"/>
    <cellStyle name="40% - Accent4 2 3 4 3 2" xfId="12286" xr:uid="{162D8044-C00C-4C78-963A-A3DA710CB1D2}"/>
    <cellStyle name="40% - Accent4 2 3 4 3 2 2" xfId="28943" xr:uid="{A3263F06-D40A-4838-8A45-D598C049476E}"/>
    <cellStyle name="40% - Accent4 2 3 4 3 3" xfId="20615" xr:uid="{236352C7-9872-4529-970D-08BCA8FB8BFA}"/>
    <cellStyle name="40% - Accent4 2 3 4 4" xfId="6732" xr:uid="{7241BBE4-A9D7-4D5C-86B4-4E0D5B6C7D06}"/>
    <cellStyle name="40% - Accent4 2 3 4 4 2" xfId="15062" xr:uid="{8F16818F-16E2-4FD3-97BC-6ADDD3AFCF93}"/>
    <cellStyle name="40% - Accent4 2 3 4 4 2 2" xfId="31719" xr:uid="{4E287556-A70F-4A90-B241-A3008B02BD83}"/>
    <cellStyle name="40% - Accent4 2 3 4 4 3" xfId="23391" xr:uid="{629B7C9B-9FC6-4039-896E-6439B2321EDC}"/>
    <cellStyle name="40% - Accent4 2 3 4 5" xfId="9510" xr:uid="{742244A5-392F-4D1C-8341-82B532E09202}"/>
    <cellStyle name="40% - Accent4 2 3 4 5 2" xfId="26167" xr:uid="{255BEB7F-7A50-4C70-85C5-3B2CCC68565E}"/>
    <cellStyle name="40% - Accent4 2 3 4 6" xfId="17839" xr:uid="{437D7D00-D7DC-4931-9752-43D735BC8CAF}"/>
    <cellStyle name="40% - Accent4 2 3 5" xfId="1545" xr:uid="{A433434D-305E-45B7-83EE-0EC3C4D64829}"/>
    <cellStyle name="40% - Accent4 2 3 5 2" xfId="4335" xr:uid="{1381281F-FF53-476A-8E79-54F6F625FC4C}"/>
    <cellStyle name="40% - Accent4 2 3 5 2 2" xfId="12665" xr:uid="{CC11B733-9DB9-4BDD-A75C-00F320AB1838}"/>
    <cellStyle name="40% - Accent4 2 3 5 2 2 2" xfId="29322" xr:uid="{A7F73ECE-8DDF-4559-98C2-452D32542D0E}"/>
    <cellStyle name="40% - Accent4 2 3 5 2 3" xfId="20994" xr:uid="{D5F1B9D9-E711-4E5A-814C-6F458EF7FE3D}"/>
    <cellStyle name="40% - Accent4 2 3 5 3" xfId="7111" xr:uid="{C0987F94-5A21-4C35-A5B6-887BC07F18CE}"/>
    <cellStyle name="40% - Accent4 2 3 5 3 2" xfId="15441" xr:uid="{4E62155A-E85A-4E45-B26F-403EEBD44EBF}"/>
    <cellStyle name="40% - Accent4 2 3 5 3 2 2" xfId="32098" xr:uid="{8D94C4F7-5B9F-4DB2-99E7-55F3E0DB5906}"/>
    <cellStyle name="40% - Accent4 2 3 5 3 3" xfId="23770" xr:uid="{7078A9C1-AE72-42DC-8DE8-A4BA600C0F66}"/>
    <cellStyle name="40% - Accent4 2 3 5 4" xfId="9889" xr:uid="{68B7E698-5B71-481D-B571-5B12320189BF}"/>
    <cellStyle name="40% - Accent4 2 3 5 4 2" xfId="26546" xr:uid="{46FFE56D-51D7-486E-955B-48EFC755FE93}"/>
    <cellStyle name="40% - Accent4 2 3 5 5" xfId="18218" xr:uid="{3B1BB773-F17D-4B0E-A326-15974D66A4A2}"/>
    <cellStyle name="40% - Accent4 2 3 6" xfId="3008" xr:uid="{40D1D727-00B4-470E-AE71-C5E121E0614E}"/>
    <cellStyle name="40% - Accent4 2 3 6 2" xfId="11338" xr:uid="{192BB7BB-53F9-44D4-8ABF-0F86FB06F7EB}"/>
    <cellStyle name="40% - Accent4 2 3 6 2 2" xfId="27995" xr:uid="{292B3188-177C-4FE7-9245-641FFAB63AAA}"/>
    <cellStyle name="40% - Accent4 2 3 6 3" xfId="19667" xr:uid="{22CA65CF-0F34-4DD6-BD63-D6D5BA3A1FF9}"/>
    <cellStyle name="40% - Accent4 2 3 7" xfId="5784" xr:uid="{2FDB5A61-76A7-453A-98C6-6A9B51A9E888}"/>
    <cellStyle name="40% - Accent4 2 3 7 2" xfId="14114" xr:uid="{B6A77992-AD82-4232-9589-DD98FD5FD79F}"/>
    <cellStyle name="40% - Accent4 2 3 7 2 2" xfId="30771" xr:uid="{7C67B8F0-9F84-41EF-84C4-076D3739B0A7}"/>
    <cellStyle name="40% - Accent4 2 3 7 3" xfId="22443" xr:uid="{693F56C1-A062-45F8-BCF7-FD7CFA658671}"/>
    <cellStyle name="40% - Accent4 2 3 8" xfId="8562" xr:uid="{97FC252A-B7FE-48E1-848B-A6675AF8D544}"/>
    <cellStyle name="40% - Accent4 2 3 8 2" xfId="25219" xr:uid="{859F76D3-9033-46B0-BF38-809E5C5DF9F8}"/>
    <cellStyle name="40% - Accent4 2 3 9" xfId="16891" xr:uid="{2C12022C-8F35-4E26-AADE-9C175B1FFC32}"/>
    <cellStyle name="40% - Accent4 2 4" xfId="336" xr:uid="{656EF8BD-BFCC-44C8-9CF6-E1FB1B00E77A}"/>
    <cellStyle name="40% - Accent4 2 4 2" xfId="816" xr:uid="{D49F66A9-89D6-4BBB-9A9C-B1D3D82B7230}"/>
    <cellStyle name="40% - Accent4 2 4 2 2" xfId="2144" xr:uid="{114C668E-422F-442D-B137-0C730A7E8592}"/>
    <cellStyle name="40% - Accent4 2 4 2 2 2" xfId="4934" xr:uid="{5BF404C1-BF0C-4E6A-85CB-C4405DCF9054}"/>
    <cellStyle name="40% - Accent4 2 4 2 2 2 2" xfId="13264" xr:uid="{F1B2B847-8F6F-41A7-A287-1D04C9D0F0F9}"/>
    <cellStyle name="40% - Accent4 2 4 2 2 2 2 2" xfId="29921" xr:uid="{F8041AD3-362E-4976-ABB6-4ABBF2394DB7}"/>
    <cellStyle name="40% - Accent4 2 4 2 2 2 3" xfId="21593" xr:uid="{3DFC30B0-17CF-45A0-9EA6-A3C3A657BB46}"/>
    <cellStyle name="40% - Accent4 2 4 2 2 3" xfId="7710" xr:uid="{9E5B9827-4847-4FC0-9EC8-211AD9E99233}"/>
    <cellStyle name="40% - Accent4 2 4 2 2 3 2" xfId="16040" xr:uid="{72B264B3-C37C-4113-9D4A-ADDFBD605F3C}"/>
    <cellStyle name="40% - Accent4 2 4 2 2 3 2 2" xfId="32697" xr:uid="{680BA00D-9B76-45DD-8E73-33A0F5C79D3B}"/>
    <cellStyle name="40% - Accent4 2 4 2 2 3 3" xfId="24369" xr:uid="{DCE0005D-99BF-4B93-A4D8-05DD7F7EFF38}"/>
    <cellStyle name="40% - Accent4 2 4 2 2 4" xfId="10488" xr:uid="{4F65097E-1624-4871-ACA7-D8EE5A88CCDC}"/>
    <cellStyle name="40% - Accent4 2 4 2 2 4 2" xfId="27145" xr:uid="{44B1E5E7-F132-4C06-8D9B-6450C3607340}"/>
    <cellStyle name="40% - Accent4 2 4 2 2 5" xfId="18817" xr:uid="{417F380F-7639-48AB-821A-B9A588756974}"/>
    <cellStyle name="40% - Accent4 2 4 2 3" xfId="3607" xr:uid="{9FA74EB3-1A91-45F7-BDDA-9A340CE8780E}"/>
    <cellStyle name="40% - Accent4 2 4 2 3 2" xfId="11937" xr:uid="{178EF145-33AD-4CE3-83F8-95884CBF0F75}"/>
    <cellStyle name="40% - Accent4 2 4 2 3 2 2" xfId="28594" xr:uid="{E2D0E803-36CA-41C1-8969-836227CA1E88}"/>
    <cellStyle name="40% - Accent4 2 4 2 3 3" xfId="20266" xr:uid="{AB80B9B4-E1C5-4A62-9BAB-2C724380FC88}"/>
    <cellStyle name="40% - Accent4 2 4 2 4" xfId="6383" xr:uid="{67B6CFF8-46E9-45BC-BA00-050C00DE85EC}"/>
    <cellStyle name="40% - Accent4 2 4 2 4 2" xfId="14713" xr:uid="{D49CF342-5CA6-4C51-AEE3-6D8D9078867A}"/>
    <cellStyle name="40% - Accent4 2 4 2 4 2 2" xfId="31370" xr:uid="{0B375C73-2666-4BB2-8A6C-DA339B290B45}"/>
    <cellStyle name="40% - Accent4 2 4 2 4 3" xfId="23042" xr:uid="{C245A8A4-0F31-4EDD-9CF5-22198EB8201C}"/>
    <cellStyle name="40% - Accent4 2 4 2 5" xfId="9161" xr:uid="{928163CB-5456-4D8D-B470-CDFDAC0C5EA9}"/>
    <cellStyle name="40% - Accent4 2 4 2 5 2" xfId="25818" xr:uid="{B84FD0DF-1213-4F8E-AB4E-DA5059564E1D}"/>
    <cellStyle name="40% - Accent4 2 4 2 6" xfId="17490" xr:uid="{002E16D0-3484-42F0-826F-D89C8A6D421A}"/>
    <cellStyle name="40% - Accent4 2 4 3" xfId="1666" xr:uid="{F4398022-6FAA-4541-BFE2-C9986F2BB8A4}"/>
    <cellStyle name="40% - Accent4 2 4 3 2" xfId="4456" xr:uid="{984C7065-3360-4899-86D9-FC0913B6704E}"/>
    <cellStyle name="40% - Accent4 2 4 3 2 2" xfId="12786" xr:uid="{DCFBC1AF-34AF-4443-9B22-C80047E88FAA}"/>
    <cellStyle name="40% - Accent4 2 4 3 2 2 2" xfId="29443" xr:uid="{CA0DC484-4999-4C2D-BBB4-BCF5F12D1FEA}"/>
    <cellStyle name="40% - Accent4 2 4 3 2 3" xfId="21115" xr:uid="{69D05C26-8FEB-4426-A80F-5801A1C81218}"/>
    <cellStyle name="40% - Accent4 2 4 3 3" xfId="7232" xr:uid="{B7D0B5CD-EA54-46C0-9960-207EE5AE64F9}"/>
    <cellStyle name="40% - Accent4 2 4 3 3 2" xfId="15562" xr:uid="{C3D2CDBE-14E3-4D99-9F68-AA6B2D1CDA40}"/>
    <cellStyle name="40% - Accent4 2 4 3 3 2 2" xfId="32219" xr:uid="{70D98161-1182-4064-AEDC-0E7EDC1C0B5C}"/>
    <cellStyle name="40% - Accent4 2 4 3 3 3" xfId="23891" xr:uid="{3EC19CA9-79A1-4C40-A5EC-ACAED2584B40}"/>
    <cellStyle name="40% - Accent4 2 4 3 4" xfId="10010" xr:uid="{397156C0-D0F7-4AB3-9466-1126E47BF6B4}"/>
    <cellStyle name="40% - Accent4 2 4 3 4 2" xfId="26667" xr:uid="{810B95CE-A8B6-4457-9CD6-3A0DEFCBF3E6}"/>
    <cellStyle name="40% - Accent4 2 4 3 5" xfId="18339" xr:uid="{B9C1C743-A7A9-48F2-8B63-F46F79FF4FD0}"/>
    <cellStyle name="40% - Accent4 2 4 4" xfId="3129" xr:uid="{2EB54E3F-122D-400C-A9F2-2302AD5AB27C}"/>
    <cellStyle name="40% - Accent4 2 4 4 2" xfId="11459" xr:uid="{39AB7F2D-0630-43AB-B0F6-5435AE11A123}"/>
    <cellStyle name="40% - Accent4 2 4 4 2 2" xfId="28116" xr:uid="{28C4F679-E140-48A2-B77D-7DDCBBE41265}"/>
    <cellStyle name="40% - Accent4 2 4 4 3" xfId="19788" xr:uid="{4684E206-CEDF-428D-B07A-1C0B9254884D}"/>
    <cellStyle name="40% - Accent4 2 4 5" xfId="5905" xr:uid="{B94DF3C8-9FAD-4581-8CDD-2F0362A342DF}"/>
    <cellStyle name="40% - Accent4 2 4 5 2" xfId="14235" xr:uid="{DE4C006E-36E5-4DBA-9E2A-B031E9FA42CD}"/>
    <cellStyle name="40% - Accent4 2 4 5 2 2" xfId="30892" xr:uid="{CBA46AE8-F612-4B82-AF74-6B1FF83E99FF}"/>
    <cellStyle name="40% - Accent4 2 4 5 3" xfId="22564" xr:uid="{97B13F02-CDBC-4EBD-B47C-4F3B9DDFD5CA}"/>
    <cellStyle name="40% - Accent4 2 4 6" xfId="8683" xr:uid="{B2E9FCAA-B442-41A2-9ADF-3C90BF28DA29}"/>
    <cellStyle name="40% - Accent4 2 4 6 2" xfId="25340" xr:uid="{B59D837E-9FD6-490E-8A55-B19716552AC6}"/>
    <cellStyle name="40% - Accent4 2 4 7" xfId="17012" xr:uid="{8660EAE7-93FD-4D66-8C42-23FEA31A1D91}"/>
    <cellStyle name="40% - Accent4 2 4 8" xfId="34922" xr:uid="{BCF61941-F8FB-4681-B57F-5EAACFA01260}"/>
    <cellStyle name="40% - Accent4 2 5" xfId="572" xr:uid="{4B30BBAC-5C49-42CC-8EA7-8CC3F1E9A705}"/>
    <cellStyle name="40% - Accent4 2 5 2" xfId="1902" xr:uid="{31C59E8D-5E5D-401D-9F3C-798ABEF5DBCC}"/>
    <cellStyle name="40% - Accent4 2 5 2 2" xfId="4692" xr:uid="{E7D9EA25-5661-4D3C-9EDE-2C92A69F1B48}"/>
    <cellStyle name="40% - Accent4 2 5 2 2 2" xfId="13022" xr:uid="{61A93314-E7C8-40BD-BACC-04AB8BCCEB03}"/>
    <cellStyle name="40% - Accent4 2 5 2 2 2 2" xfId="29679" xr:uid="{16EEA9E0-643B-4E8D-B373-ADAA81752462}"/>
    <cellStyle name="40% - Accent4 2 5 2 2 3" xfId="21351" xr:uid="{8FA16385-0940-4EA9-872B-1006CE174DC1}"/>
    <cellStyle name="40% - Accent4 2 5 2 3" xfId="7468" xr:uid="{F236D3CD-1276-4994-84C3-E1B5CF23A53A}"/>
    <cellStyle name="40% - Accent4 2 5 2 3 2" xfId="15798" xr:uid="{85A72505-C222-4E91-9294-84F51CA1B30A}"/>
    <cellStyle name="40% - Accent4 2 5 2 3 2 2" xfId="32455" xr:uid="{4C418B66-4E1D-4704-9B57-FC9F9B451A60}"/>
    <cellStyle name="40% - Accent4 2 5 2 3 3" xfId="24127" xr:uid="{941D27E8-E85B-4F6C-A3D0-4548C5228841}"/>
    <cellStyle name="40% - Accent4 2 5 2 4" xfId="10246" xr:uid="{6CE34FD5-8EA4-4978-ADD8-46A597757781}"/>
    <cellStyle name="40% - Accent4 2 5 2 4 2" xfId="26903" xr:uid="{6687CD66-8E24-439D-ABD7-05B022B20697}"/>
    <cellStyle name="40% - Accent4 2 5 2 5" xfId="18575" xr:uid="{BE2AFDE9-0A79-42E5-94CE-2BD1AC7996DC}"/>
    <cellStyle name="40% - Accent4 2 5 3" xfId="3365" xr:uid="{F8C22135-7C12-4A5E-AFF6-1D18352478F5}"/>
    <cellStyle name="40% - Accent4 2 5 3 2" xfId="11695" xr:uid="{A53580C2-4E47-449C-8B5F-DE4CD8B6ABB6}"/>
    <cellStyle name="40% - Accent4 2 5 3 2 2" xfId="28352" xr:uid="{50D080B1-3722-4FC1-9FEB-F8B515917921}"/>
    <cellStyle name="40% - Accent4 2 5 3 3" xfId="20024" xr:uid="{1B7B6E29-9647-4FB9-98D9-253B70B0E2A9}"/>
    <cellStyle name="40% - Accent4 2 5 4" xfId="6141" xr:uid="{39B67A71-8D66-43B3-A71D-14A7AAE3729B}"/>
    <cellStyle name="40% - Accent4 2 5 4 2" xfId="14471" xr:uid="{7A202E2D-699F-4C67-A07C-0D47ACF2FA3F}"/>
    <cellStyle name="40% - Accent4 2 5 4 2 2" xfId="31128" xr:uid="{B38C9532-C300-490F-A035-B28D04A86E07}"/>
    <cellStyle name="40% - Accent4 2 5 4 3" xfId="22800" xr:uid="{3F0F90F6-B2ED-4BDF-B58C-F9F781D47160}"/>
    <cellStyle name="40% - Accent4 2 5 5" xfId="8919" xr:uid="{C3880E19-5871-47A4-8B01-7D19223BE1FA}"/>
    <cellStyle name="40% - Accent4 2 5 5 2" xfId="25576" xr:uid="{DBD4D519-4B0D-4E42-8CE7-6D729D8E1F60}"/>
    <cellStyle name="40% - Accent4 2 5 6" xfId="17248" xr:uid="{0F6CDB11-46E3-44C9-A638-312B7240BE42}"/>
    <cellStyle name="40% - Accent4 2 5 7" xfId="34923" xr:uid="{F9D495EB-5546-47F5-9E62-7164C75A7ACD}"/>
    <cellStyle name="40% - Accent4 2 6" xfId="1049" xr:uid="{D4F3AA76-AFF9-4FDB-842B-A01B3A1CA882}"/>
    <cellStyle name="40% - Accent4 2 6 2" xfId="2377" xr:uid="{4F3C9D00-0CF0-4313-AC4E-663B0840F167}"/>
    <cellStyle name="40% - Accent4 2 6 2 2" xfId="5167" xr:uid="{B7D7624F-1415-4BEF-B979-7A1B67727B96}"/>
    <cellStyle name="40% - Accent4 2 6 2 2 2" xfId="13497" xr:uid="{EEF30354-7CC3-4F05-B891-5ED716372658}"/>
    <cellStyle name="40% - Accent4 2 6 2 2 2 2" xfId="30154" xr:uid="{579516E1-063E-489E-A95A-1323CDFEA2C7}"/>
    <cellStyle name="40% - Accent4 2 6 2 2 3" xfId="21826" xr:uid="{E71346A7-AE11-4DF1-BADD-5F277A3FD1C5}"/>
    <cellStyle name="40% - Accent4 2 6 2 3" xfId="7943" xr:uid="{168FCFF9-8742-4313-85D8-4A7ED153606B}"/>
    <cellStyle name="40% - Accent4 2 6 2 3 2" xfId="16273" xr:uid="{7E301FF1-BEA0-41E4-AF07-812BEE551B4D}"/>
    <cellStyle name="40% - Accent4 2 6 2 3 2 2" xfId="32930" xr:uid="{84565F96-93F3-4C74-81BB-9CD78DEDAEFA}"/>
    <cellStyle name="40% - Accent4 2 6 2 3 3" xfId="24602" xr:uid="{4849D727-4A7F-4D5C-B794-E39050858B86}"/>
    <cellStyle name="40% - Accent4 2 6 2 4" xfId="10721" xr:uid="{326F4103-CD81-456B-BF20-431D687AB7AE}"/>
    <cellStyle name="40% - Accent4 2 6 2 4 2" xfId="27378" xr:uid="{2D7E6DEA-3BE8-431D-BD99-ABE15836BA44}"/>
    <cellStyle name="40% - Accent4 2 6 2 5" xfId="19050" xr:uid="{FF65A08A-8EEA-4863-8A63-DB01C4427478}"/>
    <cellStyle name="40% - Accent4 2 6 3" xfId="3840" xr:uid="{3989DF60-1A6B-48CA-9641-53CF399C7559}"/>
    <cellStyle name="40% - Accent4 2 6 3 2" xfId="12170" xr:uid="{6EAD4FA8-A8BA-4876-AFD1-4EA2A1FF94DD}"/>
    <cellStyle name="40% - Accent4 2 6 3 2 2" xfId="28827" xr:uid="{1FF2E9FD-FFCC-4AC3-A02C-89F0C9B7EB05}"/>
    <cellStyle name="40% - Accent4 2 6 3 3" xfId="20499" xr:uid="{EEF228D1-756C-455C-B632-7F09EAC899DB}"/>
    <cellStyle name="40% - Accent4 2 6 4" xfId="6616" xr:uid="{6FB53534-34DE-41FD-B461-7C420B2F2D56}"/>
    <cellStyle name="40% - Accent4 2 6 4 2" xfId="14946" xr:uid="{C130A0A2-166D-4686-90FD-E60E43D53AFE}"/>
    <cellStyle name="40% - Accent4 2 6 4 2 2" xfId="31603" xr:uid="{EE95D3B8-1A56-4F38-BA65-E5DD3FC2BA0A}"/>
    <cellStyle name="40% - Accent4 2 6 4 3" xfId="23275" xr:uid="{C375F0A5-3CFA-42BB-866C-6959775B37DD}"/>
    <cellStyle name="40% - Accent4 2 6 5" xfId="9394" xr:uid="{43B482C6-FDFF-4375-9119-90D232C130A8}"/>
    <cellStyle name="40% - Accent4 2 6 5 2" xfId="26051" xr:uid="{10D97746-DE00-439C-8E31-639805959368}"/>
    <cellStyle name="40% - Accent4 2 6 6" xfId="17723" xr:uid="{5BFA437F-BBFF-4326-A0FD-A5537C982170}"/>
    <cellStyle name="40% - Accent4 2 6 7" xfId="34924" xr:uid="{C3A167F1-4A65-4A3A-A3F8-A95B7F5A08CC}"/>
    <cellStyle name="40% - Accent4 2 7" xfId="1310" xr:uid="{9F079404-A783-406D-8287-83532740E24E}"/>
    <cellStyle name="40% - Accent4 2 7 2" xfId="2638" xr:uid="{4F3C639F-7F79-41E4-8E93-788C160B56F1}"/>
    <cellStyle name="40% - Accent4 2 7 2 2" xfId="5428" xr:uid="{74E265CD-9D21-4718-89E1-0F0C19640F4C}"/>
    <cellStyle name="40% - Accent4 2 7 2 2 2" xfId="13758" xr:uid="{7C597708-A51B-402C-AC1C-59204663D553}"/>
    <cellStyle name="40% - Accent4 2 7 2 2 2 2" xfId="30415" xr:uid="{FFAEF1D6-72CE-4293-82BF-775A606D44B6}"/>
    <cellStyle name="40% - Accent4 2 7 2 2 3" xfId="22087" xr:uid="{257D76C5-B415-431C-AC59-A1C6F0F78D4B}"/>
    <cellStyle name="40% - Accent4 2 7 2 3" xfId="8204" xr:uid="{AD193BDD-1E02-4362-99C8-8A2AD977CEEC}"/>
    <cellStyle name="40% - Accent4 2 7 2 3 2" xfId="16534" xr:uid="{BE2842DD-13DB-4773-80DF-F18CA116FCC1}"/>
    <cellStyle name="40% - Accent4 2 7 2 3 2 2" xfId="33191" xr:uid="{B2C62B21-F7E4-403E-BEE2-CAD5613739EC}"/>
    <cellStyle name="40% - Accent4 2 7 2 3 3" xfId="24863" xr:uid="{90610676-0E5B-4CB8-A171-2A7C498B71A4}"/>
    <cellStyle name="40% - Accent4 2 7 2 4" xfId="10982" xr:uid="{543FDD23-5384-4D0B-871C-BCE157E001F5}"/>
    <cellStyle name="40% - Accent4 2 7 2 4 2" xfId="27639" xr:uid="{C1556279-030B-478A-A13A-1D8A736B4A9A}"/>
    <cellStyle name="40% - Accent4 2 7 2 5" xfId="19311" xr:uid="{D9439E4C-AE9C-4180-813E-4B9FA640C46C}"/>
    <cellStyle name="40% - Accent4 2 7 3" xfId="4101" xr:uid="{591F4E9D-D9CB-40D7-97AC-86116992B171}"/>
    <cellStyle name="40% - Accent4 2 7 3 2" xfId="12431" xr:uid="{88AD2008-5908-4C5A-8E03-8ECB1A8EBB1E}"/>
    <cellStyle name="40% - Accent4 2 7 3 2 2" xfId="29088" xr:uid="{C4861201-E24E-41CD-BBDE-772DAED9BA84}"/>
    <cellStyle name="40% - Accent4 2 7 3 3" xfId="20760" xr:uid="{0833E73D-1DF1-443C-836A-87F4B50A77A1}"/>
    <cellStyle name="40% - Accent4 2 7 4" xfId="6877" xr:uid="{E602371B-4E24-4BB6-BDEA-DBA3EBFBB853}"/>
    <cellStyle name="40% - Accent4 2 7 4 2" xfId="15207" xr:uid="{6524A5A9-D92F-47C5-9B23-C815F36668FF}"/>
    <cellStyle name="40% - Accent4 2 7 4 2 2" xfId="31864" xr:uid="{2924EE91-9269-4D25-9E33-93B8E089C367}"/>
    <cellStyle name="40% - Accent4 2 7 4 3" xfId="23536" xr:uid="{CB28781B-A048-4452-8618-C5577C9E8FCA}"/>
    <cellStyle name="40% - Accent4 2 7 5" xfId="9655" xr:uid="{D73CEF28-B9B9-4110-A094-BC9264E6BF87}"/>
    <cellStyle name="40% - Accent4 2 7 5 2" xfId="26312" xr:uid="{ACE8E7CA-4728-4DAF-A3AC-A5518248217C}"/>
    <cellStyle name="40% - Accent4 2 7 6" xfId="17984" xr:uid="{F42E3565-C308-4B04-8A2E-5371460B5151}"/>
    <cellStyle name="40% - Accent4 2 7 7" xfId="34925" xr:uid="{90D11CF3-9DE5-488F-94AD-18762953275F}"/>
    <cellStyle name="40% - Accent4 2 8" xfId="1428" xr:uid="{655D0D26-04F1-4830-BDDC-752E7E7EC9F2}"/>
    <cellStyle name="40% - Accent4 2 8 2" xfId="4219" xr:uid="{A4EA25EC-6971-44BB-874B-D108C2CA9709}"/>
    <cellStyle name="40% - Accent4 2 8 2 2" xfId="12549" xr:uid="{471F8F82-EFA8-421A-9FA3-06054657AC0F}"/>
    <cellStyle name="40% - Accent4 2 8 2 2 2" xfId="29206" xr:uid="{5BEB69A9-750B-4DDF-9454-507DA0F8B085}"/>
    <cellStyle name="40% - Accent4 2 8 2 3" xfId="20878" xr:uid="{1AC314C1-0F59-4E3F-86A4-F1FD4B85680D}"/>
    <cellStyle name="40% - Accent4 2 8 3" xfId="6995" xr:uid="{2FA29671-FD32-4507-A8FB-902E9B4E6E6B}"/>
    <cellStyle name="40% - Accent4 2 8 3 2" xfId="15325" xr:uid="{EA075009-1DDE-4722-9505-341F99AFC66A}"/>
    <cellStyle name="40% - Accent4 2 8 3 2 2" xfId="31982" xr:uid="{6310FAAD-5D40-4014-8099-FF06160C3EA1}"/>
    <cellStyle name="40% - Accent4 2 8 3 3" xfId="23654" xr:uid="{778AE4F3-F1B7-4767-9741-BCB0B09343BB}"/>
    <cellStyle name="40% - Accent4 2 8 4" xfId="9773" xr:uid="{7EBB1618-86A0-4FC7-8CE5-31C3CAE7BEA6}"/>
    <cellStyle name="40% - Accent4 2 8 4 2" xfId="26430" xr:uid="{8CEDF0AB-408E-4EFB-84CC-7117739E4EB1}"/>
    <cellStyle name="40% - Accent4 2 8 5" xfId="18102" xr:uid="{EFB622B7-C433-4D5A-A184-E9A88976FA24}"/>
    <cellStyle name="40% - Accent4 2 8 6" xfId="34926" xr:uid="{32D8D2FD-A6C3-467F-AFC3-C405116BB613}"/>
    <cellStyle name="40% - Accent4 2 9" xfId="2891" xr:uid="{C6542EAB-1B2B-4A57-8FD6-C7C565474C2E}"/>
    <cellStyle name="40% - Accent4 2 9 2" xfId="11222" xr:uid="{4F0146D9-55C1-4F94-9650-DD70E6422524}"/>
    <cellStyle name="40% - Accent4 2 9 2 2" xfId="27879" xr:uid="{25857F6D-8656-4B6C-A35E-C35EDE0E8C87}"/>
    <cellStyle name="40% - Accent4 2 9 3" xfId="19551" xr:uid="{C7F31D6F-E377-436A-A2A6-A8D99344516B}"/>
    <cellStyle name="40% - Accent4 2 9 4" xfId="34927" xr:uid="{4F3B1A80-CD5D-4FCD-8700-E271732153BD}"/>
    <cellStyle name="40% - Accent4 3" xfId="114" xr:uid="{565EC791-6195-4593-8BC1-40053C3D44D2}"/>
    <cellStyle name="40% - Accent4 3 10" xfId="8469" xr:uid="{44B7B27C-9D82-40EA-9AC0-CA6B0D4B61A8}"/>
    <cellStyle name="40% - Accent4 3 10 2" xfId="25126" xr:uid="{C313BDCF-B93F-437E-AB42-077FC5D21F76}"/>
    <cellStyle name="40% - Accent4 3 11" xfId="16798" xr:uid="{3EB67CAF-6E39-479E-879E-E001418DF37F}"/>
    <cellStyle name="40% - Accent4 3 12" xfId="33988" xr:uid="{143B2277-C98A-4F47-A9C5-30AA18F7ECF4}"/>
    <cellStyle name="40% - Accent4 3 13" xfId="34928" xr:uid="{81D9B027-119A-42E4-BD0C-A3E31F40DDB5}"/>
    <cellStyle name="40% - Accent4 3 2" xfId="237" xr:uid="{1004C488-1625-4CEA-925D-D4C90A687383}"/>
    <cellStyle name="40% - Accent4 3 2 2" xfId="479" xr:uid="{5E2AD6BA-222C-4FFC-9B11-66331845CA03}"/>
    <cellStyle name="40% - Accent4 3 2 2 2" xfId="956" xr:uid="{4632AF63-0168-49A9-82F4-0C1A9431DAB4}"/>
    <cellStyle name="40% - Accent4 3 2 2 2 2" xfId="2284" xr:uid="{4FA43624-CDFA-45E7-8656-B1BA115CBE5C}"/>
    <cellStyle name="40% - Accent4 3 2 2 2 2 2" xfId="5074" xr:uid="{E0399A6C-B8B4-42D7-B1B9-A04005385456}"/>
    <cellStyle name="40% - Accent4 3 2 2 2 2 2 2" xfId="13404" xr:uid="{37A77441-6C53-49B5-BEAD-089E1C07FE27}"/>
    <cellStyle name="40% - Accent4 3 2 2 2 2 2 2 2" xfId="30061" xr:uid="{4834616A-75B1-4C24-8E03-0818BB1CEBA3}"/>
    <cellStyle name="40% - Accent4 3 2 2 2 2 2 3" xfId="21733" xr:uid="{4EF68B47-0A91-4674-A14C-5568506DDC7D}"/>
    <cellStyle name="40% - Accent4 3 2 2 2 2 3" xfId="7850" xr:uid="{446F5487-4993-4ACD-9AC9-B243418CFA4B}"/>
    <cellStyle name="40% - Accent4 3 2 2 2 2 3 2" xfId="16180" xr:uid="{D9094AA5-6026-406B-9B11-A1CDB5AF8D5D}"/>
    <cellStyle name="40% - Accent4 3 2 2 2 2 3 2 2" xfId="32837" xr:uid="{97F3DB4E-CCDE-4662-A56B-29CCAB843BF5}"/>
    <cellStyle name="40% - Accent4 3 2 2 2 2 3 3" xfId="24509" xr:uid="{C5D98E1C-C5AF-447A-B0A3-2B567F7E3B09}"/>
    <cellStyle name="40% - Accent4 3 2 2 2 2 4" xfId="10628" xr:uid="{F3F4762C-E409-44DC-B92B-CF8397EC35CF}"/>
    <cellStyle name="40% - Accent4 3 2 2 2 2 4 2" xfId="27285" xr:uid="{C2E7B9FC-D0F7-4658-88D6-6A7D8B010550}"/>
    <cellStyle name="40% - Accent4 3 2 2 2 2 5" xfId="18957" xr:uid="{75D49305-6F59-4628-8132-94C367066190}"/>
    <cellStyle name="40% - Accent4 3 2 2 2 3" xfId="3747" xr:uid="{47060EFE-199E-4F64-84D6-D1A581C3F15F}"/>
    <cellStyle name="40% - Accent4 3 2 2 2 3 2" xfId="12077" xr:uid="{1063FDDE-C485-4F78-8A0F-15440F522600}"/>
    <cellStyle name="40% - Accent4 3 2 2 2 3 2 2" xfId="28734" xr:uid="{3A085CFF-F983-41A2-B4AE-3049932A49E2}"/>
    <cellStyle name="40% - Accent4 3 2 2 2 3 3" xfId="20406" xr:uid="{B29ACC52-0E40-4732-9C7C-C4BF9DA833BF}"/>
    <cellStyle name="40% - Accent4 3 2 2 2 4" xfId="6523" xr:uid="{6BA1F76A-CBB2-4E75-8C99-929832D1819F}"/>
    <cellStyle name="40% - Accent4 3 2 2 2 4 2" xfId="14853" xr:uid="{C0328952-0969-4DBB-BEE0-B2CDF8B90683}"/>
    <cellStyle name="40% - Accent4 3 2 2 2 4 2 2" xfId="31510" xr:uid="{9BE83DAF-1EB8-43BE-93EE-98ADD679B72D}"/>
    <cellStyle name="40% - Accent4 3 2 2 2 4 3" xfId="23182" xr:uid="{3EC0CF9B-3223-4276-B1E1-5C0476877B62}"/>
    <cellStyle name="40% - Accent4 3 2 2 2 5" xfId="9301" xr:uid="{A16D6165-1A8F-45A3-8100-FC164FE77AD0}"/>
    <cellStyle name="40% - Accent4 3 2 2 2 5 2" xfId="25958" xr:uid="{764E7E7D-6BC0-4F5B-B11E-A12676EDCFE5}"/>
    <cellStyle name="40% - Accent4 3 2 2 2 6" xfId="17630" xr:uid="{072E9B61-28C8-4065-B8A0-2C93B74B3B36}"/>
    <cellStyle name="40% - Accent4 3 2 2 3" xfId="1809" xr:uid="{4C507F60-D9BB-4896-BAA8-23E4781710BE}"/>
    <cellStyle name="40% - Accent4 3 2 2 3 2" xfId="4599" xr:uid="{81165C5B-77F5-45D5-8092-2A9B366D6A63}"/>
    <cellStyle name="40% - Accent4 3 2 2 3 2 2" xfId="12929" xr:uid="{3B8FA8CA-4354-4B4F-9814-71D4AEBC1FAC}"/>
    <cellStyle name="40% - Accent4 3 2 2 3 2 2 2" xfId="29586" xr:uid="{307F2C29-F37B-49B9-8072-6C7E92CE398F}"/>
    <cellStyle name="40% - Accent4 3 2 2 3 2 3" xfId="21258" xr:uid="{D3D20524-EF0D-4014-8B08-C4258919ED4C}"/>
    <cellStyle name="40% - Accent4 3 2 2 3 3" xfId="7375" xr:uid="{EDF5C2A1-F0C4-421C-9DD9-743C19B88D35}"/>
    <cellStyle name="40% - Accent4 3 2 2 3 3 2" xfId="15705" xr:uid="{8769D934-4C89-4987-B375-B3F03041CB9F}"/>
    <cellStyle name="40% - Accent4 3 2 2 3 3 2 2" xfId="32362" xr:uid="{C4BA2832-6CE3-4496-9F30-B571E0EEF3EC}"/>
    <cellStyle name="40% - Accent4 3 2 2 3 3 3" xfId="24034" xr:uid="{53A5E550-9E3B-467A-BB00-4E6C567B907A}"/>
    <cellStyle name="40% - Accent4 3 2 2 3 4" xfId="10153" xr:uid="{BF41AAD2-4D62-4D78-B27E-DDE54AD152D6}"/>
    <cellStyle name="40% - Accent4 3 2 2 3 4 2" xfId="26810" xr:uid="{264B2621-B832-4AD3-8BC5-B04ACF556C9C}"/>
    <cellStyle name="40% - Accent4 3 2 2 3 5" xfId="18482" xr:uid="{BFA312E1-8427-4547-A776-34B6A033A670}"/>
    <cellStyle name="40% - Accent4 3 2 2 4" xfId="3272" xr:uid="{3F897409-2B86-4C19-9376-C7E4E6A978DE}"/>
    <cellStyle name="40% - Accent4 3 2 2 4 2" xfId="11602" xr:uid="{25D25542-AF8B-4838-93F8-262145BF37BB}"/>
    <cellStyle name="40% - Accent4 3 2 2 4 2 2" xfId="28259" xr:uid="{7D309E7C-64D9-49AC-9648-4CD0EBCFBBD0}"/>
    <cellStyle name="40% - Accent4 3 2 2 4 3" xfId="19931" xr:uid="{53D2FD5C-E55C-4BFA-9968-6888CDC7709B}"/>
    <cellStyle name="40% - Accent4 3 2 2 5" xfId="6048" xr:uid="{105DED14-885B-40E9-931B-A11A7B378870}"/>
    <cellStyle name="40% - Accent4 3 2 2 5 2" xfId="14378" xr:uid="{9119B7B8-A28F-43D8-B6A2-352466F4A02E}"/>
    <cellStyle name="40% - Accent4 3 2 2 5 2 2" xfId="31035" xr:uid="{60AB730F-9BFA-4922-A599-19EBD56FA716}"/>
    <cellStyle name="40% - Accent4 3 2 2 5 3" xfId="22707" xr:uid="{E2A79343-5EB2-4365-B757-D49C7131689C}"/>
    <cellStyle name="40% - Accent4 3 2 2 6" xfId="8826" xr:uid="{AA2E7885-DC36-4E8F-905C-962AF31C6832}"/>
    <cellStyle name="40% - Accent4 3 2 2 6 2" xfId="25483" xr:uid="{D5077C47-69C6-48DB-B112-FBA28A64E59E}"/>
    <cellStyle name="40% - Accent4 3 2 2 7" xfId="17155" xr:uid="{21B538A9-C05C-4A29-8053-3C19C61285B1}"/>
    <cellStyle name="40% - Accent4 3 2 3" xfId="715" xr:uid="{2B930D31-9EC4-4F63-9DD7-26AAE890D651}"/>
    <cellStyle name="40% - Accent4 3 2 3 2" xfId="2045" xr:uid="{7038499A-4F78-40D3-80C7-1D9458291ACE}"/>
    <cellStyle name="40% - Accent4 3 2 3 2 2" xfId="4835" xr:uid="{69A7CD4A-46CC-4E58-8EBB-C52611BA7B55}"/>
    <cellStyle name="40% - Accent4 3 2 3 2 2 2" xfId="13165" xr:uid="{4C850B55-F436-4B44-B8B3-751A07C78574}"/>
    <cellStyle name="40% - Accent4 3 2 3 2 2 2 2" xfId="29822" xr:uid="{E9B63B5D-D068-4324-85F7-6863B39F2469}"/>
    <cellStyle name="40% - Accent4 3 2 3 2 2 3" xfId="21494" xr:uid="{755A3588-D864-47DD-B804-14EC26DF554C}"/>
    <cellStyle name="40% - Accent4 3 2 3 2 3" xfId="7611" xr:uid="{39A4D0D0-55EC-4D4A-BC94-1F3E127987CA}"/>
    <cellStyle name="40% - Accent4 3 2 3 2 3 2" xfId="15941" xr:uid="{B504169C-5A5A-4A51-AAB8-08A72407D2D2}"/>
    <cellStyle name="40% - Accent4 3 2 3 2 3 2 2" xfId="32598" xr:uid="{F98DDF52-4A0F-4C61-A9FA-4AA6983EC950}"/>
    <cellStyle name="40% - Accent4 3 2 3 2 3 3" xfId="24270" xr:uid="{2F84670B-16E5-429A-90B2-74354F631011}"/>
    <cellStyle name="40% - Accent4 3 2 3 2 4" xfId="10389" xr:uid="{0A4F26B6-0D4F-4EA6-929D-439A0A309881}"/>
    <cellStyle name="40% - Accent4 3 2 3 2 4 2" xfId="27046" xr:uid="{85AA6DCB-3EF9-452F-918A-A9F5C0838AD2}"/>
    <cellStyle name="40% - Accent4 3 2 3 2 5" xfId="18718" xr:uid="{21DFA780-EEF0-463A-AD7A-3A099DCB893C}"/>
    <cellStyle name="40% - Accent4 3 2 3 3" xfId="3508" xr:uid="{081252CE-5E2F-4999-BF3C-C7ACB768FCCC}"/>
    <cellStyle name="40% - Accent4 3 2 3 3 2" xfId="11838" xr:uid="{B850F0D8-5BAB-4C24-B10D-05E873F3A894}"/>
    <cellStyle name="40% - Accent4 3 2 3 3 2 2" xfId="28495" xr:uid="{035C78DD-91B1-49FF-A6ED-C0441A304D95}"/>
    <cellStyle name="40% - Accent4 3 2 3 3 3" xfId="20167" xr:uid="{831B7D7F-3DD9-4FD9-BA47-67E1BE602355}"/>
    <cellStyle name="40% - Accent4 3 2 3 4" xfId="6284" xr:uid="{F09BAE5E-EF6A-4755-8352-FA1926A50004}"/>
    <cellStyle name="40% - Accent4 3 2 3 4 2" xfId="14614" xr:uid="{7FE15456-E410-4C55-9CE0-77F6BFF06BC5}"/>
    <cellStyle name="40% - Accent4 3 2 3 4 2 2" xfId="31271" xr:uid="{E7308A45-DDAE-4058-A441-20067D7D5532}"/>
    <cellStyle name="40% - Accent4 3 2 3 4 3" xfId="22943" xr:uid="{79ED75FE-78CC-4C0C-9847-FD22BC59F9C0}"/>
    <cellStyle name="40% - Accent4 3 2 3 5" xfId="9062" xr:uid="{6BEA0121-7F41-4E10-85C7-91888FBEF4BB}"/>
    <cellStyle name="40% - Accent4 3 2 3 5 2" xfId="25719" xr:uid="{6D01AEB6-D935-4A4F-BBB0-5C5867603419}"/>
    <cellStyle name="40% - Accent4 3 2 3 6" xfId="17391" xr:uid="{7C1A8DC5-1F77-4E96-9516-30D2DBFD78F4}"/>
    <cellStyle name="40% - Accent4 3 2 4" xfId="1192" xr:uid="{202C8920-58B6-4D19-9DA6-3621ED0C4DAB}"/>
    <cellStyle name="40% - Accent4 3 2 4 2" xfId="2520" xr:uid="{39B3DE9E-2311-4533-A429-51AF1AFDA401}"/>
    <cellStyle name="40% - Accent4 3 2 4 2 2" xfId="5310" xr:uid="{3C5E1B59-7865-4F08-9616-AECE7A0E6AEB}"/>
    <cellStyle name="40% - Accent4 3 2 4 2 2 2" xfId="13640" xr:uid="{2B8C7AFD-9C0B-4942-9110-77AD43999924}"/>
    <cellStyle name="40% - Accent4 3 2 4 2 2 2 2" xfId="30297" xr:uid="{E6E6CE63-CBD8-4370-82FF-6AE75AEEC1B6}"/>
    <cellStyle name="40% - Accent4 3 2 4 2 2 3" xfId="21969" xr:uid="{9A31156A-44CE-4C67-90E9-4A01BE77F9DB}"/>
    <cellStyle name="40% - Accent4 3 2 4 2 3" xfId="8086" xr:uid="{221D47C7-25FA-4243-9CF3-B8037641D547}"/>
    <cellStyle name="40% - Accent4 3 2 4 2 3 2" xfId="16416" xr:uid="{EAF27B8C-538B-44E4-90C7-9DDB2FE0A315}"/>
    <cellStyle name="40% - Accent4 3 2 4 2 3 2 2" xfId="33073" xr:uid="{FDBE17AD-BA86-4CEF-B3F3-FDF579354A3D}"/>
    <cellStyle name="40% - Accent4 3 2 4 2 3 3" xfId="24745" xr:uid="{1B34B01F-2AA2-4353-ADEC-59EF77AAE7FA}"/>
    <cellStyle name="40% - Accent4 3 2 4 2 4" xfId="10864" xr:uid="{CE373A50-B610-4972-B9F7-6775B862C5A9}"/>
    <cellStyle name="40% - Accent4 3 2 4 2 4 2" xfId="27521" xr:uid="{B36E0D9B-F6FE-4D6A-9EDD-020D97ABE887}"/>
    <cellStyle name="40% - Accent4 3 2 4 2 5" xfId="19193" xr:uid="{F36DFF67-9CE8-4CDE-8C72-0964200F3009}"/>
    <cellStyle name="40% - Accent4 3 2 4 3" xfId="3983" xr:uid="{BB73CA69-C8E6-4C2E-B264-B48F37704F06}"/>
    <cellStyle name="40% - Accent4 3 2 4 3 2" xfId="12313" xr:uid="{467C8B6F-5928-47D1-9435-3A3640CF53B9}"/>
    <cellStyle name="40% - Accent4 3 2 4 3 2 2" xfId="28970" xr:uid="{2C0EB247-6826-4AEF-A742-64850478E078}"/>
    <cellStyle name="40% - Accent4 3 2 4 3 3" xfId="20642" xr:uid="{99E2A89C-50D8-4F3C-B65E-6E69AEE01515}"/>
    <cellStyle name="40% - Accent4 3 2 4 4" xfId="6759" xr:uid="{2601AEBD-CE66-44C8-91C1-7AF1E3D09315}"/>
    <cellStyle name="40% - Accent4 3 2 4 4 2" xfId="15089" xr:uid="{BF471F25-6A88-482B-8E1E-F8AFA62EE04C}"/>
    <cellStyle name="40% - Accent4 3 2 4 4 2 2" xfId="31746" xr:uid="{15E92908-A455-4E87-8ED8-74329391D81A}"/>
    <cellStyle name="40% - Accent4 3 2 4 4 3" xfId="23418" xr:uid="{DA7F7B21-92DC-4F8E-875C-653C1D994D29}"/>
    <cellStyle name="40% - Accent4 3 2 4 5" xfId="9537" xr:uid="{60B50010-A389-452D-9F5D-72D9A98DAC62}"/>
    <cellStyle name="40% - Accent4 3 2 4 5 2" xfId="26194" xr:uid="{53A9580F-81FC-47F2-8864-2B9FD6514829}"/>
    <cellStyle name="40% - Accent4 3 2 4 6" xfId="17866" xr:uid="{149967AD-04DF-4D61-880C-566AF31D88B4}"/>
    <cellStyle name="40% - Accent4 3 2 5" xfId="1572" xr:uid="{09477EEB-F380-44F7-B33F-0BA865072F34}"/>
    <cellStyle name="40% - Accent4 3 2 5 2" xfId="4362" xr:uid="{0B1DAF67-84A9-4C1F-AED8-E459245C0150}"/>
    <cellStyle name="40% - Accent4 3 2 5 2 2" xfId="12692" xr:uid="{9A0FB3CA-5EDB-41E6-BC3F-30738CE802B2}"/>
    <cellStyle name="40% - Accent4 3 2 5 2 2 2" xfId="29349" xr:uid="{2FE30F66-E756-4754-AA37-F302B90371BB}"/>
    <cellStyle name="40% - Accent4 3 2 5 2 3" xfId="21021" xr:uid="{7C79E6A4-90C0-4A04-AC71-C37979C7CD2E}"/>
    <cellStyle name="40% - Accent4 3 2 5 3" xfId="7138" xr:uid="{7B4B3A50-7E87-4C1C-BF77-7B60CEEFAE99}"/>
    <cellStyle name="40% - Accent4 3 2 5 3 2" xfId="15468" xr:uid="{BEAE9863-8AA7-45FA-9C51-AFA4CB0D666F}"/>
    <cellStyle name="40% - Accent4 3 2 5 3 2 2" xfId="32125" xr:uid="{FDC1E31A-B5BF-46CA-9371-9D9E8A435DB2}"/>
    <cellStyle name="40% - Accent4 3 2 5 3 3" xfId="23797" xr:uid="{057E220C-CF3B-43DE-9603-CD9B2ACDD935}"/>
    <cellStyle name="40% - Accent4 3 2 5 4" xfId="9916" xr:uid="{27CC05C5-B25F-4653-855E-288B7CEB3C37}"/>
    <cellStyle name="40% - Accent4 3 2 5 4 2" xfId="26573" xr:uid="{F122B5A3-66FA-4901-9C84-5B1FC5314AEE}"/>
    <cellStyle name="40% - Accent4 3 2 5 5" xfId="18245" xr:uid="{C13AA698-C51A-4D41-9FC7-D511FF0C16DA}"/>
    <cellStyle name="40% - Accent4 3 2 6" xfId="3035" xr:uid="{B926F88F-67A1-49C6-AFF5-DEB3DD28C7A1}"/>
    <cellStyle name="40% - Accent4 3 2 6 2" xfId="11365" xr:uid="{017797D1-2890-48E8-827E-046794FE0FAE}"/>
    <cellStyle name="40% - Accent4 3 2 6 2 2" xfId="28022" xr:uid="{39321460-4B94-43C8-8E5F-F70354B73EE3}"/>
    <cellStyle name="40% - Accent4 3 2 6 3" xfId="19694" xr:uid="{4AF05EF3-F857-480E-A033-EBEB3BAC0964}"/>
    <cellStyle name="40% - Accent4 3 2 7" xfId="5811" xr:uid="{5F8825AA-E737-4764-AF4F-1D9ED294D7D7}"/>
    <cellStyle name="40% - Accent4 3 2 7 2" xfId="14141" xr:uid="{98C40F7E-3243-4E4A-AF21-8AAC5C43EEE0}"/>
    <cellStyle name="40% - Accent4 3 2 7 2 2" xfId="30798" xr:uid="{49A555EF-191D-4300-A85F-16246FE075A3}"/>
    <cellStyle name="40% - Accent4 3 2 7 3" xfId="22470" xr:uid="{FA565846-B554-4878-AD6F-BC7F842CBA3F}"/>
    <cellStyle name="40% - Accent4 3 2 8" xfId="8589" xr:uid="{F3304DE1-1D89-4F81-9448-3C19B5C4680B}"/>
    <cellStyle name="40% - Accent4 3 2 8 2" xfId="25246" xr:uid="{D12252EE-ECCE-46B2-843B-2FE747AC82BF}"/>
    <cellStyle name="40% - Accent4 3 2 9" xfId="16918" xr:uid="{34888A1B-DC65-4DAF-94F9-3A42BA52560F}"/>
    <cellStyle name="40% - Accent4 3 3" xfId="359" xr:uid="{AAFC00E7-D867-45D6-A977-ED4644153A05}"/>
    <cellStyle name="40% - Accent4 3 3 2" xfId="838" xr:uid="{558D6BEA-9136-4AEE-96F8-C2745492EF5F}"/>
    <cellStyle name="40% - Accent4 3 3 2 2" xfId="2166" xr:uid="{D74D360F-9A5D-460A-BD9C-CE48DF7BAB21}"/>
    <cellStyle name="40% - Accent4 3 3 2 2 2" xfId="4956" xr:uid="{1BCAA574-8188-4AEF-BC1D-467AAEFBA14C}"/>
    <cellStyle name="40% - Accent4 3 3 2 2 2 2" xfId="13286" xr:uid="{B996AF97-5BFD-4AEA-9DC4-4D9AB0433ED3}"/>
    <cellStyle name="40% - Accent4 3 3 2 2 2 2 2" xfId="29943" xr:uid="{83AF2B50-F79C-490C-BF9C-51633984C1C3}"/>
    <cellStyle name="40% - Accent4 3 3 2 2 2 3" xfId="21615" xr:uid="{FAD5C03D-BBF0-4024-B1F1-640F6FF32A3F}"/>
    <cellStyle name="40% - Accent4 3 3 2 2 3" xfId="7732" xr:uid="{47A2694A-91B5-4FCF-8955-A6C79A7A9E04}"/>
    <cellStyle name="40% - Accent4 3 3 2 2 3 2" xfId="16062" xr:uid="{7126D8E2-023B-45EB-82D0-0105D67E4745}"/>
    <cellStyle name="40% - Accent4 3 3 2 2 3 2 2" xfId="32719" xr:uid="{EA4A5FA7-E2A2-41C6-A371-208AE60B0EF7}"/>
    <cellStyle name="40% - Accent4 3 3 2 2 3 3" xfId="24391" xr:uid="{7D47DA9C-FD28-464D-AE9B-041ECCFECE9D}"/>
    <cellStyle name="40% - Accent4 3 3 2 2 4" xfId="10510" xr:uid="{F7D560A4-AC51-43BE-A8AC-385ADB8B01E3}"/>
    <cellStyle name="40% - Accent4 3 3 2 2 4 2" xfId="27167" xr:uid="{48CEBC1D-6530-4381-846B-C24368320E77}"/>
    <cellStyle name="40% - Accent4 3 3 2 2 5" xfId="18839" xr:uid="{0C8D602E-5A8C-478E-82AD-9BBE3A69846D}"/>
    <cellStyle name="40% - Accent4 3 3 2 3" xfId="3629" xr:uid="{D42A4647-BACF-4DD4-B29E-7F5131B76335}"/>
    <cellStyle name="40% - Accent4 3 3 2 3 2" xfId="11959" xr:uid="{90B72F0B-20F4-4BB1-84DD-4BB7DB431CE2}"/>
    <cellStyle name="40% - Accent4 3 3 2 3 2 2" xfId="28616" xr:uid="{44746BCF-8409-4A0B-8136-75E6AE244305}"/>
    <cellStyle name="40% - Accent4 3 3 2 3 3" xfId="20288" xr:uid="{95129D26-D66C-4886-81E4-553984F9878B}"/>
    <cellStyle name="40% - Accent4 3 3 2 4" xfId="6405" xr:uid="{0CF33FC4-E795-45A7-8EB5-5551DA42EB70}"/>
    <cellStyle name="40% - Accent4 3 3 2 4 2" xfId="14735" xr:uid="{2181B275-489D-40B0-81C6-82445CACF6E5}"/>
    <cellStyle name="40% - Accent4 3 3 2 4 2 2" xfId="31392" xr:uid="{7B4774D1-9E3B-454F-83E4-56D3F4BFB250}"/>
    <cellStyle name="40% - Accent4 3 3 2 4 3" xfId="23064" xr:uid="{E5D7A8F2-19F4-4126-A641-C02A9186FA60}"/>
    <cellStyle name="40% - Accent4 3 3 2 5" xfId="9183" xr:uid="{2F05FF55-6034-4E84-B53A-8F0FF26713BD}"/>
    <cellStyle name="40% - Accent4 3 3 2 5 2" xfId="25840" xr:uid="{750532D9-C4E2-4809-8EAB-BC4876703E6D}"/>
    <cellStyle name="40% - Accent4 3 3 2 6" xfId="17512" xr:uid="{9A28CB72-8B92-46C9-89E1-59ADB6852C4E}"/>
    <cellStyle name="40% - Accent4 3 3 3" xfId="1689" xr:uid="{C2C10AA2-6CF2-40F6-B530-9BAD5073F018}"/>
    <cellStyle name="40% - Accent4 3 3 3 2" xfId="4479" xr:uid="{4C96CAAF-0F55-408B-8706-EB2D3FCCC24B}"/>
    <cellStyle name="40% - Accent4 3 3 3 2 2" xfId="12809" xr:uid="{473CCC93-B852-4F58-98AD-7ED2B5882112}"/>
    <cellStyle name="40% - Accent4 3 3 3 2 2 2" xfId="29466" xr:uid="{0DFA248F-8F9A-476B-AFFB-C970E2BC63D0}"/>
    <cellStyle name="40% - Accent4 3 3 3 2 3" xfId="21138" xr:uid="{A0E5A180-8478-428A-93FC-C82B4D5535EB}"/>
    <cellStyle name="40% - Accent4 3 3 3 3" xfId="7255" xr:uid="{95C64338-80E7-43E3-9A06-51E0964B5FBA}"/>
    <cellStyle name="40% - Accent4 3 3 3 3 2" xfId="15585" xr:uid="{7C99DF2B-0DED-4C36-8A57-F4C33075853B}"/>
    <cellStyle name="40% - Accent4 3 3 3 3 2 2" xfId="32242" xr:uid="{804D92A3-497D-4630-9395-0192FEBFB09F}"/>
    <cellStyle name="40% - Accent4 3 3 3 3 3" xfId="23914" xr:uid="{A743704B-FF57-4466-9A3D-775CFD438B3B}"/>
    <cellStyle name="40% - Accent4 3 3 3 4" xfId="10033" xr:uid="{38FCA9B4-D24F-438D-AEEF-3F7D608F4F0E}"/>
    <cellStyle name="40% - Accent4 3 3 3 4 2" xfId="26690" xr:uid="{6335D757-ABE0-4EDB-B797-AEB6408AE53E}"/>
    <cellStyle name="40% - Accent4 3 3 3 5" xfId="18362" xr:uid="{5A656350-5DF5-442B-A86B-D936CD258BB0}"/>
    <cellStyle name="40% - Accent4 3 3 4" xfId="3152" xr:uid="{B9FE810C-73F7-43A5-AEA6-63ED178AAB95}"/>
    <cellStyle name="40% - Accent4 3 3 4 2" xfId="11482" xr:uid="{EB5ABB66-4C22-4110-9793-E666C9175DE4}"/>
    <cellStyle name="40% - Accent4 3 3 4 2 2" xfId="28139" xr:uid="{3DB0D755-75D9-4F5F-975E-D54978B3E26E}"/>
    <cellStyle name="40% - Accent4 3 3 4 3" xfId="19811" xr:uid="{3248B8F8-2E18-47E3-A3A5-D5EFBC48A04A}"/>
    <cellStyle name="40% - Accent4 3 3 5" xfId="5928" xr:uid="{6B744E74-F1D3-4438-AFB9-5D64C1FF54AC}"/>
    <cellStyle name="40% - Accent4 3 3 5 2" xfId="14258" xr:uid="{ADE737F4-2C1A-484B-9118-B04D20C26ECA}"/>
    <cellStyle name="40% - Accent4 3 3 5 2 2" xfId="30915" xr:uid="{AF654D77-C14C-4644-8DDE-D5F95FF184C2}"/>
    <cellStyle name="40% - Accent4 3 3 5 3" xfId="22587" xr:uid="{56DC8295-EFAA-4D09-A758-6BACA4464911}"/>
    <cellStyle name="40% - Accent4 3 3 6" xfId="8706" xr:uid="{ED3331F2-9BCD-41B0-B79F-BE7EE8B3ECFD}"/>
    <cellStyle name="40% - Accent4 3 3 6 2" xfId="25363" xr:uid="{EA320B43-6404-4AAE-988A-CD76CE67E339}"/>
    <cellStyle name="40% - Accent4 3 3 7" xfId="17035" xr:uid="{0A634CAD-3574-48C8-9E9D-D411B8FB1A36}"/>
    <cellStyle name="40% - Accent4 3 4" xfId="595" xr:uid="{230B75AA-D9F5-4911-B361-832964691AA7}"/>
    <cellStyle name="40% - Accent4 3 4 2" xfId="1925" xr:uid="{0B45756D-9113-4EE8-BF75-61D6515933E3}"/>
    <cellStyle name="40% - Accent4 3 4 2 2" xfId="4715" xr:uid="{FE783979-B948-4D45-B178-CD61788D84F5}"/>
    <cellStyle name="40% - Accent4 3 4 2 2 2" xfId="13045" xr:uid="{7D6D4CE5-902B-4E68-8F26-1CAE66BFCB1D}"/>
    <cellStyle name="40% - Accent4 3 4 2 2 2 2" xfId="29702" xr:uid="{A036FD2E-67F1-448B-88EB-85F503E94111}"/>
    <cellStyle name="40% - Accent4 3 4 2 2 3" xfId="21374" xr:uid="{78CF997B-4B4D-464B-AEF4-8EF25529EA22}"/>
    <cellStyle name="40% - Accent4 3 4 2 3" xfId="7491" xr:uid="{C62B9A12-11AF-47BD-9404-BE8DB2B90BBD}"/>
    <cellStyle name="40% - Accent4 3 4 2 3 2" xfId="15821" xr:uid="{8000968F-7551-4DE3-9F79-E79F9BDCAEB7}"/>
    <cellStyle name="40% - Accent4 3 4 2 3 2 2" xfId="32478" xr:uid="{D78D7A45-F8AC-47B9-88DC-AD67452703B2}"/>
    <cellStyle name="40% - Accent4 3 4 2 3 3" xfId="24150" xr:uid="{B1CA26CE-8379-4FFD-B61B-649599497375}"/>
    <cellStyle name="40% - Accent4 3 4 2 4" xfId="10269" xr:uid="{D4FCDBCE-ABFF-4B13-AD2F-F68B2335824F}"/>
    <cellStyle name="40% - Accent4 3 4 2 4 2" xfId="26926" xr:uid="{2A5CD876-C149-4346-9C5B-B3A9076FF198}"/>
    <cellStyle name="40% - Accent4 3 4 2 5" xfId="18598" xr:uid="{719EFB16-AA99-492D-8062-BAFC133BFD7E}"/>
    <cellStyle name="40% - Accent4 3 4 3" xfId="3388" xr:uid="{A1756E01-82B2-4B6C-9048-4B069C90F07D}"/>
    <cellStyle name="40% - Accent4 3 4 3 2" xfId="11718" xr:uid="{CDC84017-A961-4BE2-972B-8FC83F1C0775}"/>
    <cellStyle name="40% - Accent4 3 4 3 2 2" xfId="28375" xr:uid="{2DC36952-E09B-472A-BA41-47F9DA9F37AF}"/>
    <cellStyle name="40% - Accent4 3 4 3 3" xfId="20047" xr:uid="{4953B1BD-7445-4CF2-8A58-06F707551267}"/>
    <cellStyle name="40% - Accent4 3 4 4" xfId="6164" xr:uid="{D7C2B71A-B31D-476C-B7C2-1A4CDB56903B}"/>
    <cellStyle name="40% - Accent4 3 4 4 2" xfId="14494" xr:uid="{B09FA4A7-B330-4704-A1CD-D3AA6505A3C3}"/>
    <cellStyle name="40% - Accent4 3 4 4 2 2" xfId="31151" xr:uid="{4C179960-53EB-49E9-ADA5-1939C190D05C}"/>
    <cellStyle name="40% - Accent4 3 4 4 3" xfId="22823" xr:uid="{8C9842DD-D47F-4832-BD97-7B74BA6056FA}"/>
    <cellStyle name="40% - Accent4 3 4 5" xfId="8942" xr:uid="{4AC94826-026B-4BD8-B17B-77286210E854}"/>
    <cellStyle name="40% - Accent4 3 4 5 2" xfId="25599" xr:uid="{1C6DB62D-CBC0-42F9-A255-BB52A2C9EF45}"/>
    <cellStyle name="40% - Accent4 3 4 6" xfId="17271" xr:uid="{8A6F5463-21C4-4514-87C1-662FF072008E}"/>
    <cellStyle name="40% - Accent4 3 5" xfId="1072" xr:uid="{7AB183CD-48BD-44AB-9E04-88354AA7B565}"/>
    <cellStyle name="40% - Accent4 3 5 2" xfId="2400" xr:uid="{8EF8D0E3-3556-49AF-ACEA-D156281FDEB2}"/>
    <cellStyle name="40% - Accent4 3 5 2 2" xfId="5190" xr:uid="{30833228-FDBA-438D-89B5-0577638E699F}"/>
    <cellStyle name="40% - Accent4 3 5 2 2 2" xfId="13520" xr:uid="{29718A2C-7007-4947-9921-31A18B66C901}"/>
    <cellStyle name="40% - Accent4 3 5 2 2 2 2" xfId="30177" xr:uid="{3BDE0390-EEF8-47A0-ABB8-C5F24CF4D66E}"/>
    <cellStyle name="40% - Accent4 3 5 2 2 3" xfId="21849" xr:uid="{AFD923DC-6788-4435-AF24-EDDD734B5C4C}"/>
    <cellStyle name="40% - Accent4 3 5 2 3" xfId="7966" xr:uid="{174CE703-A6C4-420C-8EB7-73545DDB583A}"/>
    <cellStyle name="40% - Accent4 3 5 2 3 2" xfId="16296" xr:uid="{A942872A-0F9E-45FF-87D1-200C6C3B9CF4}"/>
    <cellStyle name="40% - Accent4 3 5 2 3 2 2" xfId="32953" xr:uid="{46C4B9D3-E8B0-4E21-AD46-561E14C6F881}"/>
    <cellStyle name="40% - Accent4 3 5 2 3 3" xfId="24625" xr:uid="{64DF440E-E862-4AD5-8253-4AAF652DE906}"/>
    <cellStyle name="40% - Accent4 3 5 2 4" xfId="10744" xr:uid="{3C27A52C-FE9E-4E90-B399-6FB290F44A50}"/>
    <cellStyle name="40% - Accent4 3 5 2 4 2" xfId="27401" xr:uid="{77694731-87E2-4A7E-8B1D-CF868DBD8E48}"/>
    <cellStyle name="40% - Accent4 3 5 2 5" xfId="19073" xr:uid="{0BF04637-2FB1-4DE2-AD08-642BA0C099AB}"/>
    <cellStyle name="40% - Accent4 3 5 3" xfId="3863" xr:uid="{BD3F4F75-09CF-469A-A2CA-A9B5FD678A22}"/>
    <cellStyle name="40% - Accent4 3 5 3 2" xfId="12193" xr:uid="{22976F09-6134-4FAB-9B3B-99EE44CD780C}"/>
    <cellStyle name="40% - Accent4 3 5 3 2 2" xfId="28850" xr:uid="{2B30C028-D60A-4792-9DE5-2160E4133B48}"/>
    <cellStyle name="40% - Accent4 3 5 3 3" xfId="20522" xr:uid="{1C0D4704-9E36-40BD-9651-4B218B332C2D}"/>
    <cellStyle name="40% - Accent4 3 5 4" xfId="6639" xr:uid="{1FD5F9B7-CCB1-47ED-802E-18586FF4B732}"/>
    <cellStyle name="40% - Accent4 3 5 4 2" xfId="14969" xr:uid="{317F805A-88F3-42E1-8931-CAD008A17040}"/>
    <cellStyle name="40% - Accent4 3 5 4 2 2" xfId="31626" xr:uid="{09FEDE0D-E4B6-42FF-860E-2402CB700517}"/>
    <cellStyle name="40% - Accent4 3 5 4 3" xfId="23298" xr:uid="{A7D4F2D3-1EE6-4EA3-8450-C8267A77295E}"/>
    <cellStyle name="40% - Accent4 3 5 5" xfId="9417" xr:uid="{306B62EF-4CC5-4567-9C45-12959A316B76}"/>
    <cellStyle name="40% - Accent4 3 5 5 2" xfId="26074" xr:uid="{F53D0F1C-5117-422F-8E4F-4FD49E519025}"/>
    <cellStyle name="40% - Accent4 3 5 6" xfId="17746" xr:uid="{37474390-7128-4F3C-B0C0-0BEB984E6CF2}"/>
    <cellStyle name="40% - Accent4 3 6" xfId="1337" xr:uid="{7B1980B0-8C76-4835-AC7A-4AB5C6A9FD05}"/>
    <cellStyle name="40% - Accent4 3 6 2" xfId="2665" xr:uid="{DAF56EC4-469F-4ABE-AB6E-E235AEC965AE}"/>
    <cellStyle name="40% - Accent4 3 6 2 2" xfId="5455" xr:uid="{A497B0E6-5FD8-4CAC-AF29-CA78C617AB0F}"/>
    <cellStyle name="40% - Accent4 3 6 2 2 2" xfId="13785" xr:uid="{F1C838A2-DAB9-4098-8CAD-E5F315B6DBED}"/>
    <cellStyle name="40% - Accent4 3 6 2 2 2 2" xfId="30442" xr:uid="{3B65CBB2-BE10-4FC6-9D36-DC5AED6EBB19}"/>
    <cellStyle name="40% - Accent4 3 6 2 2 3" xfId="22114" xr:uid="{445C7BD2-421D-4603-895E-C6DCE20B56EF}"/>
    <cellStyle name="40% - Accent4 3 6 2 3" xfId="8231" xr:uid="{FC108F87-8808-47D7-A213-DDF830E11CB4}"/>
    <cellStyle name="40% - Accent4 3 6 2 3 2" xfId="16561" xr:uid="{4B3232D9-7F25-4ED9-9BFA-0A250A418715}"/>
    <cellStyle name="40% - Accent4 3 6 2 3 2 2" xfId="33218" xr:uid="{FF36812F-EF7E-48B8-B28F-6737F654AF2C}"/>
    <cellStyle name="40% - Accent4 3 6 2 3 3" xfId="24890" xr:uid="{50C8D2C8-E12C-45B8-A935-E101EF762261}"/>
    <cellStyle name="40% - Accent4 3 6 2 4" xfId="11009" xr:uid="{A9F35471-818C-4DD3-83CC-5F3E4F1AFCC3}"/>
    <cellStyle name="40% - Accent4 3 6 2 4 2" xfId="27666" xr:uid="{3CF97C3A-78E4-41D6-A993-972CD4E14A3C}"/>
    <cellStyle name="40% - Accent4 3 6 2 5" xfId="19338" xr:uid="{0F7F10C8-07AD-40F7-B892-9AFA46643B04}"/>
    <cellStyle name="40% - Accent4 3 6 3" xfId="4128" xr:uid="{1A8FB796-2E0B-4617-84F8-4AC7BA50DCBA}"/>
    <cellStyle name="40% - Accent4 3 6 3 2" xfId="12458" xr:uid="{C8290628-27D3-4DD6-94EA-C10EC358BC95}"/>
    <cellStyle name="40% - Accent4 3 6 3 2 2" xfId="29115" xr:uid="{745CD2DC-8C0F-4F05-B851-1549CBD12390}"/>
    <cellStyle name="40% - Accent4 3 6 3 3" xfId="20787" xr:uid="{7DE586E6-7BAE-46B5-91BD-250BCD2ECB64}"/>
    <cellStyle name="40% - Accent4 3 6 4" xfId="6904" xr:uid="{5E88D26C-AD96-4E57-9C87-DD17CAF23A2D}"/>
    <cellStyle name="40% - Accent4 3 6 4 2" xfId="15234" xr:uid="{0F162A72-9B58-4426-84C0-3BEBD9628141}"/>
    <cellStyle name="40% - Accent4 3 6 4 2 2" xfId="31891" xr:uid="{1F2EC656-FFA6-441A-A0BD-82E1362CC5E3}"/>
    <cellStyle name="40% - Accent4 3 6 4 3" xfId="23563" xr:uid="{43A250B6-06A5-42BD-9BC7-77807287878B}"/>
    <cellStyle name="40% - Accent4 3 6 5" xfId="9682" xr:uid="{2CC55AC1-A4A7-4867-8A66-C21B88B03B80}"/>
    <cellStyle name="40% - Accent4 3 6 5 2" xfId="26339" xr:uid="{0861A341-1F4C-445F-B39B-7B4A39884C84}"/>
    <cellStyle name="40% - Accent4 3 6 6" xfId="18011" xr:uid="{2C5BD48E-8426-41D8-8F5E-B888A430D708}"/>
    <cellStyle name="40% - Accent4 3 7" xfId="1452" xr:uid="{626E7A14-44E0-44CA-ACB9-762E3654E481}"/>
    <cellStyle name="40% - Accent4 3 7 2" xfId="4242" xr:uid="{998F8897-5434-407D-8222-932096748F4A}"/>
    <cellStyle name="40% - Accent4 3 7 2 2" xfId="12572" xr:uid="{34EECA82-921E-4ABD-9316-B4AE12BD56E9}"/>
    <cellStyle name="40% - Accent4 3 7 2 2 2" xfId="29229" xr:uid="{1105D76B-DA78-4307-9E48-29DD920E710E}"/>
    <cellStyle name="40% - Accent4 3 7 2 3" xfId="20901" xr:uid="{69B75E9C-3C60-45F9-AFD9-19590432C582}"/>
    <cellStyle name="40% - Accent4 3 7 3" xfId="7018" xr:uid="{05017D1C-D824-4CB6-926E-CABE9DC3E8CD}"/>
    <cellStyle name="40% - Accent4 3 7 3 2" xfId="15348" xr:uid="{4A00F5C7-D9C6-4AF6-9789-E7A4FD8101FF}"/>
    <cellStyle name="40% - Accent4 3 7 3 2 2" xfId="32005" xr:uid="{53A33955-5BF7-49C2-BB65-51949D41DE58}"/>
    <cellStyle name="40% - Accent4 3 7 3 3" xfId="23677" xr:uid="{0ECCC904-A16A-4587-AEDF-B069E487A7E6}"/>
    <cellStyle name="40% - Accent4 3 7 4" xfId="9796" xr:uid="{F2E809C3-7A01-49C4-9267-665DA6868A0C}"/>
    <cellStyle name="40% - Accent4 3 7 4 2" xfId="26453" xr:uid="{38D7798C-5C61-43D9-AAF9-E447808DAF52}"/>
    <cellStyle name="40% - Accent4 3 7 5" xfId="18125" xr:uid="{3C25D4C4-69FF-4120-BB12-6AC9EB509FEC}"/>
    <cellStyle name="40% - Accent4 3 8" xfId="2915" xr:uid="{9471B2BC-A4FF-4BCA-BE14-BC8A126E1220}"/>
    <cellStyle name="40% - Accent4 3 8 2" xfId="11245" xr:uid="{DCFD149D-E866-462B-B867-02596BF2C58F}"/>
    <cellStyle name="40% - Accent4 3 8 2 2" xfId="27902" xr:uid="{4F1533B3-9930-40A0-88EA-A61E8D387E6B}"/>
    <cellStyle name="40% - Accent4 3 8 3" xfId="19574" xr:uid="{E34BA9A5-506F-48C1-993B-85B7D6294399}"/>
    <cellStyle name="40% - Accent4 3 9" xfId="5691" xr:uid="{D56C1B44-1B89-4331-AC02-A31B5AD5F0F7}"/>
    <cellStyle name="40% - Accent4 3 9 2" xfId="14021" xr:uid="{1278B0DA-292C-401E-9274-403CEF2621AA}"/>
    <cellStyle name="40% - Accent4 3 9 2 2" xfId="30678" xr:uid="{9CB09AB5-B8DD-4805-B716-1C5C290EAF04}"/>
    <cellStyle name="40% - Accent4 3 9 3" xfId="22350" xr:uid="{9B64CCD6-A1B6-4C42-8B5B-A5FF6888878C}"/>
    <cellStyle name="40% - Accent4 4" xfId="175" xr:uid="{84D5B788-B36E-40CC-910F-EE52A17394FF}"/>
    <cellStyle name="40% - Accent4 4 10" xfId="34929" xr:uid="{84CAC677-4CB6-426A-A606-E86D03FDF823}"/>
    <cellStyle name="40% - Accent4 4 2" xfId="417" xr:uid="{968E6B84-3934-4F1C-A466-C34A96A145D2}"/>
    <cellStyle name="40% - Accent4 4 2 2" xfId="894" xr:uid="{108E3934-2E2A-4E25-9159-9E59D96A8B39}"/>
    <cellStyle name="40% - Accent4 4 2 2 2" xfId="2222" xr:uid="{26BCB8BB-8BA2-4463-9EB6-6E5116525659}"/>
    <cellStyle name="40% - Accent4 4 2 2 2 2" xfId="5012" xr:uid="{5CA3C876-EBE0-4F24-AFBE-F839CB129191}"/>
    <cellStyle name="40% - Accent4 4 2 2 2 2 2" xfId="13342" xr:uid="{F96D4CF3-D888-440B-BF9B-A18AFA2EDF6D}"/>
    <cellStyle name="40% - Accent4 4 2 2 2 2 2 2" xfId="29999" xr:uid="{9FD07DBB-0D04-4FE7-ACE7-3EDDF4487CF1}"/>
    <cellStyle name="40% - Accent4 4 2 2 2 2 3" xfId="21671" xr:uid="{36B90A76-801F-4E27-B1F1-BF3B41A963DD}"/>
    <cellStyle name="40% - Accent4 4 2 2 2 3" xfId="7788" xr:uid="{CCCD20A2-ACD7-4043-AA8F-E179AD7F6133}"/>
    <cellStyle name="40% - Accent4 4 2 2 2 3 2" xfId="16118" xr:uid="{DBC0E220-6A3A-4848-8569-3429CA41F0D4}"/>
    <cellStyle name="40% - Accent4 4 2 2 2 3 2 2" xfId="32775" xr:uid="{8B77D9B2-2E3A-44F2-8412-68DAC1DBEBAF}"/>
    <cellStyle name="40% - Accent4 4 2 2 2 3 3" xfId="24447" xr:uid="{0BAB6B6B-434A-4B2D-BA14-E0A2D262362D}"/>
    <cellStyle name="40% - Accent4 4 2 2 2 4" xfId="10566" xr:uid="{A0E2C9B0-54B7-41DE-9F60-9E75FA4C8E2F}"/>
    <cellStyle name="40% - Accent4 4 2 2 2 4 2" xfId="27223" xr:uid="{C958C991-176D-4808-BA19-954EA38CFAB7}"/>
    <cellStyle name="40% - Accent4 4 2 2 2 5" xfId="18895" xr:uid="{322374B8-541E-4644-B4E3-6A051A68B2BB}"/>
    <cellStyle name="40% - Accent4 4 2 2 3" xfId="3685" xr:uid="{4BF60E6A-E076-4DAA-BE11-F6EA5BED2F09}"/>
    <cellStyle name="40% - Accent4 4 2 2 3 2" xfId="12015" xr:uid="{27C4831C-0BF4-410B-8165-F6434AFB4793}"/>
    <cellStyle name="40% - Accent4 4 2 2 3 2 2" xfId="28672" xr:uid="{C83FD459-59B5-49AB-8FD2-FFE433079852}"/>
    <cellStyle name="40% - Accent4 4 2 2 3 3" xfId="20344" xr:uid="{D051C5CA-0249-4C8F-9D0C-57EA4A01FE74}"/>
    <cellStyle name="40% - Accent4 4 2 2 4" xfId="6461" xr:uid="{AF25DDDA-E114-47D7-9412-8E784E0F62C4}"/>
    <cellStyle name="40% - Accent4 4 2 2 4 2" xfId="14791" xr:uid="{40BFC7DB-0551-4D19-A832-B389C1630D82}"/>
    <cellStyle name="40% - Accent4 4 2 2 4 2 2" xfId="31448" xr:uid="{514D7B66-F43A-4B92-87FA-423EE38C30E5}"/>
    <cellStyle name="40% - Accent4 4 2 2 4 3" xfId="23120" xr:uid="{4C85913B-42B8-4DEA-9105-C205E90D4A48}"/>
    <cellStyle name="40% - Accent4 4 2 2 5" xfId="9239" xr:uid="{8396C71C-70C3-44C4-BDF2-BD871A044782}"/>
    <cellStyle name="40% - Accent4 4 2 2 5 2" xfId="25896" xr:uid="{06921DCB-42EF-4A1A-A28C-14514B557A85}"/>
    <cellStyle name="40% - Accent4 4 2 2 6" xfId="17568" xr:uid="{DC66E04A-A69B-46AF-8B49-437EB415634E}"/>
    <cellStyle name="40% - Accent4 4 2 3" xfId="1747" xr:uid="{6FBB96B5-6E01-47AB-BDE0-5508DB829DA6}"/>
    <cellStyle name="40% - Accent4 4 2 3 2" xfId="4537" xr:uid="{53BA9CE9-D350-4E7B-86D0-B525AD83A50B}"/>
    <cellStyle name="40% - Accent4 4 2 3 2 2" xfId="12867" xr:uid="{046FE17B-BFDD-406B-883D-8B03A8665133}"/>
    <cellStyle name="40% - Accent4 4 2 3 2 2 2" xfId="29524" xr:uid="{6CBD4187-7FAB-41AB-AA17-2B5A5F6FFACF}"/>
    <cellStyle name="40% - Accent4 4 2 3 2 3" xfId="21196" xr:uid="{AAAE4680-6ABC-4830-A865-A9AE41C27FDC}"/>
    <cellStyle name="40% - Accent4 4 2 3 3" xfId="7313" xr:uid="{BDD0D4BB-DF55-4F8F-9220-66D146FBCFB5}"/>
    <cellStyle name="40% - Accent4 4 2 3 3 2" xfId="15643" xr:uid="{222FD3FC-A1A6-40DC-91F4-FDCB7BA352CD}"/>
    <cellStyle name="40% - Accent4 4 2 3 3 2 2" xfId="32300" xr:uid="{58C769BC-A0AA-401F-9245-38681030A079}"/>
    <cellStyle name="40% - Accent4 4 2 3 3 3" xfId="23972" xr:uid="{D6FF57D4-6244-4C83-A658-80E69E97C995}"/>
    <cellStyle name="40% - Accent4 4 2 3 4" xfId="10091" xr:uid="{CEA68749-E6F1-4ACA-8DC3-0A3B1BD8E3A8}"/>
    <cellStyle name="40% - Accent4 4 2 3 4 2" xfId="26748" xr:uid="{A1F331C2-A11A-4D4E-9CD4-1B574404C872}"/>
    <cellStyle name="40% - Accent4 4 2 3 5" xfId="18420" xr:uid="{3735446A-98EE-45F1-967C-0A25406E0475}"/>
    <cellStyle name="40% - Accent4 4 2 4" xfId="3210" xr:uid="{961D4397-4983-4881-9BA0-B7A506D5940E}"/>
    <cellStyle name="40% - Accent4 4 2 4 2" xfId="11540" xr:uid="{91A5D7B2-15B5-41AE-B84B-EB4A9D62E207}"/>
    <cellStyle name="40% - Accent4 4 2 4 2 2" xfId="28197" xr:uid="{816C1713-BBCD-4F70-B72D-05D1368D12F1}"/>
    <cellStyle name="40% - Accent4 4 2 4 3" xfId="19869" xr:uid="{72C95763-B57D-4FB0-8FA7-8C88F01D890E}"/>
    <cellStyle name="40% - Accent4 4 2 5" xfId="5986" xr:uid="{95F76712-EBC6-4145-9FE3-D448FFDACD9D}"/>
    <cellStyle name="40% - Accent4 4 2 5 2" xfId="14316" xr:uid="{06911FB7-6D98-49F4-9C24-AACB009D1473}"/>
    <cellStyle name="40% - Accent4 4 2 5 2 2" xfId="30973" xr:uid="{B59F4688-252F-4767-8491-62CA25CBB95B}"/>
    <cellStyle name="40% - Accent4 4 2 5 3" xfId="22645" xr:uid="{D8F7BFEE-C331-4FAB-B644-6A091EE46C6E}"/>
    <cellStyle name="40% - Accent4 4 2 6" xfId="8764" xr:uid="{FB059AC2-27D8-412D-8BAD-3843BF29456E}"/>
    <cellStyle name="40% - Accent4 4 2 6 2" xfId="25421" xr:uid="{B65BA218-C46A-4ED0-9B0E-579932C44DCE}"/>
    <cellStyle name="40% - Accent4 4 2 7" xfId="17093" xr:uid="{BBC1CE60-7AE8-4444-8F81-14351BDB8DCB}"/>
    <cellStyle name="40% - Accent4 4 3" xfId="653" xr:uid="{B86DB120-CB9E-4280-BFB8-FEDCD8806901}"/>
    <cellStyle name="40% - Accent4 4 3 2" xfId="1983" xr:uid="{52C7336B-9565-4679-A889-5CC3736E3954}"/>
    <cellStyle name="40% - Accent4 4 3 2 2" xfId="4773" xr:uid="{B0E6ADC0-E813-474B-9CDE-481093B8B308}"/>
    <cellStyle name="40% - Accent4 4 3 2 2 2" xfId="13103" xr:uid="{7BD3A8A4-577B-4E0E-88A9-00F13CAAC5F4}"/>
    <cellStyle name="40% - Accent4 4 3 2 2 2 2" xfId="29760" xr:uid="{657E4301-A795-4941-B51B-96E50AF0512F}"/>
    <cellStyle name="40% - Accent4 4 3 2 2 3" xfId="21432" xr:uid="{ED268907-A948-477F-800B-9BAF7B535F9E}"/>
    <cellStyle name="40% - Accent4 4 3 2 3" xfId="7549" xr:uid="{AFCF1D1E-8D09-4294-A3DE-FAA6BB74429B}"/>
    <cellStyle name="40% - Accent4 4 3 2 3 2" xfId="15879" xr:uid="{EC6F3117-3A5D-4DB4-9B52-742283C44EFC}"/>
    <cellStyle name="40% - Accent4 4 3 2 3 2 2" xfId="32536" xr:uid="{83E32195-F1B8-4667-9629-FBC358C5058B}"/>
    <cellStyle name="40% - Accent4 4 3 2 3 3" xfId="24208" xr:uid="{EC1C3AFC-8AD4-4B41-B0FA-02A77AA3569E}"/>
    <cellStyle name="40% - Accent4 4 3 2 4" xfId="10327" xr:uid="{DE87386C-5CAF-438C-A507-52DE4EC6CC9E}"/>
    <cellStyle name="40% - Accent4 4 3 2 4 2" xfId="26984" xr:uid="{4E525D48-3102-4427-997E-143304C92E8D}"/>
    <cellStyle name="40% - Accent4 4 3 2 5" xfId="18656" xr:uid="{66FE5946-79EE-47B3-A425-9060FF604B8B}"/>
    <cellStyle name="40% - Accent4 4 3 3" xfId="3446" xr:uid="{728F8731-2764-47DA-906C-A0DCE205FCBE}"/>
    <cellStyle name="40% - Accent4 4 3 3 2" xfId="11776" xr:uid="{C73E3294-C1BA-4F24-8AF4-5DF862299334}"/>
    <cellStyle name="40% - Accent4 4 3 3 2 2" xfId="28433" xr:uid="{761D4BD3-E345-4AB6-85DB-F247ADC6C6B7}"/>
    <cellStyle name="40% - Accent4 4 3 3 3" xfId="20105" xr:uid="{13E78901-FC15-404A-B027-02AAB02F7510}"/>
    <cellStyle name="40% - Accent4 4 3 4" xfId="6222" xr:uid="{D40A7D38-BD64-49A1-8EE9-7FE3A7ADC4A8}"/>
    <cellStyle name="40% - Accent4 4 3 4 2" xfId="14552" xr:uid="{80407A7A-1F0F-4991-BD0F-DBF53E96BE5F}"/>
    <cellStyle name="40% - Accent4 4 3 4 2 2" xfId="31209" xr:uid="{42622C4B-0303-4045-9F5E-4A35A136A0D5}"/>
    <cellStyle name="40% - Accent4 4 3 4 3" xfId="22881" xr:uid="{DDD89281-5472-4021-B60E-FF79E605A5FD}"/>
    <cellStyle name="40% - Accent4 4 3 5" xfId="9000" xr:uid="{BF3B9778-545A-4716-9A21-E4A1C37DADD0}"/>
    <cellStyle name="40% - Accent4 4 3 5 2" xfId="25657" xr:uid="{C15E487D-CFE9-43F2-AD26-0B0EC2FD62F8}"/>
    <cellStyle name="40% - Accent4 4 3 6" xfId="17329" xr:uid="{384C3D90-C93D-49AA-9E8E-38C23F39C557}"/>
    <cellStyle name="40% - Accent4 4 4" xfId="1130" xr:uid="{87CED6CB-82DB-4D7A-B817-EF48041330A1}"/>
    <cellStyle name="40% - Accent4 4 4 2" xfId="2458" xr:uid="{C61F2BB8-565E-4B77-B3EA-6C6882699DE6}"/>
    <cellStyle name="40% - Accent4 4 4 2 2" xfId="5248" xr:uid="{C30AB989-1A84-4395-9197-AB63D93022FA}"/>
    <cellStyle name="40% - Accent4 4 4 2 2 2" xfId="13578" xr:uid="{86D461A6-0B12-4B8E-A82B-E3EA56BC8DC9}"/>
    <cellStyle name="40% - Accent4 4 4 2 2 2 2" xfId="30235" xr:uid="{4A41D8C1-254A-4DE4-BBB5-6C72A38186ED}"/>
    <cellStyle name="40% - Accent4 4 4 2 2 3" xfId="21907" xr:uid="{8C1D3F9E-90C8-4D05-8942-4A9372D83822}"/>
    <cellStyle name="40% - Accent4 4 4 2 3" xfId="8024" xr:uid="{18215CEB-56DC-4507-82EF-BDFD22B36CE0}"/>
    <cellStyle name="40% - Accent4 4 4 2 3 2" xfId="16354" xr:uid="{DE74E4BD-869C-4762-A246-30712495B860}"/>
    <cellStyle name="40% - Accent4 4 4 2 3 2 2" xfId="33011" xr:uid="{652991FE-3B58-4AE7-B1AA-1DF2BDE5C439}"/>
    <cellStyle name="40% - Accent4 4 4 2 3 3" xfId="24683" xr:uid="{C32FE1E5-85DE-4E3A-8C3A-DA989FD19020}"/>
    <cellStyle name="40% - Accent4 4 4 2 4" xfId="10802" xr:uid="{2DDB41BF-6A5B-4093-8427-94425A7C526E}"/>
    <cellStyle name="40% - Accent4 4 4 2 4 2" xfId="27459" xr:uid="{E1DC65FA-8B3C-4609-91DA-50E3E8D65D36}"/>
    <cellStyle name="40% - Accent4 4 4 2 5" xfId="19131" xr:uid="{D88B031A-2BB4-49C7-A4BF-4620EA299490}"/>
    <cellStyle name="40% - Accent4 4 4 3" xfId="3921" xr:uid="{7AA9DA8E-9A2E-4911-A1FF-8421A4EBE7C7}"/>
    <cellStyle name="40% - Accent4 4 4 3 2" xfId="12251" xr:uid="{5D549D69-431A-4050-9A84-2EA4A4658582}"/>
    <cellStyle name="40% - Accent4 4 4 3 2 2" xfId="28908" xr:uid="{68D1DDC3-0F5F-47D2-930F-CCB1D3A1F1B0}"/>
    <cellStyle name="40% - Accent4 4 4 3 3" xfId="20580" xr:uid="{385101EC-32DF-4A07-8896-F5F48E510482}"/>
    <cellStyle name="40% - Accent4 4 4 4" xfId="6697" xr:uid="{E46E64D4-C8CD-487C-98CB-0EBE3A9F964C}"/>
    <cellStyle name="40% - Accent4 4 4 4 2" xfId="15027" xr:uid="{2DC21F77-D36E-4D83-AC0D-81268A2091CC}"/>
    <cellStyle name="40% - Accent4 4 4 4 2 2" xfId="31684" xr:uid="{6C2E9820-2672-48D4-8A96-DD53F34ABFB0}"/>
    <cellStyle name="40% - Accent4 4 4 4 3" xfId="23356" xr:uid="{61E8717A-4360-4EAA-95E4-A9FD90F68238}"/>
    <cellStyle name="40% - Accent4 4 4 5" xfId="9475" xr:uid="{65BACFF0-0DB9-451D-901E-AAAF8F403B2E}"/>
    <cellStyle name="40% - Accent4 4 4 5 2" xfId="26132" xr:uid="{DCAE922B-8B9D-4368-B1FA-281F4EDF0DC8}"/>
    <cellStyle name="40% - Accent4 4 4 6" xfId="17804" xr:uid="{D5CD6013-5A57-4220-8420-8C2B9307F1BF}"/>
    <cellStyle name="40% - Accent4 4 5" xfId="1510" xr:uid="{0ECE58AC-B35D-4452-9788-FA1F7A5BEFA7}"/>
    <cellStyle name="40% - Accent4 4 5 2" xfId="4300" xr:uid="{B4C1F079-82B7-4918-AB98-6F1D963269CE}"/>
    <cellStyle name="40% - Accent4 4 5 2 2" xfId="12630" xr:uid="{D1DD9B9E-0AE7-4212-BE39-AEFE0F5584ED}"/>
    <cellStyle name="40% - Accent4 4 5 2 2 2" xfId="29287" xr:uid="{8539013C-DC55-4218-8FA4-35A73FC3D7B6}"/>
    <cellStyle name="40% - Accent4 4 5 2 3" xfId="20959" xr:uid="{7D17A63A-02CC-450D-A50C-2921E5CDFAAF}"/>
    <cellStyle name="40% - Accent4 4 5 3" xfId="7076" xr:uid="{299C6063-5336-4A1D-B529-A432D061D069}"/>
    <cellStyle name="40% - Accent4 4 5 3 2" xfId="15406" xr:uid="{3C2302FC-2DB2-477F-9AE8-8BF7829CC5D4}"/>
    <cellStyle name="40% - Accent4 4 5 3 2 2" xfId="32063" xr:uid="{1A371885-3D69-4AFA-B788-495CFC0F53EF}"/>
    <cellStyle name="40% - Accent4 4 5 3 3" xfId="23735" xr:uid="{6DE2E555-841E-4BBD-ABB8-044A7336BBE8}"/>
    <cellStyle name="40% - Accent4 4 5 4" xfId="9854" xr:uid="{5851A2D3-86D4-4B7F-B6BD-0E98A7EFC312}"/>
    <cellStyle name="40% - Accent4 4 5 4 2" xfId="26511" xr:uid="{1EFD1F46-E02F-485B-94C0-379D69D2E692}"/>
    <cellStyle name="40% - Accent4 4 5 5" xfId="18183" xr:uid="{F0A24387-30AF-465D-80BF-42AB72991DCA}"/>
    <cellStyle name="40% - Accent4 4 6" xfId="2973" xr:uid="{B65FA87D-D346-415D-B6EE-E5FDEF90D7AD}"/>
    <cellStyle name="40% - Accent4 4 6 2" xfId="11303" xr:uid="{EB763295-4AB7-47BB-9343-F8A449A94CC7}"/>
    <cellStyle name="40% - Accent4 4 6 2 2" xfId="27960" xr:uid="{AA24D9A7-D7FF-42C9-A831-4B06704DA97B}"/>
    <cellStyle name="40% - Accent4 4 6 3" xfId="19632" xr:uid="{B68E0DD7-37C7-4026-8BBC-8122E1A91401}"/>
    <cellStyle name="40% - Accent4 4 7" xfId="5749" xr:uid="{9527E815-4BFA-45C5-86B0-5DB6E4208BF9}"/>
    <cellStyle name="40% - Accent4 4 7 2" xfId="14079" xr:uid="{DDA474A0-CFAE-42EC-8EEC-6C597880B6D3}"/>
    <cellStyle name="40% - Accent4 4 7 2 2" xfId="30736" xr:uid="{D26AA14C-C671-460C-B913-AC4D6C5E0F77}"/>
    <cellStyle name="40% - Accent4 4 7 3" xfId="22408" xr:uid="{9FF91D49-8736-4517-BDB4-ABF98CB018D2}"/>
    <cellStyle name="40% - Accent4 4 8" xfId="8527" xr:uid="{41EC96EF-3956-4E11-8C8F-C052454D4E13}"/>
    <cellStyle name="40% - Accent4 4 8 2" xfId="25184" xr:uid="{71B8383A-BA52-4ACB-9B76-013F28B7FC54}"/>
    <cellStyle name="40% - Accent4 4 9" xfId="16856" xr:uid="{BA85D18C-E5BA-448B-9FDF-F29BC7D6C6DC}"/>
    <cellStyle name="40% - Accent4 5" xfId="305" xr:uid="{0A8EFCCE-559A-4BC3-965D-8032863B286B}"/>
    <cellStyle name="40% - Accent4 5 2" xfId="787" xr:uid="{DCD5CD59-554A-4AAA-BFC4-935847D56914}"/>
    <cellStyle name="40% - Accent4 5 2 2" xfId="2115" xr:uid="{E73B81E9-BC84-49C0-A4C5-D9500921DFB7}"/>
    <cellStyle name="40% - Accent4 5 2 2 2" xfId="4905" xr:uid="{C565F97C-6C07-40EC-A493-CE2D743C1DF8}"/>
    <cellStyle name="40% - Accent4 5 2 2 2 2" xfId="13235" xr:uid="{7339458A-04DD-4BD4-961C-73430D5AFF8D}"/>
    <cellStyle name="40% - Accent4 5 2 2 2 2 2" xfId="29892" xr:uid="{800B557B-830A-477B-B0DA-6F72C2473D3B}"/>
    <cellStyle name="40% - Accent4 5 2 2 2 3" xfId="21564" xr:uid="{4D9972BC-E832-4BF2-8F35-C8999D406324}"/>
    <cellStyle name="40% - Accent4 5 2 2 3" xfId="7681" xr:uid="{C6102071-8B60-4F10-ABA2-6B50F237873D}"/>
    <cellStyle name="40% - Accent4 5 2 2 3 2" xfId="16011" xr:uid="{903D07ED-0CA9-4D45-8CA6-6A868248FC0C}"/>
    <cellStyle name="40% - Accent4 5 2 2 3 2 2" xfId="32668" xr:uid="{B6E40E43-E79C-410E-94A5-4E4F19257EBE}"/>
    <cellStyle name="40% - Accent4 5 2 2 3 3" xfId="24340" xr:uid="{16070230-1115-483D-82F1-306656CAA24F}"/>
    <cellStyle name="40% - Accent4 5 2 2 4" xfId="10459" xr:uid="{61FA18FA-2CF9-4062-A75D-4C9BDBEA10C2}"/>
    <cellStyle name="40% - Accent4 5 2 2 4 2" xfId="27116" xr:uid="{EAB38F88-EA38-463A-8DDB-5A3270240F87}"/>
    <cellStyle name="40% - Accent4 5 2 2 5" xfId="18788" xr:uid="{E6F9A07B-377F-48FD-A915-DC13739AE465}"/>
    <cellStyle name="40% - Accent4 5 2 3" xfId="3578" xr:uid="{4833CB5A-1EAE-4543-A135-2C7134D09709}"/>
    <cellStyle name="40% - Accent4 5 2 3 2" xfId="11908" xr:uid="{2F9A66E4-CD77-411A-AAC0-A5413ED82081}"/>
    <cellStyle name="40% - Accent4 5 2 3 2 2" xfId="28565" xr:uid="{1EBDD10B-1B45-4B2C-BC62-62EAB51AC12A}"/>
    <cellStyle name="40% - Accent4 5 2 3 3" xfId="20237" xr:uid="{5C4AD9DA-8240-4CCF-B270-AD4FB53323E3}"/>
    <cellStyle name="40% - Accent4 5 2 4" xfId="6354" xr:uid="{D45C65E3-894F-45E0-AFAD-31C625E1F85B}"/>
    <cellStyle name="40% - Accent4 5 2 4 2" xfId="14684" xr:uid="{DDA70BD5-0023-47C4-B4B4-2936BF5413AC}"/>
    <cellStyle name="40% - Accent4 5 2 4 2 2" xfId="31341" xr:uid="{F3F4114B-63A4-49B3-A4DB-7F03220FB3A6}"/>
    <cellStyle name="40% - Accent4 5 2 4 3" xfId="23013" xr:uid="{83471DF5-1494-4895-B3F9-98098D91D2FD}"/>
    <cellStyle name="40% - Accent4 5 2 5" xfId="9132" xr:uid="{D44B590B-D58A-4712-ADB9-5012EFEC1C24}"/>
    <cellStyle name="40% - Accent4 5 2 5 2" xfId="25789" xr:uid="{BC80B7B4-18CC-4D78-BEE6-74E44D87BC86}"/>
    <cellStyle name="40% - Accent4 5 2 6" xfId="17461" xr:uid="{BBF36BFE-A002-4F03-A34B-E26CF42BBA1C}"/>
    <cellStyle name="40% - Accent4 5 3" xfId="1635" xr:uid="{6508CD6F-ECEE-424C-A808-BF4922E1A68A}"/>
    <cellStyle name="40% - Accent4 5 3 2" xfId="4425" xr:uid="{5666BAE3-CC02-4A85-AF7E-2C2AB3CE0205}"/>
    <cellStyle name="40% - Accent4 5 3 2 2" xfId="12755" xr:uid="{4576AE89-996A-434D-BE83-0F3D6CCC4E1D}"/>
    <cellStyle name="40% - Accent4 5 3 2 2 2" xfId="29412" xr:uid="{A8EFEB31-D3C6-4E4E-B47B-13F998BE1BB5}"/>
    <cellStyle name="40% - Accent4 5 3 2 3" xfId="21084" xr:uid="{97C4DE73-F5DF-46E8-ACBD-2137347DCCAA}"/>
    <cellStyle name="40% - Accent4 5 3 3" xfId="7201" xr:uid="{2739D1D3-5892-4E64-B687-9B9F8A057E69}"/>
    <cellStyle name="40% - Accent4 5 3 3 2" xfId="15531" xr:uid="{AE7915C5-89E2-4FB5-B61F-A13CA785B037}"/>
    <cellStyle name="40% - Accent4 5 3 3 2 2" xfId="32188" xr:uid="{5C68D319-5765-4170-9713-0349E4C1529D}"/>
    <cellStyle name="40% - Accent4 5 3 3 3" xfId="23860" xr:uid="{3AF4E6D3-583E-4ECB-A2B3-88F39891B8E6}"/>
    <cellStyle name="40% - Accent4 5 3 4" xfId="9979" xr:uid="{A762E75D-C9AF-41F6-9880-34B33C59A50F}"/>
    <cellStyle name="40% - Accent4 5 3 4 2" xfId="26636" xr:uid="{F8BB418F-B50B-4FB5-B722-BAEDD768BE9B}"/>
    <cellStyle name="40% - Accent4 5 3 5" xfId="18308" xr:uid="{B0D7D9CC-5D91-4E2A-A728-247F94E544D3}"/>
    <cellStyle name="40% - Accent4 5 4" xfId="3098" xr:uid="{69500662-2A26-4B8E-8953-12367A63ECF1}"/>
    <cellStyle name="40% - Accent4 5 4 2" xfId="11428" xr:uid="{08101809-554E-40F5-A00D-6F54F55AB03C}"/>
    <cellStyle name="40% - Accent4 5 4 2 2" xfId="28085" xr:uid="{57FEDA17-2F77-4103-B54D-C9271DDE1F15}"/>
    <cellStyle name="40% - Accent4 5 4 3" xfId="19757" xr:uid="{230716A6-B4B6-4725-9131-6795AF795BD3}"/>
    <cellStyle name="40% - Accent4 5 5" xfId="5874" xr:uid="{79B7C150-B2A1-423E-BB9D-36BFBE993B61}"/>
    <cellStyle name="40% - Accent4 5 5 2" xfId="14204" xr:uid="{05CF289C-E272-4637-BE1D-DC2CBBA3F4D6}"/>
    <cellStyle name="40% - Accent4 5 5 2 2" xfId="30861" xr:uid="{FAF54575-B970-4A06-8CBB-69EF7F1536B8}"/>
    <cellStyle name="40% - Accent4 5 5 3" xfId="22533" xr:uid="{FBB44F9F-572A-4EEB-ACFA-B9FF15A22564}"/>
    <cellStyle name="40% - Accent4 5 6" xfId="8652" xr:uid="{8C7C2EA7-E37E-4259-89AE-D2BEB1A2EDC9}"/>
    <cellStyle name="40% - Accent4 5 6 2" xfId="25309" xr:uid="{193BBD5F-A32F-42DB-9AEE-F7F280B23D83}"/>
    <cellStyle name="40% - Accent4 5 7" xfId="16981" xr:uid="{4119D85B-9BB7-4559-8E88-DD12A9E2804B}"/>
    <cellStyle name="40% - Accent4 5 8" xfId="34930" xr:uid="{05CD6B7C-3293-4052-A840-EFA985655974}"/>
    <cellStyle name="40% - Accent4 6" xfId="541" xr:uid="{62DF7BDC-2524-4E6C-B08A-5D10F4CCC28A}"/>
    <cellStyle name="40% - Accent4 6 2" xfId="1871" xr:uid="{9410CF20-A404-47C3-92DE-357504B51381}"/>
    <cellStyle name="40% - Accent4 6 2 2" xfId="4661" xr:uid="{F82EB6B1-F302-4401-9FB3-DDB6D5211330}"/>
    <cellStyle name="40% - Accent4 6 2 2 2" xfId="12991" xr:uid="{10FBB9FD-7E10-481B-A11D-F096267AED26}"/>
    <cellStyle name="40% - Accent4 6 2 2 2 2" xfId="29648" xr:uid="{44EF2C87-4988-4035-94CB-E2DEE9728E77}"/>
    <cellStyle name="40% - Accent4 6 2 2 3" xfId="21320" xr:uid="{0F0BB95C-7E33-4ED4-B8CD-F8418BACD59A}"/>
    <cellStyle name="40% - Accent4 6 2 3" xfId="7437" xr:uid="{9C6E5EA5-9478-4C0E-9E48-D2760C8B3FB8}"/>
    <cellStyle name="40% - Accent4 6 2 3 2" xfId="15767" xr:uid="{4C57DF57-E8D3-4613-9632-C2C1ADFC9997}"/>
    <cellStyle name="40% - Accent4 6 2 3 2 2" xfId="32424" xr:uid="{9A595A6C-60CF-483F-A351-36AAB522234C}"/>
    <cellStyle name="40% - Accent4 6 2 3 3" xfId="24096" xr:uid="{BE648C8C-0303-4273-A639-12389F18B11E}"/>
    <cellStyle name="40% - Accent4 6 2 4" xfId="10215" xr:uid="{598B68E3-A61B-4665-94A4-13671BA4AF37}"/>
    <cellStyle name="40% - Accent4 6 2 4 2" xfId="26872" xr:uid="{FEF5BAC1-3FEA-4224-BE76-DB5EB62DE5D6}"/>
    <cellStyle name="40% - Accent4 6 2 5" xfId="18544" xr:uid="{0D499B5A-3785-4912-A5B2-2AFB8BE6C42F}"/>
    <cellStyle name="40% - Accent4 6 3" xfId="3334" xr:uid="{31420D92-A600-4DC3-BC90-12202B6B0ABE}"/>
    <cellStyle name="40% - Accent4 6 3 2" xfId="11664" xr:uid="{16D5C83A-832F-4101-ADF9-6EE3E8D35CCA}"/>
    <cellStyle name="40% - Accent4 6 3 2 2" xfId="28321" xr:uid="{B5857497-5CAB-4CD9-8F5B-BF4BC384E6ED}"/>
    <cellStyle name="40% - Accent4 6 3 3" xfId="19993" xr:uid="{110C4E43-C83D-4A07-98D5-AFA636238E7F}"/>
    <cellStyle name="40% - Accent4 6 4" xfId="6110" xr:uid="{408EAC10-94E0-4FE9-A4B8-A4E8F754FF35}"/>
    <cellStyle name="40% - Accent4 6 4 2" xfId="14440" xr:uid="{6B4207F5-F790-4C5A-BB48-EB4D61A7CFCB}"/>
    <cellStyle name="40% - Accent4 6 4 2 2" xfId="31097" xr:uid="{70A1824A-12C9-4749-A721-9A4D098A0FAB}"/>
    <cellStyle name="40% - Accent4 6 4 3" xfId="22769" xr:uid="{3EC85E9D-962A-410B-9194-8BFCF2711AF8}"/>
    <cellStyle name="40% - Accent4 6 5" xfId="8888" xr:uid="{06A73FC9-4319-47CB-8020-CBFB526F0D66}"/>
    <cellStyle name="40% - Accent4 6 5 2" xfId="25545" xr:uid="{079D722A-551F-4401-94A6-6B6495E1D3A2}"/>
    <cellStyle name="40% - Accent4 6 6" xfId="17217" xr:uid="{B86D9595-8608-4DAB-8C4E-86505D202884}"/>
    <cellStyle name="40% - Accent4 6 7" xfId="34931" xr:uid="{B601EE1F-3B00-4C19-959B-20A5093C9DBA}"/>
    <cellStyle name="40% - Accent4 7" xfId="1018" xr:uid="{BFAB70EF-F4B5-4EE9-9BFA-BD945279177F}"/>
    <cellStyle name="40% - Accent4 7 2" xfId="2346" xr:uid="{6FF33E05-68BF-4F98-8F03-EAB7EF61FBE3}"/>
    <cellStyle name="40% - Accent4 7 2 2" xfId="5136" xr:uid="{37324936-53E8-48B3-B735-21136F09AC6D}"/>
    <cellStyle name="40% - Accent4 7 2 2 2" xfId="13466" xr:uid="{343A15B2-D4B7-4F5A-A6BE-AFE99895D485}"/>
    <cellStyle name="40% - Accent4 7 2 2 2 2" xfId="30123" xr:uid="{76C44BE0-711F-4AA0-9911-A02FE64F26D0}"/>
    <cellStyle name="40% - Accent4 7 2 2 3" xfId="21795" xr:uid="{1B25DC34-B91C-4327-A006-8E5ED80B6FA1}"/>
    <cellStyle name="40% - Accent4 7 2 3" xfId="7912" xr:uid="{3A058E4F-8F4D-4B22-A4C6-D68A67449072}"/>
    <cellStyle name="40% - Accent4 7 2 3 2" xfId="16242" xr:uid="{B3917347-63E5-4410-BDA4-F25DF7BAC05D}"/>
    <cellStyle name="40% - Accent4 7 2 3 2 2" xfId="32899" xr:uid="{CC9B984A-1630-447E-AE43-4659D2BE948C}"/>
    <cellStyle name="40% - Accent4 7 2 3 3" xfId="24571" xr:uid="{4DAF19AD-966F-45D7-A3C8-E0203A4A1806}"/>
    <cellStyle name="40% - Accent4 7 2 4" xfId="10690" xr:uid="{37C63AD9-B9F1-410A-B95A-4F74C8E6335F}"/>
    <cellStyle name="40% - Accent4 7 2 4 2" xfId="27347" xr:uid="{78C7323F-3791-4917-9465-229149063252}"/>
    <cellStyle name="40% - Accent4 7 2 5" xfId="19019" xr:uid="{850297BA-E466-4E4C-B66C-C339F46986A7}"/>
    <cellStyle name="40% - Accent4 7 3" xfId="3809" xr:uid="{A6ACD086-8784-4D04-BCD5-64494C573CD6}"/>
    <cellStyle name="40% - Accent4 7 3 2" xfId="12139" xr:uid="{C21755E6-3836-4E11-98C1-8711635488F9}"/>
    <cellStyle name="40% - Accent4 7 3 2 2" xfId="28796" xr:uid="{871827C3-9539-4A62-9DF7-BCF71EAA18A9}"/>
    <cellStyle name="40% - Accent4 7 3 3" xfId="20468" xr:uid="{602B7075-725F-43CF-AB1A-8473B6BF59B6}"/>
    <cellStyle name="40% - Accent4 7 4" xfId="6585" xr:uid="{90A58C75-4424-4A86-BD59-011155A6F177}"/>
    <cellStyle name="40% - Accent4 7 4 2" xfId="14915" xr:uid="{0CFD1DC7-CF1A-40D8-B6FD-CEDEC23531B2}"/>
    <cellStyle name="40% - Accent4 7 4 2 2" xfId="31572" xr:uid="{067D4F8B-425E-4755-B973-F2DE0A8DBB60}"/>
    <cellStyle name="40% - Accent4 7 4 3" xfId="23244" xr:uid="{EDF6292E-1070-4118-A4EE-C886EDAB7035}"/>
    <cellStyle name="40% - Accent4 7 5" xfId="9363" xr:uid="{664C14C9-431A-47F2-9E94-9415926C0732}"/>
    <cellStyle name="40% - Accent4 7 5 2" xfId="26020" xr:uid="{87CA271B-0456-4A7F-B34F-5E7ABC6033E5}"/>
    <cellStyle name="40% - Accent4 7 6" xfId="17692" xr:uid="{54DED0EE-2575-4B1C-886F-FA211954FE90}"/>
    <cellStyle name="40% - Accent4 7 7" xfId="34932" xr:uid="{9D845B96-6B38-4F95-B370-CFBA05E5FE52}"/>
    <cellStyle name="40% - Accent4 8" xfId="1253" xr:uid="{22189013-D408-40FA-B541-26A17329F02A}"/>
    <cellStyle name="40% - Accent4 8 2" xfId="2581" xr:uid="{E0477B52-DBBA-49D4-980D-AA072385EA14}"/>
    <cellStyle name="40% - Accent4 8 2 2" xfId="5371" xr:uid="{86A3A7BD-A0B4-4E45-91F6-406C645C5236}"/>
    <cellStyle name="40% - Accent4 8 2 2 2" xfId="13701" xr:uid="{618EC8EE-42DC-4D8F-819D-2E852A679741}"/>
    <cellStyle name="40% - Accent4 8 2 2 2 2" xfId="30358" xr:uid="{8DA3925F-D1E0-4873-804B-555DCC1E1073}"/>
    <cellStyle name="40% - Accent4 8 2 2 3" xfId="22030" xr:uid="{15BC03D0-EE7A-4B47-8393-CA4CDBD731C1}"/>
    <cellStyle name="40% - Accent4 8 2 3" xfId="8147" xr:uid="{B46D3BC4-FF29-43E4-AF11-4FA2C9FAEB94}"/>
    <cellStyle name="40% - Accent4 8 2 3 2" xfId="16477" xr:uid="{49D82284-48D8-42B3-B56F-257857429415}"/>
    <cellStyle name="40% - Accent4 8 2 3 2 2" xfId="33134" xr:uid="{45860424-816B-47AE-B8B8-9BB039987780}"/>
    <cellStyle name="40% - Accent4 8 2 3 3" xfId="24806" xr:uid="{9D4746FD-0335-4705-967B-877C733019A9}"/>
    <cellStyle name="40% - Accent4 8 2 4" xfId="10925" xr:uid="{E76A9987-427C-4F49-B042-3605205ED42C}"/>
    <cellStyle name="40% - Accent4 8 2 4 2" xfId="27582" xr:uid="{B831E417-F235-441D-9004-0CFAD1C24899}"/>
    <cellStyle name="40% - Accent4 8 2 5" xfId="19254" xr:uid="{8EE23793-E6F4-4E24-A3FE-FDA55AE7EA3B}"/>
    <cellStyle name="40% - Accent4 8 3" xfId="4044" xr:uid="{64B143E0-E2D7-4082-A483-677AFE9CC49C}"/>
    <cellStyle name="40% - Accent4 8 3 2" xfId="12374" xr:uid="{95197638-706B-4EC8-99D8-02235608C77B}"/>
    <cellStyle name="40% - Accent4 8 3 2 2" xfId="29031" xr:uid="{0C8D32BE-49C8-46D5-8AEE-0B137A314867}"/>
    <cellStyle name="40% - Accent4 8 3 3" xfId="20703" xr:uid="{3D8FCB95-079C-445E-9BF1-B3BB4D32A053}"/>
    <cellStyle name="40% - Accent4 8 4" xfId="6820" xr:uid="{A6352C7A-B56B-4000-9714-E1AFC42AC92C}"/>
    <cellStyle name="40% - Accent4 8 4 2" xfId="15150" xr:uid="{5899D3CE-12D5-4F43-8861-1667E8799E34}"/>
    <cellStyle name="40% - Accent4 8 4 2 2" xfId="31807" xr:uid="{12FFDE1C-48F9-4CA6-A82F-EEF2CF2E3A14}"/>
    <cellStyle name="40% - Accent4 8 4 3" xfId="23479" xr:uid="{84660D3A-9953-4D72-B93B-2C8DE698DFCE}"/>
    <cellStyle name="40% - Accent4 8 5" xfId="9598" xr:uid="{33855F7E-FD89-44B6-9C8B-8C9BCAB67777}"/>
    <cellStyle name="40% - Accent4 8 5 2" xfId="26255" xr:uid="{672B2B9A-F537-4186-8AC7-1061D33012BC}"/>
    <cellStyle name="40% - Accent4 8 6" xfId="17927" xr:uid="{D9A43D4D-9D3E-4DB9-AA28-268BBBFFFCCB}"/>
    <cellStyle name="40% - Accent4 8 7" xfId="34933" xr:uid="{4F3A3145-DD3B-461E-B0D0-BA3BEE4C1565}"/>
    <cellStyle name="40% - Accent4 9" xfId="1275" xr:uid="{9D8025F1-0951-4991-AC46-BBB565A44657}"/>
    <cellStyle name="40% - Accent4 9 2" xfId="2603" xr:uid="{14AF74D8-EF8C-4962-BF4B-B6CFC1C81B59}"/>
    <cellStyle name="40% - Accent4 9 2 2" xfId="5393" xr:uid="{310D4CD0-12CE-4A16-996D-1D316A00AB32}"/>
    <cellStyle name="40% - Accent4 9 2 2 2" xfId="13723" xr:uid="{EF083E1C-241A-4E40-BD36-230352F70F80}"/>
    <cellStyle name="40% - Accent4 9 2 2 2 2" xfId="30380" xr:uid="{766CCAA4-2842-4787-BFF9-5BB565754613}"/>
    <cellStyle name="40% - Accent4 9 2 2 3" xfId="22052" xr:uid="{4F6B3419-E698-4250-BCC1-5EBA7E7866E6}"/>
    <cellStyle name="40% - Accent4 9 2 3" xfId="8169" xr:uid="{AB9ECE04-1537-4097-B5A6-FBEF7E9F3358}"/>
    <cellStyle name="40% - Accent4 9 2 3 2" xfId="16499" xr:uid="{BD7A45BB-9ECF-44D3-A38E-BFED564A5E91}"/>
    <cellStyle name="40% - Accent4 9 2 3 2 2" xfId="33156" xr:uid="{66E0A70D-3694-46E2-BE52-868FCEBE3C20}"/>
    <cellStyle name="40% - Accent4 9 2 3 3" xfId="24828" xr:uid="{BA3E3B9E-617D-4531-959B-34B95186CD0C}"/>
    <cellStyle name="40% - Accent4 9 2 4" xfId="10947" xr:uid="{81B8B42E-05F8-4735-A926-2C8CD697CC99}"/>
    <cellStyle name="40% - Accent4 9 2 4 2" xfId="27604" xr:uid="{ABE37A30-5143-487F-A5AA-2A4FEAEA2CED}"/>
    <cellStyle name="40% - Accent4 9 2 5" xfId="19276" xr:uid="{28322C1C-1B80-4D6E-ABBF-3B57DCC0842E}"/>
    <cellStyle name="40% - Accent4 9 3" xfId="4066" xr:uid="{02E97C49-BDCB-4D7C-84C5-4BD73579816F}"/>
    <cellStyle name="40% - Accent4 9 3 2" xfId="12396" xr:uid="{1770679F-1909-4976-945D-C508B207145F}"/>
    <cellStyle name="40% - Accent4 9 3 2 2" xfId="29053" xr:uid="{4B8F97E4-D4DD-4E49-8A22-A984CC720513}"/>
    <cellStyle name="40% - Accent4 9 3 3" xfId="20725" xr:uid="{3F019808-23B9-4712-A351-4BE828694CC0}"/>
    <cellStyle name="40% - Accent4 9 4" xfId="6842" xr:uid="{28E1FA8A-55CF-4DCE-9295-6F02DD4C1364}"/>
    <cellStyle name="40% - Accent4 9 4 2" xfId="15172" xr:uid="{E8AF9CB1-A8CD-4413-8A7D-A4EFA4F5BA2A}"/>
    <cellStyle name="40% - Accent4 9 4 2 2" xfId="31829" xr:uid="{14740E37-43A8-4124-AA6A-4DF232AE1FD9}"/>
    <cellStyle name="40% - Accent4 9 4 3" xfId="23501" xr:uid="{EA76FC6C-E1F2-43F5-A0B4-67EEEF00EE1D}"/>
    <cellStyle name="40% - Accent4 9 5" xfId="9620" xr:uid="{65DC85C8-F454-4902-B8A1-FEE04908BCAD}"/>
    <cellStyle name="40% - Accent4 9 5 2" xfId="26277" xr:uid="{092B026E-6147-4C79-9ED9-EDBECEC80A64}"/>
    <cellStyle name="40% - Accent4 9 6" xfId="17949" xr:uid="{BF313E3F-9D53-4F60-8471-75BCF8094A6F}"/>
    <cellStyle name="40% - Accent5" xfId="49" builtinId="47" customBuiltin="1"/>
    <cellStyle name="40% - Accent5 10" xfId="1396" xr:uid="{C8EC04C5-4FA1-4346-A5C2-C2599F4A9C79}"/>
    <cellStyle name="40% - Accent5 10 2" xfId="4187" xr:uid="{9F9C026D-E019-4305-BD59-E0956AD432F9}"/>
    <cellStyle name="40% - Accent5 10 2 2" xfId="12517" xr:uid="{6F65DD5A-8E1C-4358-8DCB-D015D6C42A31}"/>
    <cellStyle name="40% - Accent5 10 2 2 2" xfId="29174" xr:uid="{D1556391-9436-4BD5-959D-8CBB3FABF592}"/>
    <cellStyle name="40% - Accent5 10 2 3" xfId="20846" xr:uid="{6AA185A6-7EEB-4CF4-99AA-EE02592F4222}"/>
    <cellStyle name="40% - Accent5 10 3" xfId="6963" xr:uid="{9AD03772-3C9A-4FD8-A83D-498087051358}"/>
    <cellStyle name="40% - Accent5 10 3 2" xfId="15293" xr:uid="{6F8FC248-49D3-47CF-887B-28E4196A00AC}"/>
    <cellStyle name="40% - Accent5 10 3 2 2" xfId="31950" xr:uid="{293FF6E9-86B6-4F1E-94D2-D372A7E6ABF0}"/>
    <cellStyle name="40% - Accent5 10 3 3" xfId="23622" xr:uid="{E11DC977-6263-4629-8F42-7F88A7D2F157}"/>
    <cellStyle name="40% - Accent5 10 4" xfId="9741" xr:uid="{D68CAA62-2209-452B-A3EB-AF20F2D4D533}"/>
    <cellStyle name="40% - Accent5 10 4 2" xfId="26398" xr:uid="{9FDED8E8-9EAB-4217-9682-76A13E1D0274}"/>
    <cellStyle name="40% - Accent5 10 5" xfId="18070" xr:uid="{83CC8B9A-5259-4471-9034-4F51ECE50F92}"/>
    <cellStyle name="40% - Accent5 11" xfId="2858" xr:uid="{4B603D52-0659-4C6D-A7AE-48C865681A73}"/>
    <cellStyle name="40% - Accent5 11 2" xfId="11190" xr:uid="{1F5FB2F7-0B2D-4847-B9A8-BCD2A51CBA32}"/>
    <cellStyle name="40% - Accent5 11 2 2" xfId="27847" xr:uid="{896F2D42-6514-4849-ABD1-045EF4B8E785}"/>
    <cellStyle name="40% - Accent5 11 3" xfId="19519" xr:uid="{97A178CC-07DF-44F7-9AC0-4933A6FD098B}"/>
    <cellStyle name="40% - Accent5 12" xfId="5636" xr:uid="{04F90435-D77D-4FC1-B2DD-18A90FE71AF7}"/>
    <cellStyle name="40% - Accent5 12 2" xfId="13966" xr:uid="{0FC1A6E0-B2C2-461E-8634-DBC23AC0C076}"/>
    <cellStyle name="40% - Accent5 12 2 2" xfId="30623" xr:uid="{AFCEA4E6-9190-4B37-A5B1-BBE42453CD18}"/>
    <cellStyle name="40% - Accent5 12 3" xfId="22295" xr:uid="{2213911D-0496-428D-9997-F998E8B6F652}"/>
    <cellStyle name="40% - Accent5 13" xfId="8412" xr:uid="{C2C9F1C4-5E8F-4F61-91DD-403237E53A48}"/>
    <cellStyle name="40% - Accent5 13 2" xfId="25071" xr:uid="{010641D7-35C8-4E47-8DA9-3AD75A915020}"/>
    <cellStyle name="40% - Accent5 14" xfId="16741" xr:uid="{345AFFF6-82EC-4069-8510-51230B602048}"/>
    <cellStyle name="40% - Accent5 2" xfId="93" xr:uid="{15AC1898-DE60-462B-ACEA-2EC8051A3FA3}"/>
    <cellStyle name="40% - Accent5 2 10" xfId="5671" xr:uid="{44D59E60-F6A5-408B-992D-40976C32ADD0}"/>
    <cellStyle name="40% - Accent5 2 10 2" xfId="14001" xr:uid="{09244ECE-3705-4A45-881C-D57F630D4319}"/>
    <cellStyle name="40% - Accent5 2 10 2 2" xfId="30658" xr:uid="{C4269444-0312-421B-A637-0FD9EF057641}"/>
    <cellStyle name="40% - Accent5 2 10 3" xfId="22330" xr:uid="{2D3A5F3A-4EB8-46C5-981B-998AA78E2073}"/>
    <cellStyle name="40% - Accent5 2 10 4" xfId="34934" xr:uid="{3A20B6FF-C80D-438C-B266-12F3CFF7568E}"/>
    <cellStyle name="40% - Accent5 2 11" xfId="8448" xr:uid="{63CD6A8D-67CB-44C3-94C4-9B2DBE5B9F75}"/>
    <cellStyle name="40% - Accent5 2 11 2" xfId="25106" xr:uid="{47E49446-ECC0-4999-8B48-A35FEA5D297C}"/>
    <cellStyle name="40% - Accent5 2 11 3" xfId="34935" xr:uid="{B833CE08-F157-4558-9842-7D66CFF7C3D0}"/>
    <cellStyle name="40% - Accent5 2 12" xfId="16778" xr:uid="{6F1695EF-9723-4424-B5E6-08E1D97E12CC}"/>
    <cellStyle name="40% - Accent5 2 12 2" xfId="34936" xr:uid="{1E994FEE-AD77-42D1-9C72-D2D03BD175D5}"/>
    <cellStyle name="40% - Accent5 2 13" xfId="33877" xr:uid="{1B9DCF30-DB33-46BA-8FF3-F3BD54DD2D95}"/>
    <cellStyle name="40% - Accent5 2 13 2" xfId="34937" xr:uid="{6630AA42-791E-4D0D-976F-231D3FDF02FE}"/>
    <cellStyle name="40% - Accent5 2 14" xfId="34938" xr:uid="{DCB1EBD4-277C-4C02-8C7B-812F689CA1B4}"/>
    <cellStyle name="40% - Accent5 2 15" xfId="34939" xr:uid="{65DC7DA1-0C60-461F-9D83-4B5340BEDF92}"/>
    <cellStyle name="40% - Accent5 2 16" xfId="34720" xr:uid="{831AA968-1F12-4710-B7AD-B1C1879A6699}"/>
    <cellStyle name="40% - Accent5 2 2" xfId="154" xr:uid="{4248F047-BE9D-41B9-AB8C-C278D60C20F0}"/>
    <cellStyle name="40% - Accent5 2 2 10" xfId="8507" xr:uid="{538A8104-D62B-411A-B37A-E82C5447DFD4}"/>
    <cellStyle name="40% - Accent5 2 2 10 2" xfId="25164" xr:uid="{7E238C80-A3C9-4B5B-ADA5-79F07D017C97}"/>
    <cellStyle name="40% - Accent5 2 2 11" xfId="16836" xr:uid="{4D263DA1-8BE5-4B62-9FFE-00A481561CCB}"/>
    <cellStyle name="40% - Accent5 2 2 12" xfId="34940" xr:uid="{ECA26730-E6C8-481B-AAC0-E5470B38BCB5}"/>
    <cellStyle name="40% - Accent5 2 2 2" xfId="275" xr:uid="{5E8F13AC-D7C0-478A-BC7B-088953BABAF5}"/>
    <cellStyle name="40% - Accent5 2 2 2 2" xfId="517" xr:uid="{F4FAD9C2-0FA6-4584-B189-793D0000A667}"/>
    <cellStyle name="40% - Accent5 2 2 2 2 2" xfId="993" xr:uid="{D8EDA792-95AF-4E0D-85FD-905C7E779B9C}"/>
    <cellStyle name="40% - Accent5 2 2 2 2 2 2" xfId="2321" xr:uid="{41C840DA-2501-4314-8D1D-ADC03916F4D6}"/>
    <cellStyle name="40% - Accent5 2 2 2 2 2 2 2" xfId="5111" xr:uid="{181C310D-E586-4546-8BAC-772E7D74E11E}"/>
    <cellStyle name="40% - Accent5 2 2 2 2 2 2 2 2" xfId="13441" xr:uid="{6618348B-56AE-4CFA-B155-B14986F7DA18}"/>
    <cellStyle name="40% - Accent5 2 2 2 2 2 2 2 2 2" xfId="30098" xr:uid="{BE551456-E857-4738-B08B-1CA785606801}"/>
    <cellStyle name="40% - Accent5 2 2 2 2 2 2 2 3" xfId="21770" xr:uid="{A519B0F2-E8C3-45A7-8EA3-4FD58F55D420}"/>
    <cellStyle name="40% - Accent5 2 2 2 2 2 2 3" xfId="7887" xr:uid="{3FEDF16F-16E0-4BEC-87BE-4201F553B1ED}"/>
    <cellStyle name="40% - Accent5 2 2 2 2 2 2 3 2" xfId="16217" xr:uid="{0C3E36E8-FD0A-41E6-A9F7-BD518EE54CE8}"/>
    <cellStyle name="40% - Accent5 2 2 2 2 2 2 3 2 2" xfId="32874" xr:uid="{4BC755A7-37B9-4234-9BBC-CC376021FFB4}"/>
    <cellStyle name="40% - Accent5 2 2 2 2 2 2 3 3" xfId="24546" xr:uid="{15D03B66-C09E-43AD-BAA7-5C69C5E28086}"/>
    <cellStyle name="40% - Accent5 2 2 2 2 2 2 4" xfId="10665" xr:uid="{F0A4B56A-D584-4CCD-9267-D920F89DF7EA}"/>
    <cellStyle name="40% - Accent5 2 2 2 2 2 2 4 2" xfId="27322" xr:uid="{9CBBDB26-9593-49BD-A953-399B2B65A903}"/>
    <cellStyle name="40% - Accent5 2 2 2 2 2 2 5" xfId="18994" xr:uid="{418F527A-3787-49B1-9EB7-2F61A16F8998}"/>
    <cellStyle name="40% - Accent5 2 2 2 2 2 3" xfId="3784" xr:uid="{D3DFE096-D034-4E07-A8E6-2699FE8ACE44}"/>
    <cellStyle name="40% - Accent5 2 2 2 2 2 3 2" xfId="12114" xr:uid="{535E4C39-BEE2-446A-A474-DE48503AF969}"/>
    <cellStyle name="40% - Accent5 2 2 2 2 2 3 2 2" xfId="28771" xr:uid="{7A4FA8B8-A102-4F79-93FB-963ACEC04CC2}"/>
    <cellStyle name="40% - Accent5 2 2 2 2 2 3 3" xfId="20443" xr:uid="{20873700-6183-4929-B9D3-6B23A55D5D31}"/>
    <cellStyle name="40% - Accent5 2 2 2 2 2 4" xfId="6560" xr:uid="{34A0A544-8524-48A2-98A6-2C9B79625CF5}"/>
    <cellStyle name="40% - Accent5 2 2 2 2 2 4 2" xfId="14890" xr:uid="{89FE4F45-43F3-4731-814C-0E7CDA2F89EA}"/>
    <cellStyle name="40% - Accent5 2 2 2 2 2 4 2 2" xfId="31547" xr:uid="{8BEB6869-15CB-4AD2-96E1-F7AF293528B5}"/>
    <cellStyle name="40% - Accent5 2 2 2 2 2 4 3" xfId="23219" xr:uid="{2A698CEE-89F3-4BBF-B3EA-FAEA87014371}"/>
    <cellStyle name="40% - Accent5 2 2 2 2 2 5" xfId="9338" xr:uid="{5751C9DE-7C25-430E-B9F7-CC45D45B2DCE}"/>
    <cellStyle name="40% - Accent5 2 2 2 2 2 5 2" xfId="25995" xr:uid="{4D14AFBF-4A28-4A7C-8D27-1F9808974DF6}"/>
    <cellStyle name="40% - Accent5 2 2 2 2 2 6" xfId="17667" xr:uid="{D132034A-EB2E-4C44-835B-3A06461872FD}"/>
    <cellStyle name="40% - Accent5 2 2 2 2 3" xfId="1847" xr:uid="{31D48B80-23D3-4065-9A89-FBFFDAB9E0FB}"/>
    <cellStyle name="40% - Accent5 2 2 2 2 3 2" xfId="4637" xr:uid="{3DB46560-EE0C-4A0A-8903-E90847DF3FC3}"/>
    <cellStyle name="40% - Accent5 2 2 2 2 3 2 2" xfId="12967" xr:uid="{D663431C-5EF0-40AA-8016-5E822D3353E1}"/>
    <cellStyle name="40% - Accent5 2 2 2 2 3 2 2 2" xfId="29624" xr:uid="{9D123910-7B67-42C9-9144-638BF175A3EC}"/>
    <cellStyle name="40% - Accent5 2 2 2 2 3 2 3" xfId="21296" xr:uid="{F64AD9A7-2607-461B-A67B-66E6767441A4}"/>
    <cellStyle name="40% - Accent5 2 2 2 2 3 3" xfId="7413" xr:uid="{FF93A9B2-6DF4-4B78-BD9C-C6209B671C59}"/>
    <cellStyle name="40% - Accent5 2 2 2 2 3 3 2" xfId="15743" xr:uid="{50AFCDB9-F04B-4A9E-A20F-427BCA954BCE}"/>
    <cellStyle name="40% - Accent5 2 2 2 2 3 3 2 2" xfId="32400" xr:uid="{0ED9F7A4-B6C6-4B4E-A096-7DF6EC984AD6}"/>
    <cellStyle name="40% - Accent5 2 2 2 2 3 3 3" xfId="24072" xr:uid="{C1392AC8-26B2-43AA-BC7D-C9200C95A61A}"/>
    <cellStyle name="40% - Accent5 2 2 2 2 3 4" xfId="10191" xr:uid="{A0392B26-974D-4DDC-815A-98CA27555EC4}"/>
    <cellStyle name="40% - Accent5 2 2 2 2 3 4 2" xfId="26848" xr:uid="{5F4F5EA2-ACDC-409D-A09B-D96495E62451}"/>
    <cellStyle name="40% - Accent5 2 2 2 2 3 5" xfId="18520" xr:uid="{7561C0A9-B200-47A8-B412-1A8A47CD2A58}"/>
    <cellStyle name="40% - Accent5 2 2 2 2 4" xfId="3310" xr:uid="{A5860710-BDCF-42B9-A0DE-6895122508D3}"/>
    <cellStyle name="40% - Accent5 2 2 2 2 4 2" xfId="11640" xr:uid="{2C84BECA-AD96-4716-B25C-54E1DD916700}"/>
    <cellStyle name="40% - Accent5 2 2 2 2 4 2 2" xfId="28297" xr:uid="{518B1008-9CC8-46B7-B7E8-213425CB89E8}"/>
    <cellStyle name="40% - Accent5 2 2 2 2 4 3" xfId="19969" xr:uid="{769D6D3D-E752-44CB-BA36-65BC90306A07}"/>
    <cellStyle name="40% - Accent5 2 2 2 2 5" xfId="6086" xr:uid="{04180159-871C-48F9-8315-FDDA7FC1843C}"/>
    <cellStyle name="40% - Accent5 2 2 2 2 5 2" xfId="14416" xr:uid="{772CC8F9-187F-45DB-8EFB-052C2D4B723C}"/>
    <cellStyle name="40% - Accent5 2 2 2 2 5 2 2" xfId="31073" xr:uid="{BCE22F6D-9C43-4823-A234-AF18E070B3A9}"/>
    <cellStyle name="40% - Accent5 2 2 2 2 5 3" xfId="22745" xr:uid="{92DEFDFA-B346-4D07-A2C7-D0CEFB8B528F}"/>
    <cellStyle name="40% - Accent5 2 2 2 2 6" xfId="8864" xr:uid="{90B20198-A6B0-4457-802F-E6ECE3A7800C}"/>
    <cellStyle name="40% - Accent5 2 2 2 2 6 2" xfId="25521" xr:uid="{C86801EC-A972-4483-83FD-EE80181EFD02}"/>
    <cellStyle name="40% - Accent5 2 2 2 2 7" xfId="17193" xr:uid="{D9F93E76-7218-4862-93DB-90217CEAAB94}"/>
    <cellStyle name="40% - Accent5 2 2 2 3" xfId="753" xr:uid="{6BCD8270-D608-4D60-B53B-5E7ED341CE60}"/>
    <cellStyle name="40% - Accent5 2 2 2 3 2" xfId="2083" xr:uid="{AB72E675-D57B-4882-9D1E-F9345609B35D}"/>
    <cellStyle name="40% - Accent5 2 2 2 3 2 2" xfId="4873" xr:uid="{9508010F-89BD-4AB2-AE36-A8210A49A052}"/>
    <cellStyle name="40% - Accent5 2 2 2 3 2 2 2" xfId="13203" xr:uid="{FE6C325D-36C3-4820-8997-3B698F48DA78}"/>
    <cellStyle name="40% - Accent5 2 2 2 3 2 2 2 2" xfId="29860" xr:uid="{0D3621A8-092E-48FB-B915-8159DBE71980}"/>
    <cellStyle name="40% - Accent5 2 2 2 3 2 2 3" xfId="21532" xr:uid="{5A3238A2-A347-4D83-9BDB-282D923676E7}"/>
    <cellStyle name="40% - Accent5 2 2 2 3 2 3" xfId="7649" xr:uid="{80F2A4A0-3D10-4988-B158-F49D6F0F7882}"/>
    <cellStyle name="40% - Accent5 2 2 2 3 2 3 2" xfId="15979" xr:uid="{12A1FC5D-0171-4EF0-9573-7E3B8A59DAD4}"/>
    <cellStyle name="40% - Accent5 2 2 2 3 2 3 2 2" xfId="32636" xr:uid="{BE7F8621-22CB-4F30-B446-EC190977C3EB}"/>
    <cellStyle name="40% - Accent5 2 2 2 3 2 3 3" xfId="24308" xr:uid="{F2F93835-EEA6-48CB-A884-F86083D5DDAD}"/>
    <cellStyle name="40% - Accent5 2 2 2 3 2 4" xfId="10427" xr:uid="{DB8538FA-598A-412D-8519-E1EF2E5FD30F}"/>
    <cellStyle name="40% - Accent5 2 2 2 3 2 4 2" xfId="27084" xr:uid="{25A75F5E-F66E-4D21-9C9A-FB10F2D537C5}"/>
    <cellStyle name="40% - Accent5 2 2 2 3 2 5" xfId="18756" xr:uid="{67CDC851-FDB8-4CEE-829A-23096128D2DB}"/>
    <cellStyle name="40% - Accent5 2 2 2 3 3" xfId="3546" xr:uid="{47C2AE83-841B-44A2-8DA7-152D45AFBF9D}"/>
    <cellStyle name="40% - Accent5 2 2 2 3 3 2" xfId="11876" xr:uid="{607CB62E-AFEA-4367-817F-6330480F18D9}"/>
    <cellStyle name="40% - Accent5 2 2 2 3 3 2 2" xfId="28533" xr:uid="{AE40E10E-3202-41FA-B1AE-CB97A7616376}"/>
    <cellStyle name="40% - Accent5 2 2 2 3 3 3" xfId="20205" xr:uid="{E8EFE1B2-E90D-4525-AB81-4B4EDB821974}"/>
    <cellStyle name="40% - Accent5 2 2 2 3 4" xfId="6322" xr:uid="{B5F0B106-9200-4AEE-AAFA-EF82692D94E9}"/>
    <cellStyle name="40% - Accent5 2 2 2 3 4 2" xfId="14652" xr:uid="{53AF4C49-60B6-42DF-A787-B59A0775A36C}"/>
    <cellStyle name="40% - Accent5 2 2 2 3 4 2 2" xfId="31309" xr:uid="{A3BB218B-FFF0-45E0-9228-2D429DE88B37}"/>
    <cellStyle name="40% - Accent5 2 2 2 3 4 3" xfId="22981" xr:uid="{BC63F9E0-BEA7-4C39-9D9B-A6073D05FB07}"/>
    <cellStyle name="40% - Accent5 2 2 2 3 5" xfId="9100" xr:uid="{1248043C-DAE3-4C98-9313-FD1184490E54}"/>
    <cellStyle name="40% - Accent5 2 2 2 3 5 2" xfId="25757" xr:uid="{BA74A6E1-4ABE-4195-8FC2-A5C94E807B2E}"/>
    <cellStyle name="40% - Accent5 2 2 2 3 6" xfId="17429" xr:uid="{A939FF02-EC2A-4323-ACC7-AECBBD989AA8}"/>
    <cellStyle name="40% - Accent5 2 2 2 4" xfId="1230" xr:uid="{53FF2EA9-11E6-4D7D-9FB9-2364EF9CFFEF}"/>
    <cellStyle name="40% - Accent5 2 2 2 4 2" xfId="2558" xr:uid="{DBBBB498-DAF7-4E3B-ACE7-05A04DFE42E1}"/>
    <cellStyle name="40% - Accent5 2 2 2 4 2 2" xfId="5348" xr:uid="{BBE8E2B9-AB64-4057-9FAB-2AD3C6605E99}"/>
    <cellStyle name="40% - Accent5 2 2 2 4 2 2 2" xfId="13678" xr:uid="{72C28905-5429-4D8A-9AD8-8C2A59414232}"/>
    <cellStyle name="40% - Accent5 2 2 2 4 2 2 2 2" xfId="30335" xr:uid="{831081D3-121E-4927-A7C4-2FEBAEDF4D22}"/>
    <cellStyle name="40% - Accent5 2 2 2 4 2 2 3" xfId="22007" xr:uid="{90FD41A2-285C-40D8-A3FC-BC1EDA6D8519}"/>
    <cellStyle name="40% - Accent5 2 2 2 4 2 3" xfId="8124" xr:uid="{2FC7D4B7-F000-4317-8A58-6DDCB0F25AAE}"/>
    <cellStyle name="40% - Accent5 2 2 2 4 2 3 2" xfId="16454" xr:uid="{74FE24A7-9B77-4D9D-B328-4084AA5382CC}"/>
    <cellStyle name="40% - Accent5 2 2 2 4 2 3 2 2" xfId="33111" xr:uid="{1DD80D26-C8CE-483B-B16F-8929B3391990}"/>
    <cellStyle name="40% - Accent5 2 2 2 4 2 3 3" xfId="24783" xr:uid="{795F10CC-F52E-4849-8228-35947ECFB0C8}"/>
    <cellStyle name="40% - Accent5 2 2 2 4 2 4" xfId="10902" xr:uid="{8B5AD855-CF8B-4FA9-A91B-1EC0F84BEA53}"/>
    <cellStyle name="40% - Accent5 2 2 2 4 2 4 2" xfId="27559" xr:uid="{03FB1103-6057-49E9-AD16-7ACFBC583C6D}"/>
    <cellStyle name="40% - Accent5 2 2 2 4 2 5" xfId="19231" xr:uid="{D6F0D833-00E1-4890-8168-97353509F073}"/>
    <cellStyle name="40% - Accent5 2 2 2 4 3" xfId="4021" xr:uid="{5BD0E790-C379-4AE6-9B95-89821856E0B8}"/>
    <cellStyle name="40% - Accent5 2 2 2 4 3 2" xfId="12351" xr:uid="{AD0B5A65-CC16-4411-A87C-FDA7541F5E90}"/>
    <cellStyle name="40% - Accent5 2 2 2 4 3 2 2" xfId="29008" xr:uid="{CA498AA8-FF0C-4CFC-A6B9-554CAE4819DE}"/>
    <cellStyle name="40% - Accent5 2 2 2 4 3 3" xfId="20680" xr:uid="{C1F8DB2E-2FC4-4D5D-8157-A4A6E7360760}"/>
    <cellStyle name="40% - Accent5 2 2 2 4 4" xfId="6797" xr:uid="{670E95E1-278E-4417-8A99-2437380439EB}"/>
    <cellStyle name="40% - Accent5 2 2 2 4 4 2" xfId="15127" xr:uid="{20DFA216-3210-460F-BAC8-AEF35BCFCB03}"/>
    <cellStyle name="40% - Accent5 2 2 2 4 4 2 2" xfId="31784" xr:uid="{758EFDA2-AC12-45A8-B3A8-6F3F24259220}"/>
    <cellStyle name="40% - Accent5 2 2 2 4 4 3" xfId="23456" xr:uid="{8239EC08-B9F9-4A54-BE0C-B99C6616E076}"/>
    <cellStyle name="40% - Accent5 2 2 2 4 5" xfId="9575" xr:uid="{30DA41E8-4860-4A20-A2CD-9AACC7A46BFE}"/>
    <cellStyle name="40% - Accent5 2 2 2 4 5 2" xfId="26232" xr:uid="{9E223650-006B-4A2A-BD6D-9E19E64923EE}"/>
    <cellStyle name="40% - Accent5 2 2 2 4 6" xfId="17904" xr:uid="{163DB2A2-859C-4CDF-9B3F-0E409349F890}"/>
    <cellStyle name="40% - Accent5 2 2 2 5" xfId="1610" xr:uid="{9FE8219E-EA80-4691-870C-80889EEA32F5}"/>
    <cellStyle name="40% - Accent5 2 2 2 5 2" xfId="4400" xr:uid="{24F8EE26-8E83-47BC-9047-23811A5BFCCD}"/>
    <cellStyle name="40% - Accent5 2 2 2 5 2 2" xfId="12730" xr:uid="{92703A3F-0B7C-40DE-A9C4-72035617BD1F}"/>
    <cellStyle name="40% - Accent5 2 2 2 5 2 2 2" xfId="29387" xr:uid="{857A34C7-4DF5-48F3-A08A-EC56339F0225}"/>
    <cellStyle name="40% - Accent5 2 2 2 5 2 3" xfId="21059" xr:uid="{4B8C9B02-A1FC-4A46-B2C3-2DAF0D0E3DC6}"/>
    <cellStyle name="40% - Accent5 2 2 2 5 3" xfId="7176" xr:uid="{8F4F0D9A-4096-494F-948C-310BD8A89AD7}"/>
    <cellStyle name="40% - Accent5 2 2 2 5 3 2" xfId="15506" xr:uid="{5C08262B-CAF3-4B6A-9F82-D118B74A1493}"/>
    <cellStyle name="40% - Accent5 2 2 2 5 3 2 2" xfId="32163" xr:uid="{8709D47E-E0C4-433F-8796-ED20AFE073BE}"/>
    <cellStyle name="40% - Accent5 2 2 2 5 3 3" xfId="23835" xr:uid="{9015F7AF-3A84-42E5-BC2E-34BAEA2230DB}"/>
    <cellStyle name="40% - Accent5 2 2 2 5 4" xfId="9954" xr:uid="{CF943FC6-1E3E-4DEF-9B95-DE659AA73887}"/>
    <cellStyle name="40% - Accent5 2 2 2 5 4 2" xfId="26611" xr:uid="{2F0C3BE9-83B5-494C-B8CC-B719B0ABED09}"/>
    <cellStyle name="40% - Accent5 2 2 2 5 5" xfId="18283" xr:uid="{17D084EE-1539-401C-947E-289501F472BE}"/>
    <cellStyle name="40% - Accent5 2 2 2 6" xfId="3073" xr:uid="{CB94FBC4-EF2C-4B52-BBA6-DD8B90D39056}"/>
    <cellStyle name="40% - Accent5 2 2 2 6 2" xfId="11403" xr:uid="{5256EB25-8665-433E-B85C-ACA0640FA78B}"/>
    <cellStyle name="40% - Accent5 2 2 2 6 2 2" xfId="28060" xr:uid="{164B1375-EF03-4374-9F05-138968FF74D5}"/>
    <cellStyle name="40% - Accent5 2 2 2 6 3" xfId="19732" xr:uid="{7BA29294-941B-42C0-8C2F-E47409F7961F}"/>
    <cellStyle name="40% - Accent5 2 2 2 7" xfId="5849" xr:uid="{F2C6F7CF-55D1-47B8-B144-5276D835562D}"/>
    <cellStyle name="40% - Accent5 2 2 2 7 2" xfId="14179" xr:uid="{7475666F-9B97-457E-9C59-970D6680F3AB}"/>
    <cellStyle name="40% - Accent5 2 2 2 7 2 2" xfId="30836" xr:uid="{B721D185-B654-4EBC-8C32-C3351982FF02}"/>
    <cellStyle name="40% - Accent5 2 2 2 7 3" xfId="22508" xr:uid="{050EA0FF-2EE0-485A-AE29-67403CC13BD3}"/>
    <cellStyle name="40% - Accent5 2 2 2 8" xfId="8627" xr:uid="{1B399C3E-AFB7-4380-A6D6-44AD79596613}"/>
    <cellStyle name="40% - Accent5 2 2 2 8 2" xfId="25284" xr:uid="{803F8502-1A58-492E-B026-E23042266C52}"/>
    <cellStyle name="40% - Accent5 2 2 2 9" xfId="16956" xr:uid="{2534BF5E-BEE5-4249-A74A-2BC45CBBDC84}"/>
    <cellStyle name="40% - Accent5 2 2 3" xfId="397" xr:uid="{355E9377-8A17-4636-8DF2-A4DA8FBB4A56}"/>
    <cellStyle name="40% - Accent5 2 2 3 2" xfId="875" xr:uid="{AEE80767-3161-43CA-839A-D7D7FBFDD7EA}"/>
    <cellStyle name="40% - Accent5 2 2 3 2 2" xfId="2203" xr:uid="{A56509A3-7CFD-425A-B1AE-4905E98A2FD8}"/>
    <cellStyle name="40% - Accent5 2 2 3 2 2 2" xfId="4993" xr:uid="{C8BBDC4C-BB36-4B2B-BE4E-0F2BDD656F49}"/>
    <cellStyle name="40% - Accent5 2 2 3 2 2 2 2" xfId="13323" xr:uid="{7538C614-6FD6-47E2-B1CF-F9307FCAB452}"/>
    <cellStyle name="40% - Accent5 2 2 3 2 2 2 2 2" xfId="29980" xr:uid="{55520428-B4E4-4480-BE00-68750B1275A2}"/>
    <cellStyle name="40% - Accent5 2 2 3 2 2 2 3" xfId="21652" xr:uid="{A0DA396A-8979-41C3-9E70-D39A8D81C09E}"/>
    <cellStyle name="40% - Accent5 2 2 3 2 2 3" xfId="7769" xr:uid="{E2E7DE5E-00FB-4EFD-9E0F-8C9034FFB722}"/>
    <cellStyle name="40% - Accent5 2 2 3 2 2 3 2" xfId="16099" xr:uid="{2FCF42F7-17E9-4003-918A-40E1797F15F1}"/>
    <cellStyle name="40% - Accent5 2 2 3 2 2 3 2 2" xfId="32756" xr:uid="{3DACB00F-B547-4876-9886-45776390DE0B}"/>
    <cellStyle name="40% - Accent5 2 2 3 2 2 3 3" xfId="24428" xr:uid="{FE48B699-2D59-4AA8-B77E-4DD2E30213D6}"/>
    <cellStyle name="40% - Accent5 2 2 3 2 2 4" xfId="10547" xr:uid="{3A5EB8C3-95E8-47D0-B534-9206A4A24714}"/>
    <cellStyle name="40% - Accent5 2 2 3 2 2 4 2" xfId="27204" xr:uid="{21C17AB0-58E5-4EBB-A534-4ECB69659CD4}"/>
    <cellStyle name="40% - Accent5 2 2 3 2 2 5" xfId="18876" xr:uid="{890754D3-B444-4AEE-91BD-B3FB99B4277E}"/>
    <cellStyle name="40% - Accent5 2 2 3 2 3" xfId="3666" xr:uid="{95BCC5AA-B645-414D-91E9-137A31FE3D22}"/>
    <cellStyle name="40% - Accent5 2 2 3 2 3 2" xfId="11996" xr:uid="{39FB46BD-2E23-4A06-8608-13BB3DEBECFE}"/>
    <cellStyle name="40% - Accent5 2 2 3 2 3 2 2" xfId="28653" xr:uid="{D4DA562A-4BEE-4CE0-BD4A-F10D25FF8365}"/>
    <cellStyle name="40% - Accent5 2 2 3 2 3 3" xfId="20325" xr:uid="{B8F7037F-5746-4A90-ABD1-6C78BAB30F35}"/>
    <cellStyle name="40% - Accent5 2 2 3 2 4" xfId="6442" xr:uid="{25CA1B29-5A95-43A9-B8AF-3059E83E9951}"/>
    <cellStyle name="40% - Accent5 2 2 3 2 4 2" xfId="14772" xr:uid="{6758DD6F-EC54-4AE9-A3CC-A5AFD38D3E50}"/>
    <cellStyle name="40% - Accent5 2 2 3 2 4 2 2" xfId="31429" xr:uid="{DC44CADD-EC83-4AB3-8198-CDB3B08AEAC3}"/>
    <cellStyle name="40% - Accent5 2 2 3 2 4 3" xfId="23101" xr:uid="{17FBD3CC-8376-4598-82F8-EEF38701D633}"/>
    <cellStyle name="40% - Accent5 2 2 3 2 5" xfId="9220" xr:uid="{DB953698-8A18-4714-96B5-CF46681E60FE}"/>
    <cellStyle name="40% - Accent5 2 2 3 2 5 2" xfId="25877" xr:uid="{E2E9F705-29D5-4205-A96B-4834C3D852ED}"/>
    <cellStyle name="40% - Accent5 2 2 3 2 6" xfId="17549" xr:uid="{D7C088A1-94E4-4FDF-94A7-BA98D3655128}"/>
    <cellStyle name="40% - Accent5 2 2 3 3" xfId="1727" xr:uid="{D084FEBD-E428-44EE-8969-576A56B00855}"/>
    <cellStyle name="40% - Accent5 2 2 3 3 2" xfId="4517" xr:uid="{662A84A0-2EC3-4747-B2E8-0D1B09D5FC0C}"/>
    <cellStyle name="40% - Accent5 2 2 3 3 2 2" xfId="12847" xr:uid="{CC0FFB46-608F-4547-AD40-44DC2BF63365}"/>
    <cellStyle name="40% - Accent5 2 2 3 3 2 2 2" xfId="29504" xr:uid="{8704FF98-9A13-435D-B937-FABCF94A5969}"/>
    <cellStyle name="40% - Accent5 2 2 3 3 2 3" xfId="21176" xr:uid="{3C15A6BC-9CDE-4FDE-8BF0-B9DB8D839A3D}"/>
    <cellStyle name="40% - Accent5 2 2 3 3 3" xfId="7293" xr:uid="{8D97B2D0-7948-4209-9E77-75DEADEE7595}"/>
    <cellStyle name="40% - Accent5 2 2 3 3 3 2" xfId="15623" xr:uid="{CFBF9BE5-A170-4CF1-87DF-A00B8534BB3D}"/>
    <cellStyle name="40% - Accent5 2 2 3 3 3 2 2" xfId="32280" xr:uid="{3635E06F-99B7-4D75-B770-6EB79A7587D7}"/>
    <cellStyle name="40% - Accent5 2 2 3 3 3 3" xfId="23952" xr:uid="{8E8907A5-7569-4190-AFEB-03543F56B104}"/>
    <cellStyle name="40% - Accent5 2 2 3 3 4" xfId="10071" xr:uid="{F5603BF6-44B5-4E05-ADBA-7090A06C628F}"/>
    <cellStyle name="40% - Accent5 2 2 3 3 4 2" xfId="26728" xr:uid="{0BB6E02B-F75D-4CC3-9E3D-EF9D3A8FC394}"/>
    <cellStyle name="40% - Accent5 2 2 3 3 5" xfId="18400" xr:uid="{BB999E99-B23B-4327-9BD5-0577867E2B2E}"/>
    <cellStyle name="40% - Accent5 2 2 3 4" xfId="3190" xr:uid="{DEA49453-F57C-47CD-B8FD-277C2EE02B17}"/>
    <cellStyle name="40% - Accent5 2 2 3 4 2" xfId="11520" xr:uid="{12C396A5-79F8-4E60-914D-6022AE999FCF}"/>
    <cellStyle name="40% - Accent5 2 2 3 4 2 2" xfId="28177" xr:uid="{0DBF04D2-647C-41A4-A75C-24757EC8922B}"/>
    <cellStyle name="40% - Accent5 2 2 3 4 3" xfId="19849" xr:uid="{FDD6BC55-D36B-447F-81E3-06ECEAF6935C}"/>
    <cellStyle name="40% - Accent5 2 2 3 5" xfId="5966" xr:uid="{D43628AA-F97C-44F8-82DA-9C3701C925D5}"/>
    <cellStyle name="40% - Accent5 2 2 3 5 2" xfId="14296" xr:uid="{D39A2F6E-3BAB-4D73-8266-5CD69187934F}"/>
    <cellStyle name="40% - Accent5 2 2 3 5 2 2" xfId="30953" xr:uid="{F37AE818-5C7B-4D71-974F-C44E718E9316}"/>
    <cellStyle name="40% - Accent5 2 2 3 5 3" xfId="22625" xr:uid="{6B463A82-F146-4339-AD42-F98F5EA684E8}"/>
    <cellStyle name="40% - Accent5 2 2 3 6" xfId="8744" xr:uid="{875CC02F-E177-4D71-AA6A-C6E1AA6F469C}"/>
    <cellStyle name="40% - Accent5 2 2 3 6 2" xfId="25401" xr:uid="{1DDCF279-87E9-486E-90B7-4182726423DC}"/>
    <cellStyle name="40% - Accent5 2 2 3 7" xfId="17073" xr:uid="{B9E533BD-8309-404E-8F5A-ACE55E032275}"/>
    <cellStyle name="40% - Accent5 2 2 4" xfId="633" xr:uid="{9A86D3D9-D411-4B16-A3FD-B39E5939B548}"/>
    <cellStyle name="40% - Accent5 2 2 4 2" xfId="1963" xr:uid="{6E041451-5641-410A-ADA3-1F4043570073}"/>
    <cellStyle name="40% - Accent5 2 2 4 2 2" xfId="4753" xr:uid="{ABF505EC-6E80-4286-B6AA-2C4498DDC655}"/>
    <cellStyle name="40% - Accent5 2 2 4 2 2 2" xfId="13083" xr:uid="{33BAB22F-D4F4-4786-9465-00FE68449C6F}"/>
    <cellStyle name="40% - Accent5 2 2 4 2 2 2 2" xfId="29740" xr:uid="{CA86E038-7E0E-4001-B1D1-03541FDA0949}"/>
    <cellStyle name="40% - Accent5 2 2 4 2 2 3" xfId="21412" xr:uid="{4858C7A2-447A-4563-8D3C-C6FC58942606}"/>
    <cellStyle name="40% - Accent5 2 2 4 2 3" xfId="7529" xr:uid="{93D5B279-A9B0-4DB4-9BA0-6215F86EEEA0}"/>
    <cellStyle name="40% - Accent5 2 2 4 2 3 2" xfId="15859" xr:uid="{0E3A499B-BDFA-42B9-BE11-D00DE4144D45}"/>
    <cellStyle name="40% - Accent5 2 2 4 2 3 2 2" xfId="32516" xr:uid="{140FEB15-C93C-4FEA-9895-8B544151ECCF}"/>
    <cellStyle name="40% - Accent5 2 2 4 2 3 3" xfId="24188" xr:uid="{EE533AA6-D04F-46C9-97FB-8819C9A85503}"/>
    <cellStyle name="40% - Accent5 2 2 4 2 4" xfId="10307" xr:uid="{DA60DCAB-926B-405F-B557-0D2BB5F91881}"/>
    <cellStyle name="40% - Accent5 2 2 4 2 4 2" xfId="26964" xr:uid="{15CCC408-C041-42D1-9B8C-A1471A120C70}"/>
    <cellStyle name="40% - Accent5 2 2 4 2 5" xfId="18636" xr:uid="{B21CE31F-E5FF-4295-A926-17988493E2DC}"/>
    <cellStyle name="40% - Accent5 2 2 4 3" xfId="3426" xr:uid="{D2A7B02D-B976-43AA-BF72-EFBFDD85CE9B}"/>
    <cellStyle name="40% - Accent5 2 2 4 3 2" xfId="11756" xr:uid="{721EA19F-0A82-4378-9146-83B4F2708ED0}"/>
    <cellStyle name="40% - Accent5 2 2 4 3 2 2" xfId="28413" xr:uid="{5261C481-3048-49F9-8CBE-E79163E2D09B}"/>
    <cellStyle name="40% - Accent5 2 2 4 3 3" xfId="20085" xr:uid="{2998DA32-8D54-4970-8074-99FC9197672D}"/>
    <cellStyle name="40% - Accent5 2 2 4 4" xfId="6202" xr:uid="{CA2310D3-51F2-4F03-8178-6F2675451E72}"/>
    <cellStyle name="40% - Accent5 2 2 4 4 2" xfId="14532" xr:uid="{3C6764D2-1F83-4A37-9427-311A837D9695}"/>
    <cellStyle name="40% - Accent5 2 2 4 4 2 2" xfId="31189" xr:uid="{4B67C07D-9543-47FD-8CF2-4910E0E9CE5E}"/>
    <cellStyle name="40% - Accent5 2 2 4 4 3" xfId="22861" xr:uid="{A8FE600E-7AF0-453F-92D0-C456A9270FED}"/>
    <cellStyle name="40% - Accent5 2 2 4 5" xfId="8980" xr:uid="{D5AA7C6D-0EF8-4D1C-AB67-5E9EE7BDEB65}"/>
    <cellStyle name="40% - Accent5 2 2 4 5 2" xfId="25637" xr:uid="{7235314D-0F3A-4DA2-9FF6-3AB88F27E866}"/>
    <cellStyle name="40% - Accent5 2 2 4 6" xfId="17309" xr:uid="{321F1A9A-A2FC-401A-B878-F269A339CE24}"/>
    <cellStyle name="40% - Accent5 2 2 5" xfId="1110" xr:uid="{E782D55F-D1BC-4E61-A5E6-2988CECC8AE2}"/>
    <cellStyle name="40% - Accent5 2 2 5 2" xfId="2438" xr:uid="{0AB3ECFA-5B80-4BCC-A7B4-65784149FD89}"/>
    <cellStyle name="40% - Accent5 2 2 5 2 2" xfId="5228" xr:uid="{EC518A87-F27F-45F6-A35E-383848392A09}"/>
    <cellStyle name="40% - Accent5 2 2 5 2 2 2" xfId="13558" xr:uid="{37880761-48C2-4C11-B9A1-5D0AA2E3C211}"/>
    <cellStyle name="40% - Accent5 2 2 5 2 2 2 2" xfId="30215" xr:uid="{DC0F8431-36B3-4EF2-8643-D433ED165986}"/>
    <cellStyle name="40% - Accent5 2 2 5 2 2 3" xfId="21887" xr:uid="{3466C8B0-C74D-40B8-9A89-EC00F11AC902}"/>
    <cellStyle name="40% - Accent5 2 2 5 2 3" xfId="8004" xr:uid="{251AC823-26AF-465C-98E5-A2B5DF5FB044}"/>
    <cellStyle name="40% - Accent5 2 2 5 2 3 2" xfId="16334" xr:uid="{2EE7617D-4FD3-443E-91D2-7D27F877ED4F}"/>
    <cellStyle name="40% - Accent5 2 2 5 2 3 2 2" xfId="32991" xr:uid="{BE2A4C90-86C0-4F6A-90A5-60441AC0F00D}"/>
    <cellStyle name="40% - Accent5 2 2 5 2 3 3" xfId="24663" xr:uid="{DF14E326-8B52-4FB8-9AB2-5C60F4DC04D9}"/>
    <cellStyle name="40% - Accent5 2 2 5 2 4" xfId="10782" xr:uid="{60BE9961-76E6-4B04-B8BA-2D1CBECB95B5}"/>
    <cellStyle name="40% - Accent5 2 2 5 2 4 2" xfId="27439" xr:uid="{F569A697-87FB-47EE-B09E-4E7647ECEBDA}"/>
    <cellStyle name="40% - Accent5 2 2 5 2 5" xfId="19111" xr:uid="{6B40CF83-9DBD-423C-8FCF-9C5EF48A8659}"/>
    <cellStyle name="40% - Accent5 2 2 5 3" xfId="3901" xr:uid="{5ADA092B-F8B4-448F-9F2D-EF373EC82608}"/>
    <cellStyle name="40% - Accent5 2 2 5 3 2" xfId="12231" xr:uid="{72A6DEE5-2514-47AC-AF87-98F38A2D4C0C}"/>
    <cellStyle name="40% - Accent5 2 2 5 3 2 2" xfId="28888" xr:uid="{99F7D387-1428-477D-BD02-7251F78D0463}"/>
    <cellStyle name="40% - Accent5 2 2 5 3 3" xfId="20560" xr:uid="{3B391AD5-5F62-4949-927D-741149122150}"/>
    <cellStyle name="40% - Accent5 2 2 5 4" xfId="6677" xr:uid="{370AA9DF-D45F-48A5-AB1E-4682D5A10E2B}"/>
    <cellStyle name="40% - Accent5 2 2 5 4 2" xfId="15007" xr:uid="{C790F61C-D2E0-44DA-9D7C-9DDF5E9C72F7}"/>
    <cellStyle name="40% - Accent5 2 2 5 4 2 2" xfId="31664" xr:uid="{58DB74E3-D51F-4470-8D2A-0EFD420D598F}"/>
    <cellStyle name="40% - Accent5 2 2 5 4 3" xfId="23336" xr:uid="{27CF4C3E-1178-4FA2-8F7B-5D9C446A39F1}"/>
    <cellStyle name="40% - Accent5 2 2 5 5" xfId="9455" xr:uid="{EBA3763B-4CB4-4DE5-9CF2-9F76190AF67E}"/>
    <cellStyle name="40% - Accent5 2 2 5 5 2" xfId="26112" xr:uid="{B817DE8D-7754-41F3-A876-A995B6FA8690}"/>
    <cellStyle name="40% - Accent5 2 2 5 6" xfId="17784" xr:uid="{DC948E28-7138-4266-A30A-FA1E8AA06B75}"/>
    <cellStyle name="40% - Accent5 2 2 6" xfId="1375" xr:uid="{67081993-889B-4A87-ACB4-A729A4C14314}"/>
    <cellStyle name="40% - Accent5 2 2 6 2" xfId="2703" xr:uid="{C4666868-D80C-49F5-AE7B-9A73AFA93670}"/>
    <cellStyle name="40% - Accent5 2 2 6 2 2" xfId="5493" xr:uid="{69BB9920-5EC9-40B0-879C-29C5027D0524}"/>
    <cellStyle name="40% - Accent5 2 2 6 2 2 2" xfId="13823" xr:uid="{91DA69F0-FC4F-411B-9DDF-884D00E71EF1}"/>
    <cellStyle name="40% - Accent5 2 2 6 2 2 2 2" xfId="30480" xr:uid="{86B499BB-143C-4024-83E2-3ABC27236696}"/>
    <cellStyle name="40% - Accent5 2 2 6 2 2 3" xfId="22152" xr:uid="{61CE9D3A-4AEF-4A74-A905-0C9B55A43FCC}"/>
    <cellStyle name="40% - Accent5 2 2 6 2 3" xfId="8269" xr:uid="{C54EC9CC-AF5B-481E-9C57-62B9CA107B21}"/>
    <cellStyle name="40% - Accent5 2 2 6 2 3 2" xfId="16599" xr:uid="{672EC6CE-67F5-4464-915F-F8CC588D555D}"/>
    <cellStyle name="40% - Accent5 2 2 6 2 3 2 2" xfId="33256" xr:uid="{6AF3F171-9CFE-4801-A11F-9F09D4211821}"/>
    <cellStyle name="40% - Accent5 2 2 6 2 3 3" xfId="24928" xr:uid="{815576CD-2809-4FF3-845A-301CA43EE1CB}"/>
    <cellStyle name="40% - Accent5 2 2 6 2 4" xfId="11047" xr:uid="{8646F292-9D47-4A1E-BCA8-B683D69BC0D6}"/>
    <cellStyle name="40% - Accent5 2 2 6 2 4 2" xfId="27704" xr:uid="{CE2A4BD5-8DB8-45D1-9DE6-3DDCEEFF8910}"/>
    <cellStyle name="40% - Accent5 2 2 6 2 5" xfId="19376" xr:uid="{28BC7B44-5354-418B-8D39-106BAE4AC8DB}"/>
    <cellStyle name="40% - Accent5 2 2 6 3" xfId="4166" xr:uid="{09FB1508-E03E-4FA5-B474-18D2AD566328}"/>
    <cellStyle name="40% - Accent5 2 2 6 3 2" xfId="12496" xr:uid="{B5ABC348-E84F-4787-9E78-17828ED77358}"/>
    <cellStyle name="40% - Accent5 2 2 6 3 2 2" xfId="29153" xr:uid="{CCB7ECAD-A5A4-46AB-B641-AAB91337B525}"/>
    <cellStyle name="40% - Accent5 2 2 6 3 3" xfId="20825" xr:uid="{E70457E2-0E7E-4B8F-99E3-5BBEED0EB9B5}"/>
    <cellStyle name="40% - Accent5 2 2 6 4" xfId="6942" xr:uid="{C2F85F7A-BA3D-4B5E-A4FE-9AAEB47028E9}"/>
    <cellStyle name="40% - Accent5 2 2 6 4 2" xfId="15272" xr:uid="{DB8580C6-6C6A-4C22-8953-FC2F8D78CBBA}"/>
    <cellStyle name="40% - Accent5 2 2 6 4 2 2" xfId="31929" xr:uid="{CDD79D3C-EED7-41C5-A0E6-B8BC84EFA175}"/>
    <cellStyle name="40% - Accent5 2 2 6 4 3" xfId="23601" xr:uid="{C579B65B-BD36-4F87-9400-DBF02166546F}"/>
    <cellStyle name="40% - Accent5 2 2 6 5" xfId="9720" xr:uid="{214F9B20-6ED6-44D8-874E-D6F80A6A91A3}"/>
    <cellStyle name="40% - Accent5 2 2 6 5 2" xfId="26377" xr:uid="{9AE4B29D-25A3-4531-82D9-F26DB569AB30}"/>
    <cellStyle name="40% - Accent5 2 2 6 6" xfId="18049" xr:uid="{D58A3586-773F-405A-855F-C68644D94C3D}"/>
    <cellStyle name="40% - Accent5 2 2 7" xfId="1490" xr:uid="{FC0D69D4-DA2D-4489-9ED0-A740C6B5C2E8}"/>
    <cellStyle name="40% - Accent5 2 2 7 2" xfId="4280" xr:uid="{46358935-BE94-445A-8798-E75872DC4F94}"/>
    <cellStyle name="40% - Accent5 2 2 7 2 2" xfId="12610" xr:uid="{882A5EFE-9B5A-4063-B09C-81B13300BF93}"/>
    <cellStyle name="40% - Accent5 2 2 7 2 2 2" xfId="29267" xr:uid="{766D58F4-6100-419C-8A05-7B17899FC2B4}"/>
    <cellStyle name="40% - Accent5 2 2 7 2 3" xfId="20939" xr:uid="{894CB6B3-ACED-4296-8CED-6854A6233320}"/>
    <cellStyle name="40% - Accent5 2 2 7 3" xfId="7056" xr:uid="{E74158B3-B9E4-4E2E-B593-5954E09A9124}"/>
    <cellStyle name="40% - Accent5 2 2 7 3 2" xfId="15386" xr:uid="{C609A902-0E96-4002-9B5C-D825B08C9518}"/>
    <cellStyle name="40% - Accent5 2 2 7 3 2 2" xfId="32043" xr:uid="{0D508F3A-85AF-4FED-8E51-6CB67C695931}"/>
    <cellStyle name="40% - Accent5 2 2 7 3 3" xfId="23715" xr:uid="{B501BEF6-856A-45AB-9FC5-950F14222EED}"/>
    <cellStyle name="40% - Accent5 2 2 7 4" xfId="9834" xr:uid="{72EBC01B-8958-4208-92E1-1F6A741FF11D}"/>
    <cellStyle name="40% - Accent5 2 2 7 4 2" xfId="26491" xr:uid="{C0D384A2-D8D2-4FF0-BB37-50473C282E3D}"/>
    <cellStyle name="40% - Accent5 2 2 7 5" xfId="18163" xr:uid="{7EED942B-524B-4382-A6D5-45391519C792}"/>
    <cellStyle name="40% - Accent5 2 2 8" xfId="2953" xr:uid="{5953634B-3D5A-4BB3-A153-295DD7F10A5A}"/>
    <cellStyle name="40% - Accent5 2 2 8 2" xfId="11283" xr:uid="{F1EC5926-AFE5-4DB3-B34F-333EFBF93F95}"/>
    <cellStyle name="40% - Accent5 2 2 8 2 2" xfId="27940" xr:uid="{C62D282E-AAB6-4575-8834-B72586F57197}"/>
    <cellStyle name="40% - Accent5 2 2 8 3" xfId="19612" xr:uid="{9EB340A1-6AA4-42E5-AFF3-B236FD91FA74}"/>
    <cellStyle name="40% - Accent5 2 2 9" xfId="5729" xr:uid="{92E06923-E754-46B1-8908-DE244EDA77B0}"/>
    <cellStyle name="40% - Accent5 2 2 9 2" xfId="14059" xr:uid="{0FD91F7C-5AB6-4D20-9D0B-70480FAF2FF9}"/>
    <cellStyle name="40% - Accent5 2 2 9 2 2" xfId="30716" xr:uid="{5EABA947-32C6-47C0-AECF-9C4C9B9C6645}"/>
    <cellStyle name="40% - Accent5 2 2 9 3" xfId="22388" xr:uid="{094FD397-E8E1-4E65-B935-5045F8F81934}"/>
    <cellStyle name="40% - Accent5 2 3" xfId="213" xr:uid="{8CF25485-18AC-470E-A5B9-F1BCA06C3CD4}"/>
    <cellStyle name="40% - Accent5 2 3 10" xfId="34941" xr:uid="{106CF7F0-AF7E-4B8D-B559-D487729EBD9D}"/>
    <cellStyle name="40% - Accent5 2 3 2" xfId="455" xr:uid="{26C4FCBC-B634-4442-98B0-2C6F447FD49E}"/>
    <cellStyle name="40% - Accent5 2 3 2 2" xfId="932" xr:uid="{FB844339-2CB8-4BF2-BCBD-B631E6248C64}"/>
    <cellStyle name="40% - Accent5 2 3 2 2 2" xfId="2260" xr:uid="{66880AA9-9BDF-45CE-92C0-6919A34D858A}"/>
    <cellStyle name="40% - Accent5 2 3 2 2 2 2" xfId="5050" xr:uid="{BFCA9474-200B-4FCE-A7E6-4D8EF1D20B2B}"/>
    <cellStyle name="40% - Accent5 2 3 2 2 2 2 2" xfId="13380" xr:uid="{EBED6B26-0343-4038-B2C2-E166D82137F5}"/>
    <cellStyle name="40% - Accent5 2 3 2 2 2 2 2 2" xfId="30037" xr:uid="{49ABEA82-29DD-4BE0-8240-7D59D5FC88F8}"/>
    <cellStyle name="40% - Accent5 2 3 2 2 2 2 3" xfId="21709" xr:uid="{1853E3B7-912F-4C78-83A2-F28E379F7FDE}"/>
    <cellStyle name="40% - Accent5 2 3 2 2 2 3" xfId="7826" xr:uid="{CED20664-C925-4700-B097-849E9F694405}"/>
    <cellStyle name="40% - Accent5 2 3 2 2 2 3 2" xfId="16156" xr:uid="{2338F9E8-6A73-4053-AB01-8E273837D8E2}"/>
    <cellStyle name="40% - Accent5 2 3 2 2 2 3 2 2" xfId="32813" xr:uid="{2E107C8A-9A2A-482A-9C77-8354A0F46A44}"/>
    <cellStyle name="40% - Accent5 2 3 2 2 2 3 3" xfId="24485" xr:uid="{C4756FD3-CE42-4819-9613-2F97A359C832}"/>
    <cellStyle name="40% - Accent5 2 3 2 2 2 4" xfId="10604" xr:uid="{AE9CC031-C3FE-417D-B214-38C733776435}"/>
    <cellStyle name="40% - Accent5 2 3 2 2 2 4 2" xfId="27261" xr:uid="{FF36749F-FB68-4B31-8195-2D47F7B12106}"/>
    <cellStyle name="40% - Accent5 2 3 2 2 2 5" xfId="18933" xr:uid="{34E6923A-9CB0-44AC-8F10-F0354B36EB90}"/>
    <cellStyle name="40% - Accent5 2 3 2 2 3" xfId="3723" xr:uid="{AD37CA82-C465-4BED-891D-9413E7696540}"/>
    <cellStyle name="40% - Accent5 2 3 2 2 3 2" xfId="12053" xr:uid="{26C27CA1-B9B0-40E0-97ED-7F93863E2F18}"/>
    <cellStyle name="40% - Accent5 2 3 2 2 3 2 2" xfId="28710" xr:uid="{365ABCFA-0D53-430F-B44D-4E0D854C8E18}"/>
    <cellStyle name="40% - Accent5 2 3 2 2 3 3" xfId="20382" xr:uid="{5B5E30F7-6FAE-49AD-80C3-CFB257ECD44D}"/>
    <cellStyle name="40% - Accent5 2 3 2 2 4" xfId="6499" xr:uid="{2CCDDB11-D9B3-4474-B331-B9CA82282854}"/>
    <cellStyle name="40% - Accent5 2 3 2 2 4 2" xfId="14829" xr:uid="{45FF779C-F93E-491D-A4FD-CD06D07A16EE}"/>
    <cellStyle name="40% - Accent5 2 3 2 2 4 2 2" xfId="31486" xr:uid="{569E1714-D254-4D32-BCE6-0F8CD0CB624D}"/>
    <cellStyle name="40% - Accent5 2 3 2 2 4 3" xfId="23158" xr:uid="{E690801C-6456-473F-AEFF-3C14028CF031}"/>
    <cellStyle name="40% - Accent5 2 3 2 2 5" xfId="9277" xr:uid="{E57E8E20-64C0-4F43-8959-0C56F639EE7B}"/>
    <cellStyle name="40% - Accent5 2 3 2 2 5 2" xfId="25934" xr:uid="{2F1E3656-33FD-40DC-917C-1714319B419B}"/>
    <cellStyle name="40% - Accent5 2 3 2 2 6" xfId="17606" xr:uid="{0E99944F-C042-4E67-87E4-09342B87DCA0}"/>
    <cellStyle name="40% - Accent5 2 3 2 3" xfId="1785" xr:uid="{82D1787B-4C0A-4475-B1AD-7551726D75EB}"/>
    <cellStyle name="40% - Accent5 2 3 2 3 2" xfId="4575" xr:uid="{02F6F8D6-DA6D-4D08-9120-B87BC4CE2E60}"/>
    <cellStyle name="40% - Accent5 2 3 2 3 2 2" xfId="12905" xr:uid="{4B5164AD-CB26-4A8F-8F77-A76B23519B0E}"/>
    <cellStyle name="40% - Accent5 2 3 2 3 2 2 2" xfId="29562" xr:uid="{5791FD92-E830-43BD-B154-5AB7A9A2116F}"/>
    <cellStyle name="40% - Accent5 2 3 2 3 2 3" xfId="21234" xr:uid="{A118F7A1-F129-4B34-9A78-4DD9ED724EA3}"/>
    <cellStyle name="40% - Accent5 2 3 2 3 3" xfId="7351" xr:uid="{58EB8DBB-FC77-40DC-AC5E-7AA53614EB67}"/>
    <cellStyle name="40% - Accent5 2 3 2 3 3 2" xfId="15681" xr:uid="{167E4FEB-4C36-475F-A98F-410A497833D4}"/>
    <cellStyle name="40% - Accent5 2 3 2 3 3 2 2" xfId="32338" xr:uid="{6F69C3ED-D771-472F-80D8-C47499AEF023}"/>
    <cellStyle name="40% - Accent5 2 3 2 3 3 3" xfId="24010" xr:uid="{37B2D36C-1627-4459-9C6B-363590809D67}"/>
    <cellStyle name="40% - Accent5 2 3 2 3 4" xfId="10129" xr:uid="{33EA8FE4-0659-40E9-9482-AF0AECB4D0E3}"/>
    <cellStyle name="40% - Accent5 2 3 2 3 4 2" xfId="26786" xr:uid="{A3A83450-A438-4611-BAF6-F48B7B951088}"/>
    <cellStyle name="40% - Accent5 2 3 2 3 5" xfId="18458" xr:uid="{3C60FF06-9105-4AEB-9AFA-82D0F30B9BB7}"/>
    <cellStyle name="40% - Accent5 2 3 2 4" xfId="3248" xr:uid="{F9CBF6AC-E987-40C3-88B8-C3E95358E211}"/>
    <cellStyle name="40% - Accent5 2 3 2 4 2" xfId="11578" xr:uid="{45BD7E30-F512-454E-AD47-595F9D3BC363}"/>
    <cellStyle name="40% - Accent5 2 3 2 4 2 2" xfId="28235" xr:uid="{E460503E-5E6A-4D25-A0B9-FDE64E13651A}"/>
    <cellStyle name="40% - Accent5 2 3 2 4 3" xfId="19907" xr:uid="{766BF3D3-FB59-4F38-8ED9-5E88A4291DA4}"/>
    <cellStyle name="40% - Accent5 2 3 2 5" xfId="6024" xr:uid="{F9362C4A-49CB-4E92-A99B-95E7CDB27553}"/>
    <cellStyle name="40% - Accent5 2 3 2 5 2" xfId="14354" xr:uid="{A91B4D30-7C06-4CE5-8245-42E51165A7C9}"/>
    <cellStyle name="40% - Accent5 2 3 2 5 2 2" xfId="31011" xr:uid="{DB328928-8715-41B0-8298-861D42402BB2}"/>
    <cellStyle name="40% - Accent5 2 3 2 5 3" xfId="22683" xr:uid="{59DAF501-0ED4-4230-B2AF-A9043CC1BD98}"/>
    <cellStyle name="40% - Accent5 2 3 2 6" xfId="8802" xr:uid="{495E9F62-C91D-4EC6-8EB2-47885015EE1D}"/>
    <cellStyle name="40% - Accent5 2 3 2 6 2" xfId="25459" xr:uid="{69C62FA0-2D68-440F-8CB2-A692FD568F0E}"/>
    <cellStyle name="40% - Accent5 2 3 2 7" xfId="17131" xr:uid="{CAB1A1BA-F27D-406B-918F-4C9726A1A7A4}"/>
    <cellStyle name="40% - Accent5 2 3 3" xfId="691" xr:uid="{508F9CC6-27A8-40E9-B305-C7A684547EB2}"/>
    <cellStyle name="40% - Accent5 2 3 3 2" xfId="2021" xr:uid="{C7577520-948F-4716-B2B2-EC8ABD765103}"/>
    <cellStyle name="40% - Accent5 2 3 3 2 2" xfId="4811" xr:uid="{BAB3BA16-23DF-415B-B2F2-09653D880C17}"/>
    <cellStyle name="40% - Accent5 2 3 3 2 2 2" xfId="13141" xr:uid="{35918FDF-27BF-4537-A473-83257B54B390}"/>
    <cellStyle name="40% - Accent5 2 3 3 2 2 2 2" xfId="29798" xr:uid="{22FDDC46-77D1-4BEF-9DB2-8008D448F30F}"/>
    <cellStyle name="40% - Accent5 2 3 3 2 2 3" xfId="21470" xr:uid="{F8A39280-DAC2-4A6A-A997-75286533F99F}"/>
    <cellStyle name="40% - Accent5 2 3 3 2 3" xfId="7587" xr:uid="{5C204211-1EAF-4464-88C7-D39925D89F33}"/>
    <cellStyle name="40% - Accent5 2 3 3 2 3 2" xfId="15917" xr:uid="{1A53079D-AF91-4BF5-B645-64AEE8561817}"/>
    <cellStyle name="40% - Accent5 2 3 3 2 3 2 2" xfId="32574" xr:uid="{496C85EC-F51F-42ED-BBBE-95767F3063AD}"/>
    <cellStyle name="40% - Accent5 2 3 3 2 3 3" xfId="24246" xr:uid="{99AD611B-3A25-4DC8-B64E-7BDFCC8AA9BC}"/>
    <cellStyle name="40% - Accent5 2 3 3 2 4" xfId="10365" xr:uid="{26F6AF3A-5079-4876-BF9E-661E69E37AA0}"/>
    <cellStyle name="40% - Accent5 2 3 3 2 4 2" xfId="27022" xr:uid="{DA6F2B21-7277-46DA-A788-E2C3E0D84D0C}"/>
    <cellStyle name="40% - Accent5 2 3 3 2 5" xfId="18694" xr:uid="{BE1FEA70-1A5F-4CFF-AE96-3A69CDFEB49D}"/>
    <cellStyle name="40% - Accent5 2 3 3 3" xfId="3484" xr:uid="{06F3F49C-97F4-47DB-B26B-6E083EB8E3FA}"/>
    <cellStyle name="40% - Accent5 2 3 3 3 2" xfId="11814" xr:uid="{D7DBCAB3-F871-435A-820A-58DE776814D1}"/>
    <cellStyle name="40% - Accent5 2 3 3 3 2 2" xfId="28471" xr:uid="{169ECCED-8C7B-4910-A5C1-80E826271883}"/>
    <cellStyle name="40% - Accent5 2 3 3 3 3" xfId="20143" xr:uid="{17A79D4E-5F0D-46CF-98F8-57BFCE52CA21}"/>
    <cellStyle name="40% - Accent5 2 3 3 4" xfId="6260" xr:uid="{ED83229A-2223-431A-AC3F-9CDB0B712FA0}"/>
    <cellStyle name="40% - Accent5 2 3 3 4 2" xfId="14590" xr:uid="{AD0148B2-5905-4523-ACFF-8EC85C3C6264}"/>
    <cellStyle name="40% - Accent5 2 3 3 4 2 2" xfId="31247" xr:uid="{8E679E14-04A8-4202-AE50-28CEFBF1B6E3}"/>
    <cellStyle name="40% - Accent5 2 3 3 4 3" xfId="22919" xr:uid="{32DBCC6D-A197-457E-B3C8-6AAC15333B96}"/>
    <cellStyle name="40% - Accent5 2 3 3 5" xfId="9038" xr:uid="{E2FC1D94-A237-4523-B1B0-48092C3A9ABD}"/>
    <cellStyle name="40% - Accent5 2 3 3 5 2" xfId="25695" xr:uid="{5AD1E64D-9FA7-4C2D-B98E-9FB0D8613A88}"/>
    <cellStyle name="40% - Accent5 2 3 3 6" xfId="17367" xr:uid="{9D1D0692-BE18-434C-9C57-D8089D7B40D4}"/>
    <cellStyle name="40% - Accent5 2 3 4" xfId="1168" xr:uid="{8CAD6E87-B6CC-40FD-87AA-82C7DFC066EF}"/>
    <cellStyle name="40% - Accent5 2 3 4 2" xfId="2496" xr:uid="{56A23ECC-E461-4F33-A6B4-863908202991}"/>
    <cellStyle name="40% - Accent5 2 3 4 2 2" xfId="5286" xr:uid="{2DE500B1-2042-4FF5-89E8-C50DB8E391FF}"/>
    <cellStyle name="40% - Accent5 2 3 4 2 2 2" xfId="13616" xr:uid="{9D51C196-7D62-49C9-9725-EA54B68A8E84}"/>
    <cellStyle name="40% - Accent5 2 3 4 2 2 2 2" xfId="30273" xr:uid="{516B2CF2-94EF-4228-BC2B-7D9D2938EC4D}"/>
    <cellStyle name="40% - Accent5 2 3 4 2 2 3" xfId="21945" xr:uid="{85A9F0E8-3919-41C3-AF4A-9495FF6CCFFB}"/>
    <cellStyle name="40% - Accent5 2 3 4 2 3" xfId="8062" xr:uid="{33F2F05C-5627-4D0B-8F13-1A786A2C583B}"/>
    <cellStyle name="40% - Accent5 2 3 4 2 3 2" xfId="16392" xr:uid="{84621FB9-362F-41F1-908F-491CC06FC8B8}"/>
    <cellStyle name="40% - Accent5 2 3 4 2 3 2 2" xfId="33049" xr:uid="{7D47B441-1342-4981-9C6B-002EC5C51FD9}"/>
    <cellStyle name="40% - Accent5 2 3 4 2 3 3" xfId="24721" xr:uid="{FA5829F2-0172-4FE7-A0AA-292B1196E8DF}"/>
    <cellStyle name="40% - Accent5 2 3 4 2 4" xfId="10840" xr:uid="{2F512DF9-CCC9-4EEF-9926-46C4BD4C7CAE}"/>
    <cellStyle name="40% - Accent5 2 3 4 2 4 2" xfId="27497" xr:uid="{BEB6A48F-71BB-4C8A-A5E9-AF4F5644C56E}"/>
    <cellStyle name="40% - Accent5 2 3 4 2 5" xfId="19169" xr:uid="{187C1DD7-9268-437C-8D75-A3334D1A25CA}"/>
    <cellStyle name="40% - Accent5 2 3 4 3" xfId="3959" xr:uid="{63D191D0-C478-4BC0-857E-5ADBFD7A3EC4}"/>
    <cellStyle name="40% - Accent5 2 3 4 3 2" xfId="12289" xr:uid="{34A2DEC8-E0FD-4B05-8A00-0C0CB2678DDC}"/>
    <cellStyle name="40% - Accent5 2 3 4 3 2 2" xfId="28946" xr:uid="{8E69B74E-217B-463C-BFB1-0B470A2E8879}"/>
    <cellStyle name="40% - Accent5 2 3 4 3 3" xfId="20618" xr:uid="{ADCA2ED1-4032-4411-A17F-E626BBBBB56F}"/>
    <cellStyle name="40% - Accent5 2 3 4 4" xfId="6735" xr:uid="{FD4D4741-D359-4E82-85FA-0AA896B30D29}"/>
    <cellStyle name="40% - Accent5 2 3 4 4 2" xfId="15065" xr:uid="{176CD478-8BCE-4621-9A17-653E36A09FAD}"/>
    <cellStyle name="40% - Accent5 2 3 4 4 2 2" xfId="31722" xr:uid="{0C516B1F-A86E-4547-BE55-34C1072CBDF5}"/>
    <cellStyle name="40% - Accent5 2 3 4 4 3" xfId="23394" xr:uid="{D032F29A-F14E-41FB-8D20-4B623F5A1389}"/>
    <cellStyle name="40% - Accent5 2 3 4 5" xfId="9513" xr:uid="{2AC93AFC-432E-439F-833C-6786A999B138}"/>
    <cellStyle name="40% - Accent5 2 3 4 5 2" xfId="26170" xr:uid="{5CA3A9AF-591F-4CD1-9BC1-79CECF118995}"/>
    <cellStyle name="40% - Accent5 2 3 4 6" xfId="17842" xr:uid="{48FDD0FE-FFAF-47E1-86FF-476CFD57A0BA}"/>
    <cellStyle name="40% - Accent5 2 3 5" xfId="1548" xr:uid="{C46AFB34-BA31-47BE-95C2-D613FC6D1DA6}"/>
    <cellStyle name="40% - Accent5 2 3 5 2" xfId="4338" xr:uid="{FB829CD3-66B5-4BCD-8044-AACA87EF5940}"/>
    <cellStyle name="40% - Accent5 2 3 5 2 2" xfId="12668" xr:uid="{DE4D2D59-160B-4B37-85A0-8A9F25B112F0}"/>
    <cellStyle name="40% - Accent5 2 3 5 2 2 2" xfId="29325" xr:uid="{9E03F373-F6D8-4227-BEE7-9D5033750EB1}"/>
    <cellStyle name="40% - Accent5 2 3 5 2 3" xfId="20997" xr:uid="{4253947F-452B-4BDD-8F19-06AE8C2E2584}"/>
    <cellStyle name="40% - Accent5 2 3 5 3" xfId="7114" xr:uid="{4BDAB32A-F3E4-4B6E-8AE5-EC1404367344}"/>
    <cellStyle name="40% - Accent5 2 3 5 3 2" xfId="15444" xr:uid="{205A49B5-7FBC-4AD5-8319-7B513B98532C}"/>
    <cellStyle name="40% - Accent5 2 3 5 3 2 2" xfId="32101" xr:uid="{0C418C2C-7E3E-44E2-81A8-3FF4FEC9ABF7}"/>
    <cellStyle name="40% - Accent5 2 3 5 3 3" xfId="23773" xr:uid="{487B22CC-FD5C-483D-92DB-20E4134C91E2}"/>
    <cellStyle name="40% - Accent5 2 3 5 4" xfId="9892" xr:uid="{16807127-72DF-46C1-BE29-0A2D57AD9A92}"/>
    <cellStyle name="40% - Accent5 2 3 5 4 2" xfId="26549" xr:uid="{AAD644AA-8810-41ED-B3F0-479C4B671CB6}"/>
    <cellStyle name="40% - Accent5 2 3 5 5" xfId="18221" xr:uid="{A18039CD-AED1-4ED7-984B-72E75F6F9DFF}"/>
    <cellStyle name="40% - Accent5 2 3 6" xfId="3011" xr:uid="{464E60D9-C98E-422D-9C4B-96A1C9C2D14A}"/>
    <cellStyle name="40% - Accent5 2 3 6 2" xfId="11341" xr:uid="{3CCA8B2B-BEEC-421D-9DAE-416FEB666490}"/>
    <cellStyle name="40% - Accent5 2 3 6 2 2" xfId="27998" xr:uid="{CBE10D24-4508-4F62-90D6-E0D129FB1C9E}"/>
    <cellStyle name="40% - Accent5 2 3 6 3" xfId="19670" xr:uid="{AEC9983E-23FE-4A7D-9021-C657638E23B2}"/>
    <cellStyle name="40% - Accent5 2 3 7" xfId="5787" xr:uid="{93568A05-0D2A-4E4D-8B63-EBACD4B05AF3}"/>
    <cellStyle name="40% - Accent5 2 3 7 2" xfId="14117" xr:uid="{FF4E45DC-D9F4-4990-AE2B-C5B508946580}"/>
    <cellStyle name="40% - Accent5 2 3 7 2 2" xfId="30774" xr:uid="{0D264BE8-8D23-4D54-B32B-E54154C7EA54}"/>
    <cellStyle name="40% - Accent5 2 3 7 3" xfId="22446" xr:uid="{D3DA4022-3FD4-4F3D-AF50-B14B01BDEB54}"/>
    <cellStyle name="40% - Accent5 2 3 8" xfId="8565" xr:uid="{AFF4349F-410D-422E-98C8-AA158487278D}"/>
    <cellStyle name="40% - Accent5 2 3 8 2" xfId="25222" xr:uid="{F5A840B0-6C10-4EE9-82EE-D6D709226EA6}"/>
    <cellStyle name="40% - Accent5 2 3 9" xfId="16894" xr:uid="{A44371E4-77C0-44D1-9FB0-8066B58931F9}"/>
    <cellStyle name="40% - Accent5 2 4" xfId="339" xr:uid="{119A1CDE-25D2-42B4-B79F-CB2A77ECFE2A}"/>
    <cellStyle name="40% - Accent5 2 4 2" xfId="819" xr:uid="{8FCA0832-3167-493B-99B9-CD410F89DA15}"/>
    <cellStyle name="40% - Accent5 2 4 2 2" xfId="2147" xr:uid="{B21CB3A6-32FC-4123-92CB-A0FD684EAFF9}"/>
    <cellStyle name="40% - Accent5 2 4 2 2 2" xfId="4937" xr:uid="{57647623-D11F-4DF5-9AAA-F8556E21105E}"/>
    <cellStyle name="40% - Accent5 2 4 2 2 2 2" xfId="13267" xr:uid="{95611A77-BFE7-477C-BB6D-5B45FE63B8EF}"/>
    <cellStyle name="40% - Accent5 2 4 2 2 2 2 2" xfId="29924" xr:uid="{C23BA416-ABD7-4162-9D0D-245B1BC2F34F}"/>
    <cellStyle name="40% - Accent5 2 4 2 2 2 3" xfId="21596" xr:uid="{B835B8CE-F44D-45CC-AA09-DADBB3E4503B}"/>
    <cellStyle name="40% - Accent5 2 4 2 2 3" xfId="7713" xr:uid="{24D21AD5-7BC0-4128-AB1F-6AD5091CA1B3}"/>
    <cellStyle name="40% - Accent5 2 4 2 2 3 2" xfId="16043" xr:uid="{ADFE35FD-4C40-4819-AC89-2BFE831F8795}"/>
    <cellStyle name="40% - Accent5 2 4 2 2 3 2 2" xfId="32700" xr:uid="{600BC45C-A0D0-4D2E-8478-66E91006B248}"/>
    <cellStyle name="40% - Accent5 2 4 2 2 3 3" xfId="24372" xr:uid="{A605F24F-AF3E-4880-9D2E-560B6B06237F}"/>
    <cellStyle name="40% - Accent5 2 4 2 2 4" xfId="10491" xr:uid="{BAE694C8-95A1-4CB0-8768-12ABEECD4BE9}"/>
    <cellStyle name="40% - Accent5 2 4 2 2 4 2" xfId="27148" xr:uid="{12C0A1A4-6DB4-4342-BB13-4098D8419059}"/>
    <cellStyle name="40% - Accent5 2 4 2 2 5" xfId="18820" xr:uid="{1CD09D3E-729F-42A6-8D03-17BCAC1BAD4A}"/>
    <cellStyle name="40% - Accent5 2 4 2 3" xfId="3610" xr:uid="{4A6F26BE-35DE-4705-8B9C-A2838067F8E8}"/>
    <cellStyle name="40% - Accent5 2 4 2 3 2" xfId="11940" xr:uid="{703E2FD3-B690-48B9-9D60-39AF44D456EC}"/>
    <cellStyle name="40% - Accent5 2 4 2 3 2 2" xfId="28597" xr:uid="{70F88F78-015A-428B-B296-BD2AE3C74432}"/>
    <cellStyle name="40% - Accent5 2 4 2 3 3" xfId="20269" xr:uid="{C45002C0-EE02-428A-8E79-65C3B3AA0261}"/>
    <cellStyle name="40% - Accent5 2 4 2 4" xfId="6386" xr:uid="{C63000E7-F0C8-4A85-BF28-A9888A2781F0}"/>
    <cellStyle name="40% - Accent5 2 4 2 4 2" xfId="14716" xr:uid="{27D2A3AA-D891-46FC-8D7F-9C1DAC75E49E}"/>
    <cellStyle name="40% - Accent5 2 4 2 4 2 2" xfId="31373" xr:uid="{E70F038D-99EF-4045-9CF4-6A5EBF36399D}"/>
    <cellStyle name="40% - Accent5 2 4 2 4 3" xfId="23045" xr:uid="{0B22C4C6-4C16-499A-B993-EF60C0AA6136}"/>
    <cellStyle name="40% - Accent5 2 4 2 5" xfId="9164" xr:uid="{7602DAB2-1C92-49DB-8A3E-C855D21EF415}"/>
    <cellStyle name="40% - Accent5 2 4 2 5 2" xfId="25821" xr:uid="{480687F5-E904-4CBA-AFAF-C9E8666EC82C}"/>
    <cellStyle name="40% - Accent5 2 4 2 6" xfId="17493" xr:uid="{8357D39C-5A33-48A3-93DD-9C85CE4671C8}"/>
    <cellStyle name="40% - Accent5 2 4 3" xfId="1669" xr:uid="{4BCD12E0-F1CC-4CF7-B6CF-42ABFB0B2290}"/>
    <cellStyle name="40% - Accent5 2 4 3 2" xfId="4459" xr:uid="{7BE6403F-C0D7-4405-873A-87FE9D647041}"/>
    <cellStyle name="40% - Accent5 2 4 3 2 2" xfId="12789" xr:uid="{61AF4505-46DA-4DEC-A599-3EFD6661E7CF}"/>
    <cellStyle name="40% - Accent5 2 4 3 2 2 2" xfId="29446" xr:uid="{F76E93F3-6475-4681-BEDE-543A0B1C4AC0}"/>
    <cellStyle name="40% - Accent5 2 4 3 2 3" xfId="21118" xr:uid="{5359E74A-4FAE-4AF9-96AD-DCC79D3D2E29}"/>
    <cellStyle name="40% - Accent5 2 4 3 3" xfId="7235" xr:uid="{84CE3624-E401-4366-B954-BB9686EA0430}"/>
    <cellStyle name="40% - Accent5 2 4 3 3 2" xfId="15565" xr:uid="{2624E133-3024-4FB0-AB01-A61046C14F42}"/>
    <cellStyle name="40% - Accent5 2 4 3 3 2 2" xfId="32222" xr:uid="{178A88A3-A968-4515-BF85-B1816D2694BD}"/>
    <cellStyle name="40% - Accent5 2 4 3 3 3" xfId="23894" xr:uid="{1FADF29E-BB39-4B55-9472-8273A8D4BA1A}"/>
    <cellStyle name="40% - Accent5 2 4 3 4" xfId="10013" xr:uid="{EFB06426-6E1A-4692-9258-E2A5A303A015}"/>
    <cellStyle name="40% - Accent5 2 4 3 4 2" xfId="26670" xr:uid="{44F52693-9D64-485F-8C67-5D058E88C913}"/>
    <cellStyle name="40% - Accent5 2 4 3 5" xfId="18342" xr:uid="{2F932D6E-EF3D-4C5B-BC4D-A8532FABBF22}"/>
    <cellStyle name="40% - Accent5 2 4 4" xfId="3132" xr:uid="{F88FA796-FC69-41B1-BB63-D265CBB1C493}"/>
    <cellStyle name="40% - Accent5 2 4 4 2" xfId="11462" xr:uid="{28F21D2E-863D-4749-8D43-14D0B9745702}"/>
    <cellStyle name="40% - Accent5 2 4 4 2 2" xfId="28119" xr:uid="{7E0A6F22-CB1E-4FFE-9BE8-8B2631298EB2}"/>
    <cellStyle name="40% - Accent5 2 4 4 3" xfId="19791" xr:uid="{AD816835-31C5-49F1-8436-574F91F5CBB3}"/>
    <cellStyle name="40% - Accent5 2 4 5" xfId="5908" xr:uid="{E698AAE1-384B-42D8-9809-E69ED189F8D3}"/>
    <cellStyle name="40% - Accent5 2 4 5 2" xfId="14238" xr:uid="{FC69F637-1849-4A4F-B6F7-644F0D733B03}"/>
    <cellStyle name="40% - Accent5 2 4 5 2 2" xfId="30895" xr:uid="{55CC3CBA-3403-44C0-8E8A-4FB6F0BA0F2A}"/>
    <cellStyle name="40% - Accent5 2 4 5 3" xfId="22567" xr:uid="{8860B72B-307F-4E0B-974F-0D2BEECFCCF3}"/>
    <cellStyle name="40% - Accent5 2 4 6" xfId="8686" xr:uid="{8EEED7B7-2E63-4374-8C83-76002C4FAF7D}"/>
    <cellStyle name="40% - Accent5 2 4 6 2" xfId="25343" xr:uid="{F04DA191-2E1D-47C3-A25A-1A054A984621}"/>
    <cellStyle name="40% - Accent5 2 4 7" xfId="17015" xr:uid="{0796C34F-8EA2-4638-91FE-2489C6F22BF4}"/>
    <cellStyle name="40% - Accent5 2 4 8" xfId="34942" xr:uid="{F7DBE8AC-F6EB-424A-A478-E0AF4CDC1D01}"/>
    <cellStyle name="40% - Accent5 2 5" xfId="575" xr:uid="{FFBF114C-0425-427C-8F66-D6F077D5B51E}"/>
    <cellStyle name="40% - Accent5 2 5 2" xfId="1905" xr:uid="{59678A8A-5C2D-40A7-AA86-80F1129D94DB}"/>
    <cellStyle name="40% - Accent5 2 5 2 2" xfId="4695" xr:uid="{177DCE71-8DD3-41B7-926E-6095C7863718}"/>
    <cellStyle name="40% - Accent5 2 5 2 2 2" xfId="13025" xr:uid="{4816CE1C-000D-491D-8322-5B91C29E8121}"/>
    <cellStyle name="40% - Accent5 2 5 2 2 2 2" xfId="29682" xr:uid="{95C1A567-7E77-45F3-96EC-75620645C8BB}"/>
    <cellStyle name="40% - Accent5 2 5 2 2 3" xfId="21354" xr:uid="{9A991706-9C4A-41B7-8D33-04C609DBD705}"/>
    <cellStyle name="40% - Accent5 2 5 2 3" xfId="7471" xr:uid="{6B343839-00F6-4DA0-B610-D2B8B115A339}"/>
    <cellStyle name="40% - Accent5 2 5 2 3 2" xfId="15801" xr:uid="{7465C887-DB13-4A9F-985F-ACF3407677A7}"/>
    <cellStyle name="40% - Accent5 2 5 2 3 2 2" xfId="32458" xr:uid="{CECC3728-FAA9-4777-9FB4-16655E77279F}"/>
    <cellStyle name="40% - Accent5 2 5 2 3 3" xfId="24130" xr:uid="{A6B5364E-8A52-475D-A544-D9713B041335}"/>
    <cellStyle name="40% - Accent5 2 5 2 4" xfId="10249" xr:uid="{22379784-CA65-4353-8462-5A6B62568029}"/>
    <cellStyle name="40% - Accent5 2 5 2 4 2" xfId="26906" xr:uid="{46520BEA-21CF-4FD4-B05C-1B9F86A488CD}"/>
    <cellStyle name="40% - Accent5 2 5 2 5" xfId="18578" xr:uid="{E49D325F-4450-45CE-A3E3-4D43C9E68639}"/>
    <cellStyle name="40% - Accent5 2 5 3" xfId="3368" xr:uid="{DD619FA7-EE21-431E-B7AE-94BB2B87B442}"/>
    <cellStyle name="40% - Accent5 2 5 3 2" xfId="11698" xr:uid="{6A253199-F1B5-4031-9861-3002B9D245B0}"/>
    <cellStyle name="40% - Accent5 2 5 3 2 2" xfId="28355" xr:uid="{D0359D51-DB5E-48BB-AB66-25D79C9AF8F7}"/>
    <cellStyle name="40% - Accent5 2 5 3 3" xfId="20027" xr:uid="{0651E578-A84E-41BE-84FE-292DE766687A}"/>
    <cellStyle name="40% - Accent5 2 5 4" xfId="6144" xr:uid="{12B0722E-3017-4031-B9D5-1065FCD5C6F1}"/>
    <cellStyle name="40% - Accent5 2 5 4 2" xfId="14474" xr:uid="{8A3331F6-E892-49FA-8A25-6E757F5C53E0}"/>
    <cellStyle name="40% - Accent5 2 5 4 2 2" xfId="31131" xr:uid="{E9BAF2DD-A5D9-455F-836C-C04E478505CA}"/>
    <cellStyle name="40% - Accent5 2 5 4 3" xfId="22803" xr:uid="{74B4869E-54E5-49EF-9CC6-BEA96FAD94F7}"/>
    <cellStyle name="40% - Accent5 2 5 5" xfId="8922" xr:uid="{B1A9D324-591C-4E8F-B641-86F1022CFEFB}"/>
    <cellStyle name="40% - Accent5 2 5 5 2" xfId="25579" xr:uid="{67F6FB59-E670-4E50-B3B9-1F345BDB57CE}"/>
    <cellStyle name="40% - Accent5 2 5 6" xfId="17251" xr:uid="{37F6204E-957F-4635-AF26-A8B0DC74C8EF}"/>
    <cellStyle name="40% - Accent5 2 5 7" xfId="34943" xr:uid="{51A9064F-666F-47EA-9F90-97A50A4733C2}"/>
    <cellStyle name="40% - Accent5 2 6" xfId="1052" xr:uid="{5BF9BF4F-AE54-4796-B64C-076404C91EE3}"/>
    <cellStyle name="40% - Accent5 2 6 2" xfId="2380" xr:uid="{D7B6F469-ED5F-4F52-A859-D02485953074}"/>
    <cellStyle name="40% - Accent5 2 6 2 2" xfId="5170" xr:uid="{3A7EBB09-AE2E-4F10-BB9D-367FB541E221}"/>
    <cellStyle name="40% - Accent5 2 6 2 2 2" xfId="13500" xr:uid="{BD595399-99D3-49E5-95C3-7B460EA1393D}"/>
    <cellStyle name="40% - Accent5 2 6 2 2 2 2" xfId="30157" xr:uid="{21667BA9-71CC-4171-A952-970EA62F0626}"/>
    <cellStyle name="40% - Accent5 2 6 2 2 3" xfId="21829" xr:uid="{E9283568-BF6A-4538-AFC4-B5283C7B9F7E}"/>
    <cellStyle name="40% - Accent5 2 6 2 3" xfId="7946" xr:uid="{131A8C43-ABAC-4FAF-B0C7-72C8D1E59168}"/>
    <cellStyle name="40% - Accent5 2 6 2 3 2" xfId="16276" xr:uid="{A128BBA2-CBFE-4CC7-B435-5C1DEB9BAB66}"/>
    <cellStyle name="40% - Accent5 2 6 2 3 2 2" xfId="32933" xr:uid="{1C39323D-4D43-486C-9902-2A76EB84FDB2}"/>
    <cellStyle name="40% - Accent5 2 6 2 3 3" xfId="24605" xr:uid="{53CB0B08-5C4F-4BE5-BDA2-994065BA7F94}"/>
    <cellStyle name="40% - Accent5 2 6 2 4" xfId="10724" xr:uid="{9D7D0D68-082B-4EB0-860E-DD879DC16782}"/>
    <cellStyle name="40% - Accent5 2 6 2 4 2" xfId="27381" xr:uid="{5A28BFCC-22C1-4613-9C4F-0100D20E96F7}"/>
    <cellStyle name="40% - Accent5 2 6 2 5" xfId="19053" xr:uid="{51DEC0EC-9D44-4777-8B52-8D9B0DCA576A}"/>
    <cellStyle name="40% - Accent5 2 6 3" xfId="3843" xr:uid="{DB48374E-4D3F-417F-81E5-1A766FE04D8B}"/>
    <cellStyle name="40% - Accent5 2 6 3 2" xfId="12173" xr:uid="{BC0A0B4B-1BB0-4B6D-A5AC-449C2ACF841B}"/>
    <cellStyle name="40% - Accent5 2 6 3 2 2" xfId="28830" xr:uid="{8E8EF643-559D-47C5-A085-E0294EF2B526}"/>
    <cellStyle name="40% - Accent5 2 6 3 3" xfId="20502" xr:uid="{6E2E77ED-4F92-4198-B40F-1D114228032F}"/>
    <cellStyle name="40% - Accent5 2 6 4" xfId="6619" xr:uid="{315766AC-AFA6-489A-92EA-13D9F8198B89}"/>
    <cellStyle name="40% - Accent5 2 6 4 2" xfId="14949" xr:uid="{A39C4477-BB7A-42EB-8474-FC493E2E9E88}"/>
    <cellStyle name="40% - Accent5 2 6 4 2 2" xfId="31606" xr:uid="{944188D7-7D65-49F2-852B-B99EBACD69DF}"/>
    <cellStyle name="40% - Accent5 2 6 4 3" xfId="23278" xr:uid="{C3D0E56E-60C9-415C-BE13-A0B4A28413CC}"/>
    <cellStyle name="40% - Accent5 2 6 5" xfId="9397" xr:uid="{9AD1B439-6CC1-4A9B-8418-9E91C29BFF37}"/>
    <cellStyle name="40% - Accent5 2 6 5 2" xfId="26054" xr:uid="{27563D9D-59A5-4AC3-A684-52877684FB7B}"/>
    <cellStyle name="40% - Accent5 2 6 6" xfId="17726" xr:uid="{7D661CC3-46DE-4E78-B910-5CC6A7BD8B09}"/>
    <cellStyle name="40% - Accent5 2 6 7" xfId="34944" xr:uid="{EB3B5134-5413-4892-A3AB-F17B6F9A7195}"/>
    <cellStyle name="40% - Accent5 2 7" xfId="1313" xr:uid="{7676552A-282B-4220-83B8-291114081825}"/>
    <cellStyle name="40% - Accent5 2 7 2" xfId="2641" xr:uid="{53358B8E-976F-4151-90B7-4CFDDDE411EB}"/>
    <cellStyle name="40% - Accent5 2 7 2 2" xfId="5431" xr:uid="{29881D4D-2A41-468D-9B19-3D0D600D177F}"/>
    <cellStyle name="40% - Accent5 2 7 2 2 2" xfId="13761" xr:uid="{DAC42CBD-B7D0-469A-B662-FEDE14067C42}"/>
    <cellStyle name="40% - Accent5 2 7 2 2 2 2" xfId="30418" xr:uid="{21D16AB5-E776-4F9E-99B1-29F7DA51E8C1}"/>
    <cellStyle name="40% - Accent5 2 7 2 2 3" xfId="22090" xr:uid="{6B14378A-06D5-4262-99CD-5DF5462D9A3C}"/>
    <cellStyle name="40% - Accent5 2 7 2 3" xfId="8207" xr:uid="{FC25DF43-6559-4983-82B7-934DE84956D2}"/>
    <cellStyle name="40% - Accent5 2 7 2 3 2" xfId="16537" xr:uid="{BFA82E15-09DA-4EBD-BF40-34799540B9DD}"/>
    <cellStyle name="40% - Accent5 2 7 2 3 2 2" xfId="33194" xr:uid="{4F1DCDE1-7FDD-47D1-ACD7-36783A81A169}"/>
    <cellStyle name="40% - Accent5 2 7 2 3 3" xfId="24866" xr:uid="{11DF65AD-6653-4E5E-8993-1F9CE0D117F7}"/>
    <cellStyle name="40% - Accent5 2 7 2 4" xfId="10985" xr:uid="{16FECAC8-7CAA-4844-8675-E4DED279FE48}"/>
    <cellStyle name="40% - Accent5 2 7 2 4 2" xfId="27642" xr:uid="{2D028044-92F5-411F-8011-CE38041BEED8}"/>
    <cellStyle name="40% - Accent5 2 7 2 5" xfId="19314" xr:uid="{41FBC869-D7F0-4B97-A302-F8B1F8975B01}"/>
    <cellStyle name="40% - Accent5 2 7 3" xfId="4104" xr:uid="{9565E352-8A80-4E79-8CD1-D7CD05FE2451}"/>
    <cellStyle name="40% - Accent5 2 7 3 2" xfId="12434" xr:uid="{CF160934-9E38-499F-A580-6DF2E48BBD5A}"/>
    <cellStyle name="40% - Accent5 2 7 3 2 2" xfId="29091" xr:uid="{7FF2DDE8-5B1D-4FB5-A791-6D9CE17582A8}"/>
    <cellStyle name="40% - Accent5 2 7 3 3" xfId="20763" xr:uid="{4DC86A2D-8CAA-48DC-A920-9ACBBEED4840}"/>
    <cellStyle name="40% - Accent5 2 7 4" xfId="6880" xr:uid="{80AB431E-DB8E-44E7-A17A-AC479BD8EA5E}"/>
    <cellStyle name="40% - Accent5 2 7 4 2" xfId="15210" xr:uid="{32785EBE-BC42-40D9-BAB2-709C1E8904D8}"/>
    <cellStyle name="40% - Accent5 2 7 4 2 2" xfId="31867" xr:uid="{59ED6154-118C-4CA0-BF72-58496DCECEA6}"/>
    <cellStyle name="40% - Accent5 2 7 4 3" xfId="23539" xr:uid="{4DBDAA0E-BE1B-4A35-92A7-509067C8E8C7}"/>
    <cellStyle name="40% - Accent5 2 7 5" xfId="9658" xr:uid="{EDE8E7E0-ACB2-43DA-BCB3-A9F3BBA5CDD3}"/>
    <cellStyle name="40% - Accent5 2 7 5 2" xfId="26315" xr:uid="{7C45746B-0109-4E07-8085-525DD6EB3D60}"/>
    <cellStyle name="40% - Accent5 2 7 6" xfId="17987" xr:uid="{363CE28C-7B36-4835-B641-41F02D65C2DB}"/>
    <cellStyle name="40% - Accent5 2 7 7" xfId="34945" xr:uid="{6ABAC2E9-445B-4035-AD27-1AC5BCDEEF5A}"/>
    <cellStyle name="40% - Accent5 2 8" xfId="1431" xr:uid="{4C923C9E-1925-4256-A5DE-D27710C9964D}"/>
    <cellStyle name="40% - Accent5 2 8 2" xfId="4222" xr:uid="{F91400BB-17DF-4A54-B352-AE439A11ACDE}"/>
    <cellStyle name="40% - Accent5 2 8 2 2" xfId="12552" xr:uid="{D6A4F44A-BAE6-4CE6-AF92-70FA2A3E6519}"/>
    <cellStyle name="40% - Accent5 2 8 2 2 2" xfId="29209" xr:uid="{985E8617-AA74-43F7-B50E-F1E4FFE1F30F}"/>
    <cellStyle name="40% - Accent5 2 8 2 3" xfId="20881" xr:uid="{D08751B7-5122-4015-80E1-7172A3547FDA}"/>
    <cellStyle name="40% - Accent5 2 8 3" xfId="6998" xr:uid="{FF05299E-38B0-412B-A11B-CCE5CAD54B15}"/>
    <cellStyle name="40% - Accent5 2 8 3 2" xfId="15328" xr:uid="{410C7DB2-B20C-4486-8D0F-5FBBA6CFAB56}"/>
    <cellStyle name="40% - Accent5 2 8 3 2 2" xfId="31985" xr:uid="{B0F1F086-6374-4CA0-9156-DF960144401D}"/>
    <cellStyle name="40% - Accent5 2 8 3 3" xfId="23657" xr:uid="{7C142FE0-3168-4925-B335-6DD197654B78}"/>
    <cellStyle name="40% - Accent5 2 8 4" xfId="9776" xr:uid="{12C83721-B264-4E4A-AF39-35633F355086}"/>
    <cellStyle name="40% - Accent5 2 8 4 2" xfId="26433" xr:uid="{B32E8BDC-C416-4C60-8202-DAA743C6C230}"/>
    <cellStyle name="40% - Accent5 2 8 5" xfId="18105" xr:uid="{0390C403-3B0D-48D8-81E1-135E0C2ECC9F}"/>
    <cellStyle name="40% - Accent5 2 8 6" xfId="34946" xr:uid="{F02F4773-7F5B-446A-8C79-4FAE75F27AF2}"/>
    <cellStyle name="40% - Accent5 2 9" xfId="2894" xr:uid="{C99F418F-D4D5-4CE8-9DED-52079C7E8EF1}"/>
    <cellStyle name="40% - Accent5 2 9 2" xfId="11225" xr:uid="{5BA60EA7-A4AC-45E3-AB26-E8B7FA2D13FC}"/>
    <cellStyle name="40% - Accent5 2 9 2 2" xfId="27882" xr:uid="{C8A64FA9-9D9A-40AC-85C2-9C45B1994B90}"/>
    <cellStyle name="40% - Accent5 2 9 3" xfId="19554" xr:uid="{5107D2B1-8827-4B2B-99CA-DDD950C06200}"/>
    <cellStyle name="40% - Accent5 2 9 4" xfId="34947" xr:uid="{D54651B0-2C7B-400F-B888-8EDA1109E7FE}"/>
    <cellStyle name="40% - Accent5 3" xfId="117" xr:uid="{B719A511-BFA7-4A6E-BC59-11863D03B534}"/>
    <cellStyle name="40% - Accent5 3 10" xfId="8472" xr:uid="{7E6D4322-9137-4331-AA9C-39C94E3D50A8}"/>
    <cellStyle name="40% - Accent5 3 10 2" xfId="25129" xr:uid="{1ADD31B8-C854-4C1E-8061-CA9EA726EB64}"/>
    <cellStyle name="40% - Accent5 3 11" xfId="16801" xr:uid="{6503E85D-926B-4743-A756-9EFC8876B3EE}"/>
    <cellStyle name="40% - Accent5 3 12" xfId="33989" xr:uid="{1BC9148C-ECA0-4836-9798-10C2DEE60614}"/>
    <cellStyle name="40% - Accent5 3 13" xfId="34948" xr:uid="{2CE3DF06-71AA-4C7F-81A3-5B43EAC5F6CE}"/>
    <cellStyle name="40% - Accent5 3 2" xfId="240" xr:uid="{D850296E-2B05-4DD5-803D-1FD7EE33508D}"/>
    <cellStyle name="40% - Accent5 3 2 2" xfId="482" xr:uid="{3AD57C32-A7AD-48AD-BB01-1826F067D805}"/>
    <cellStyle name="40% - Accent5 3 2 2 2" xfId="959" xr:uid="{897BBA2D-2D39-40F5-83DA-664E499936B7}"/>
    <cellStyle name="40% - Accent5 3 2 2 2 2" xfId="2287" xr:uid="{5ABCB090-28E7-4F5C-8AD3-800369DB32AC}"/>
    <cellStyle name="40% - Accent5 3 2 2 2 2 2" xfId="5077" xr:uid="{05E8D819-CC78-4462-86EC-1AAA7BC80237}"/>
    <cellStyle name="40% - Accent5 3 2 2 2 2 2 2" xfId="13407" xr:uid="{0E758836-BE63-46E3-A14A-BD65BA744955}"/>
    <cellStyle name="40% - Accent5 3 2 2 2 2 2 2 2" xfId="30064" xr:uid="{A3778A91-B6AE-4CF9-BEE7-CB9B29D9152A}"/>
    <cellStyle name="40% - Accent5 3 2 2 2 2 2 3" xfId="21736" xr:uid="{4127812A-DCB5-43D1-9344-B2D82E5F6CAD}"/>
    <cellStyle name="40% - Accent5 3 2 2 2 2 3" xfId="7853" xr:uid="{EF8EDA76-F805-4321-90B3-CCD90B4993C9}"/>
    <cellStyle name="40% - Accent5 3 2 2 2 2 3 2" xfId="16183" xr:uid="{D3CB8D85-C11C-4DAE-B8BE-E323283C78CF}"/>
    <cellStyle name="40% - Accent5 3 2 2 2 2 3 2 2" xfId="32840" xr:uid="{384DC6A9-0B7F-4622-8885-57426BA19C25}"/>
    <cellStyle name="40% - Accent5 3 2 2 2 2 3 3" xfId="24512" xr:uid="{2F597F3A-7648-496C-A573-35696BA9BDA1}"/>
    <cellStyle name="40% - Accent5 3 2 2 2 2 4" xfId="10631" xr:uid="{5AD9D1F7-622F-4F7F-B65A-8065F2F1FC7A}"/>
    <cellStyle name="40% - Accent5 3 2 2 2 2 4 2" xfId="27288" xr:uid="{E02292F4-633D-4A29-A639-564B18036CDD}"/>
    <cellStyle name="40% - Accent5 3 2 2 2 2 5" xfId="18960" xr:uid="{87781BA0-E004-43C7-AC44-42DE03516B81}"/>
    <cellStyle name="40% - Accent5 3 2 2 2 3" xfId="3750" xr:uid="{EC9F5963-D662-4A72-88E2-0779320DE5F4}"/>
    <cellStyle name="40% - Accent5 3 2 2 2 3 2" xfId="12080" xr:uid="{C680AEF5-2AEF-4CB0-82F7-024E89C2A906}"/>
    <cellStyle name="40% - Accent5 3 2 2 2 3 2 2" xfId="28737" xr:uid="{238CEA7A-6654-4506-8028-3AB99AA03B18}"/>
    <cellStyle name="40% - Accent5 3 2 2 2 3 3" xfId="20409" xr:uid="{FB4973F8-9FB1-410F-A15C-B472E476578B}"/>
    <cellStyle name="40% - Accent5 3 2 2 2 4" xfId="6526" xr:uid="{9B38BD78-5AA8-49D9-A64A-52AEB5278134}"/>
    <cellStyle name="40% - Accent5 3 2 2 2 4 2" xfId="14856" xr:uid="{7CBCA24F-12A4-4AA0-8635-AC9BBDA20D5D}"/>
    <cellStyle name="40% - Accent5 3 2 2 2 4 2 2" xfId="31513" xr:uid="{6EC16816-43FB-4FE0-BD63-86700480A58A}"/>
    <cellStyle name="40% - Accent5 3 2 2 2 4 3" xfId="23185" xr:uid="{24F4307A-F375-4D3E-A1B5-60F0CB6FA049}"/>
    <cellStyle name="40% - Accent5 3 2 2 2 5" xfId="9304" xr:uid="{86FBA55D-910F-4BDC-95A3-CC7BC6E36FC9}"/>
    <cellStyle name="40% - Accent5 3 2 2 2 5 2" xfId="25961" xr:uid="{C8FB420A-161B-4C54-BAF8-FD828ED145B2}"/>
    <cellStyle name="40% - Accent5 3 2 2 2 6" xfId="17633" xr:uid="{F269500D-E818-458F-B76A-D92C875D2E01}"/>
    <cellStyle name="40% - Accent5 3 2 2 3" xfId="1812" xr:uid="{C76ED805-80E0-45DD-BF19-5BC5483CBE2D}"/>
    <cellStyle name="40% - Accent5 3 2 2 3 2" xfId="4602" xr:uid="{72CB39FE-D379-437A-B610-B52BC02F9AAE}"/>
    <cellStyle name="40% - Accent5 3 2 2 3 2 2" xfId="12932" xr:uid="{EA15A79C-0455-41D6-AAD0-3E8EA01911A0}"/>
    <cellStyle name="40% - Accent5 3 2 2 3 2 2 2" xfId="29589" xr:uid="{8C24A4AE-A901-4E75-8206-5A212020F7D0}"/>
    <cellStyle name="40% - Accent5 3 2 2 3 2 3" xfId="21261" xr:uid="{E61DBD7C-5D11-4F70-BA66-3617224B97F8}"/>
    <cellStyle name="40% - Accent5 3 2 2 3 3" xfId="7378" xr:uid="{182318C7-9CDE-423B-82FC-8CCC6EB58830}"/>
    <cellStyle name="40% - Accent5 3 2 2 3 3 2" xfId="15708" xr:uid="{C3D73147-8D1B-496E-82DE-F00BAD33BC14}"/>
    <cellStyle name="40% - Accent5 3 2 2 3 3 2 2" xfId="32365" xr:uid="{91672968-0BB4-4FFA-AA3C-A78A709A6CDC}"/>
    <cellStyle name="40% - Accent5 3 2 2 3 3 3" xfId="24037" xr:uid="{3531BE9F-0D99-4974-8607-E30E19125F80}"/>
    <cellStyle name="40% - Accent5 3 2 2 3 4" xfId="10156" xr:uid="{40D6AFF2-9704-4DCB-B940-D1C5F74ABEE4}"/>
    <cellStyle name="40% - Accent5 3 2 2 3 4 2" xfId="26813" xr:uid="{A4C8CEE5-DB9F-43D2-A820-3F379F918C7F}"/>
    <cellStyle name="40% - Accent5 3 2 2 3 5" xfId="18485" xr:uid="{DF0903A6-4A37-4F22-BA8C-C5C605D3B201}"/>
    <cellStyle name="40% - Accent5 3 2 2 4" xfId="3275" xr:uid="{EBA66778-0236-4EE1-A462-C7BC65BD278F}"/>
    <cellStyle name="40% - Accent5 3 2 2 4 2" xfId="11605" xr:uid="{81C6813B-BCC2-49D6-8C90-D5742038CF01}"/>
    <cellStyle name="40% - Accent5 3 2 2 4 2 2" xfId="28262" xr:uid="{0E8314BA-88BC-4BC9-AE55-8DF5A3EE46A6}"/>
    <cellStyle name="40% - Accent5 3 2 2 4 3" xfId="19934" xr:uid="{7776BD1D-AFF1-4B11-8142-F6D649F0F875}"/>
    <cellStyle name="40% - Accent5 3 2 2 5" xfId="6051" xr:uid="{F238DFE7-62BD-4929-AFE4-2C49EBE445A0}"/>
    <cellStyle name="40% - Accent5 3 2 2 5 2" xfId="14381" xr:uid="{C15ECA19-3054-4569-92C2-66E644521218}"/>
    <cellStyle name="40% - Accent5 3 2 2 5 2 2" xfId="31038" xr:uid="{A750662F-F49E-427B-B143-778DAE0C1C02}"/>
    <cellStyle name="40% - Accent5 3 2 2 5 3" xfId="22710" xr:uid="{9C9D6FA3-F4BF-4510-9985-BAB61179B382}"/>
    <cellStyle name="40% - Accent5 3 2 2 6" xfId="8829" xr:uid="{A9A9BF4B-1B60-41C2-A828-B83986BE011A}"/>
    <cellStyle name="40% - Accent5 3 2 2 6 2" xfId="25486" xr:uid="{5EA9637A-79AD-45E7-A3A8-D0186EA027D2}"/>
    <cellStyle name="40% - Accent5 3 2 2 7" xfId="17158" xr:uid="{A20DE8CC-CF1B-48F6-9AAA-6DC16B649A51}"/>
    <cellStyle name="40% - Accent5 3 2 3" xfId="718" xr:uid="{3B031ECB-3EAD-4143-A9A7-70522A668C86}"/>
    <cellStyle name="40% - Accent5 3 2 3 2" xfId="2048" xr:uid="{1700372B-B697-4F76-9580-FDFA31DC3D86}"/>
    <cellStyle name="40% - Accent5 3 2 3 2 2" xfId="4838" xr:uid="{AC58CC39-3BCA-40E1-A067-0D207E343A44}"/>
    <cellStyle name="40% - Accent5 3 2 3 2 2 2" xfId="13168" xr:uid="{8D6FF438-AB3D-44DD-A101-2FBE5559045C}"/>
    <cellStyle name="40% - Accent5 3 2 3 2 2 2 2" xfId="29825" xr:uid="{DBCECB54-1A8F-4401-B282-4739C54AE568}"/>
    <cellStyle name="40% - Accent5 3 2 3 2 2 3" xfId="21497" xr:uid="{1DAB9D7D-BA78-4346-9ADA-2F31285F0FAB}"/>
    <cellStyle name="40% - Accent5 3 2 3 2 3" xfId="7614" xr:uid="{30DB71D4-9022-438F-9324-A43B95404AF8}"/>
    <cellStyle name="40% - Accent5 3 2 3 2 3 2" xfId="15944" xr:uid="{D7D2BBFB-7823-4A70-A9EB-F59EF164EF23}"/>
    <cellStyle name="40% - Accent5 3 2 3 2 3 2 2" xfId="32601" xr:uid="{63340F44-D6A9-4394-854F-54EA8D517373}"/>
    <cellStyle name="40% - Accent5 3 2 3 2 3 3" xfId="24273" xr:uid="{599DA068-9243-469D-85D6-FC42ECD42CCA}"/>
    <cellStyle name="40% - Accent5 3 2 3 2 4" xfId="10392" xr:uid="{3089CB04-8232-4A2E-97A8-62C6D7C3D032}"/>
    <cellStyle name="40% - Accent5 3 2 3 2 4 2" xfId="27049" xr:uid="{CCF4BB39-3623-49E0-AAF2-243FD5984BA6}"/>
    <cellStyle name="40% - Accent5 3 2 3 2 5" xfId="18721" xr:uid="{230BBF5C-C049-4DEA-8E4E-1661A72BFF6B}"/>
    <cellStyle name="40% - Accent5 3 2 3 3" xfId="3511" xr:uid="{68C7A2EF-655F-4B12-AF71-BCBC5BE247F6}"/>
    <cellStyle name="40% - Accent5 3 2 3 3 2" xfId="11841" xr:uid="{9F9DF795-D6C8-482F-88F9-536FA564EDBE}"/>
    <cellStyle name="40% - Accent5 3 2 3 3 2 2" xfId="28498" xr:uid="{5869458A-F466-4D99-88E1-CA501DA964D2}"/>
    <cellStyle name="40% - Accent5 3 2 3 3 3" xfId="20170" xr:uid="{F59CEB71-BFA3-4EC9-85A2-4C859F26FB0A}"/>
    <cellStyle name="40% - Accent5 3 2 3 4" xfId="6287" xr:uid="{B0863967-EA3D-4B81-821B-31FD77E8F3E7}"/>
    <cellStyle name="40% - Accent5 3 2 3 4 2" xfId="14617" xr:uid="{26B86A44-FEFF-4443-AB4A-D3D205DC8EB8}"/>
    <cellStyle name="40% - Accent5 3 2 3 4 2 2" xfId="31274" xr:uid="{93A52C2A-90C5-4A2E-83EC-6C1AB14D8079}"/>
    <cellStyle name="40% - Accent5 3 2 3 4 3" xfId="22946" xr:uid="{99B5A96F-14D5-41C9-9423-D4E168AC5C6F}"/>
    <cellStyle name="40% - Accent5 3 2 3 5" xfId="9065" xr:uid="{8302C850-06E3-43DB-A9D5-E9D5F28EC8FD}"/>
    <cellStyle name="40% - Accent5 3 2 3 5 2" xfId="25722" xr:uid="{31A1F9FB-C6B4-4D6B-92D7-CBD05A5C0092}"/>
    <cellStyle name="40% - Accent5 3 2 3 6" xfId="17394" xr:uid="{60EF1D4A-7F4D-42FB-9955-77FADA33769F}"/>
    <cellStyle name="40% - Accent5 3 2 4" xfId="1195" xr:uid="{5F251330-ED43-46CF-8872-6F62A5DC8D53}"/>
    <cellStyle name="40% - Accent5 3 2 4 2" xfId="2523" xr:uid="{73547865-DB15-463C-8413-7387745DF529}"/>
    <cellStyle name="40% - Accent5 3 2 4 2 2" xfId="5313" xr:uid="{862175A4-0D16-4D4A-8AF5-FA17D12B79D4}"/>
    <cellStyle name="40% - Accent5 3 2 4 2 2 2" xfId="13643" xr:uid="{7C979D5D-2B55-44F2-A2C7-1C35B49DCF69}"/>
    <cellStyle name="40% - Accent5 3 2 4 2 2 2 2" xfId="30300" xr:uid="{E1942C91-BA44-4063-9401-24E2246CEEDC}"/>
    <cellStyle name="40% - Accent5 3 2 4 2 2 3" xfId="21972" xr:uid="{25594893-D12D-4547-8207-8510C5572D34}"/>
    <cellStyle name="40% - Accent5 3 2 4 2 3" xfId="8089" xr:uid="{599A32F3-7D88-4AA0-8766-29CD2AB7C92D}"/>
    <cellStyle name="40% - Accent5 3 2 4 2 3 2" xfId="16419" xr:uid="{5F041251-AF0C-44D5-8FAE-428D2F16DE88}"/>
    <cellStyle name="40% - Accent5 3 2 4 2 3 2 2" xfId="33076" xr:uid="{83466857-AD89-434C-9ABA-4FFF6DBC3512}"/>
    <cellStyle name="40% - Accent5 3 2 4 2 3 3" xfId="24748" xr:uid="{F79B24BA-6BEC-492A-9785-C5E707841D75}"/>
    <cellStyle name="40% - Accent5 3 2 4 2 4" xfId="10867" xr:uid="{CA1D450B-0126-4BD5-94FC-1039B5C5BF5F}"/>
    <cellStyle name="40% - Accent5 3 2 4 2 4 2" xfId="27524" xr:uid="{E3EB559E-64B5-4030-9C98-40DFBC6EBFEC}"/>
    <cellStyle name="40% - Accent5 3 2 4 2 5" xfId="19196" xr:uid="{1634D806-6F37-46AE-876E-72B641FB301A}"/>
    <cellStyle name="40% - Accent5 3 2 4 3" xfId="3986" xr:uid="{2D5F312E-EB9B-4F70-9870-FD2292E84906}"/>
    <cellStyle name="40% - Accent5 3 2 4 3 2" xfId="12316" xr:uid="{09BFF556-70FB-4B8F-9ACF-3D7126454C1B}"/>
    <cellStyle name="40% - Accent5 3 2 4 3 2 2" xfId="28973" xr:uid="{91F0FC12-63B9-45AA-8FFE-9B581A366F97}"/>
    <cellStyle name="40% - Accent5 3 2 4 3 3" xfId="20645" xr:uid="{B8F4A44E-828A-447A-8600-4AF7E5FA9AEA}"/>
    <cellStyle name="40% - Accent5 3 2 4 4" xfId="6762" xr:uid="{8B653A35-21E3-4D72-9703-2593E0AF24F9}"/>
    <cellStyle name="40% - Accent5 3 2 4 4 2" xfId="15092" xr:uid="{1BBCD676-1322-4FEB-90B2-BF6D60A5D24A}"/>
    <cellStyle name="40% - Accent5 3 2 4 4 2 2" xfId="31749" xr:uid="{682894C3-AC4B-4EF1-A1C5-8BF94FB28A4D}"/>
    <cellStyle name="40% - Accent5 3 2 4 4 3" xfId="23421" xr:uid="{6FA33733-2D02-49ED-9FE9-4046DDD075A3}"/>
    <cellStyle name="40% - Accent5 3 2 4 5" xfId="9540" xr:uid="{4857C510-A444-4CDE-BDE9-F8DE826AC06B}"/>
    <cellStyle name="40% - Accent5 3 2 4 5 2" xfId="26197" xr:uid="{CAC17B00-997E-4557-B55A-E24034CC5B0E}"/>
    <cellStyle name="40% - Accent5 3 2 4 6" xfId="17869" xr:uid="{7087BAB0-DDD6-430F-B3DF-ECDE42E46574}"/>
    <cellStyle name="40% - Accent5 3 2 5" xfId="1575" xr:uid="{3D67CBBC-9423-42FF-801C-D3E9873B2283}"/>
    <cellStyle name="40% - Accent5 3 2 5 2" xfId="4365" xr:uid="{81AF8D1E-0124-4AB7-A078-AAE5A605B62E}"/>
    <cellStyle name="40% - Accent5 3 2 5 2 2" xfId="12695" xr:uid="{3D7071F1-3285-476A-8D4B-DD2BD5B3CAFC}"/>
    <cellStyle name="40% - Accent5 3 2 5 2 2 2" xfId="29352" xr:uid="{602515E2-77B6-44C2-AB0F-B40FD87B7BE8}"/>
    <cellStyle name="40% - Accent5 3 2 5 2 3" xfId="21024" xr:uid="{5698D594-A232-4E72-8BDA-8790E8BA20AC}"/>
    <cellStyle name="40% - Accent5 3 2 5 3" xfId="7141" xr:uid="{CAD9E4C2-11EE-45DD-BB96-582415F426D4}"/>
    <cellStyle name="40% - Accent5 3 2 5 3 2" xfId="15471" xr:uid="{17E9B5DB-8910-41A0-B623-C2A28D4680F0}"/>
    <cellStyle name="40% - Accent5 3 2 5 3 2 2" xfId="32128" xr:uid="{7C1CB42C-B95A-45E3-A7BE-6C4D8E6CCAA6}"/>
    <cellStyle name="40% - Accent5 3 2 5 3 3" xfId="23800" xr:uid="{218756F5-5A95-4026-A849-6B872A1E3156}"/>
    <cellStyle name="40% - Accent5 3 2 5 4" xfId="9919" xr:uid="{9FFFC81E-62EC-4CD1-A279-6F54FDB6BB59}"/>
    <cellStyle name="40% - Accent5 3 2 5 4 2" xfId="26576" xr:uid="{2CB0B01E-3CD4-40AD-978F-D38BD6311A20}"/>
    <cellStyle name="40% - Accent5 3 2 5 5" xfId="18248" xr:uid="{5C6593BC-B111-4E10-BA51-7B10FDD09703}"/>
    <cellStyle name="40% - Accent5 3 2 6" xfId="3038" xr:uid="{7D972E3D-0710-4C47-87B3-C69D3EEC65FA}"/>
    <cellStyle name="40% - Accent5 3 2 6 2" xfId="11368" xr:uid="{726FAC54-B396-423D-AB4D-731105CDC132}"/>
    <cellStyle name="40% - Accent5 3 2 6 2 2" xfId="28025" xr:uid="{3E0E3FDB-94B9-4976-BD94-D8A0185B88FA}"/>
    <cellStyle name="40% - Accent5 3 2 6 3" xfId="19697" xr:uid="{142D34FB-4157-4ACC-908D-4E0E7199FEBB}"/>
    <cellStyle name="40% - Accent5 3 2 7" xfId="5814" xr:uid="{73041CE2-0541-4D91-AFD9-52824C69ADB2}"/>
    <cellStyle name="40% - Accent5 3 2 7 2" xfId="14144" xr:uid="{F276FCA8-7410-454B-BEDB-F884E7F8A4DA}"/>
    <cellStyle name="40% - Accent5 3 2 7 2 2" xfId="30801" xr:uid="{481E7155-6BD6-409F-AD43-A45BB87E5B23}"/>
    <cellStyle name="40% - Accent5 3 2 7 3" xfId="22473" xr:uid="{0E2AC700-4C8A-4A42-A2EB-7A6F1098D87D}"/>
    <cellStyle name="40% - Accent5 3 2 8" xfId="8592" xr:uid="{3C872726-6D35-4A36-A7F9-92D7D0AF881C}"/>
    <cellStyle name="40% - Accent5 3 2 8 2" xfId="25249" xr:uid="{AB93116C-BDBD-447E-905E-529C6065461F}"/>
    <cellStyle name="40% - Accent5 3 2 9" xfId="16921" xr:uid="{F6AA93B8-0663-4CC2-929A-997168A2F24D}"/>
    <cellStyle name="40% - Accent5 3 3" xfId="362" xr:uid="{AA88B653-D254-4ECF-A877-8F554DCBCB37}"/>
    <cellStyle name="40% - Accent5 3 3 2" xfId="841" xr:uid="{4338CB59-27FB-454C-920B-B3DDF6EFD233}"/>
    <cellStyle name="40% - Accent5 3 3 2 2" xfId="2169" xr:uid="{8666B68A-6884-4ABC-B8D7-CADEA9C40F34}"/>
    <cellStyle name="40% - Accent5 3 3 2 2 2" xfId="4959" xr:uid="{689FCF58-E0D3-44E7-992C-264147B33BC3}"/>
    <cellStyle name="40% - Accent5 3 3 2 2 2 2" xfId="13289" xr:uid="{A1E3A4FA-90CA-400C-BB4C-4D2277240661}"/>
    <cellStyle name="40% - Accent5 3 3 2 2 2 2 2" xfId="29946" xr:uid="{D6177F2F-61AA-490B-AFEF-C80DABA666D2}"/>
    <cellStyle name="40% - Accent5 3 3 2 2 2 3" xfId="21618" xr:uid="{4C599024-7FAD-4477-AE1B-19A3795763AD}"/>
    <cellStyle name="40% - Accent5 3 3 2 2 3" xfId="7735" xr:uid="{667C0BE4-0716-4DF9-8698-56EF121FAEC5}"/>
    <cellStyle name="40% - Accent5 3 3 2 2 3 2" xfId="16065" xr:uid="{479018A2-C37E-471B-9A8F-CAA80FAE3D78}"/>
    <cellStyle name="40% - Accent5 3 3 2 2 3 2 2" xfId="32722" xr:uid="{A3A2A653-272D-4142-8514-576B64E85377}"/>
    <cellStyle name="40% - Accent5 3 3 2 2 3 3" xfId="24394" xr:uid="{D749B4FC-AFD9-41B3-983D-AD24C66B8231}"/>
    <cellStyle name="40% - Accent5 3 3 2 2 4" xfId="10513" xr:uid="{4934961E-429C-41EA-8FCD-E86B95868414}"/>
    <cellStyle name="40% - Accent5 3 3 2 2 4 2" xfId="27170" xr:uid="{8BB4124C-3975-4264-B7A5-DD0F7F83B511}"/>
    <cellStyle name="40% - Accent5 3 3 2 2 5" xfId="18842" xr:uid="{790F4243-BB73-4B3E-8896-A4CFF44A0DAF}"/>
    <cellStyle name="40% - Accent5 3 3 2 3" xfId="3632" xr:uid="{EB2DA005-936D-4BFE-9CA6-AB6D02999F1C}"/>
    <cellStyle name="40% - Accent5 3 3 2 3 2" xfId="11962" xr:uid="{D71403DA-10B2-4BDA-9B29-AD1CE6760A98}"/>
    <cellStyle name="40% - Accent5 3 3 2 3 2 2" xfId="28619" xr:uid="{BB8B24AA-23D9-42C2-9E48-66FE8DB7B3EC}"/>
    <cellStyle name="40% - Accent5 3 3 2 3 3" xfId="20291" xr:uid="{7F9873D7-C858-41AC-8918-0C9786925ECC}"/>
    <cellStyle name="40% - Accent5 3 3 2 4" xfId="6408" xr:uid="{CFD1A0EB-6E6D-4E1D-8E5A-CF05FAB141F2}"/>
    <cellStyle name="40% - Accent5 3 3 2 4 2" xfId="14738" xr:uid="{F0EA6779-7A4E-4708-88F4-5C90C9C38B07}"/>
    <cellStyle name="40% - Accent5 3 3 2 4 2 2" xfId="31395" xr:uid="{C4E1F5B6-5C32-4A95-8729-A343831F8786}"/>
    <cellStyle name="40% - Accent5 3 3 2 4 3" xfId="23067" xr:uid="{4C521D0D-B975-4E55-8574-7EFF21DB45CC}"/>
    <cellStyle name="40% - Accent5 3 3 2 5" xfId="9186" xr:uid="{B273377B-2A70-4CF2-932D-F8001EEC59FE}"/>
    <cellStyle name="40% - Accent5 3 3 2 5 2" xfId="25843" xr:uid="{2941D5EE-36C7-4657-B1DB-4333B9F3BC0E}"/>
    <cellStyle name="40% - Accent5 3 3 2 6" xfId="17515" xr:uid="{7BA883E3-9D47-4E74-95F6-A26D2A5AC3FC}"/>
    <cellStyle name="40% - Accent5 3 3 3" xfId="1692" xr:uid="{B5E6E3D3-B6A0-4C3F-8375-F3AAB82B9CAD}"/>
    <cellStyle name="40% - Accent5 3 3 3 2" xfId="4482" xr:uid="{429293A9-0E90-462E-BF6A-C78125F06B29}"/>
    <cellStyle name="40% - Accent5 3 3 3 2 2" xfId="12812" xr:uid="{F6730C44-8B47-47CE-B600-25C5C941746D}"/>
    <cellStyle name="40% - Accent5 3 3 3 2 2 2" xfId="29469" xr:uid="{B98EAC95-8DCD-4B46-BF68-2FE06E806A0F}"/>
    <cellStyle name="40% - Accent5 3 3 3 2 3" xfId="21141" xr:uid="{327BD97C-1439-485C-B603-D230492D3254}"/>
    <cellStyle name="40% - Accent5 3 3 3 3" xfId="7258" xr:uid="{F6ED8409-EC03-4CA4-B0DB-780C3E76BB14}"/>
    <cellStyle name="40% - Accent5 3 3 3 3 2" xfId="15588" xr:uid="{06402F34-E3D7-49A2-B158-F73F17B5B0FC}"/>
    <cellStyle name="40% - Accent5 3 3 3 3 2 2" xfId="32245" xr:uid="{9E2D3F0B-939E-4B7E-A3D6-A82BAAF1EB87}"/>
    <cellStyle name="40% - Accent5 3 3 3 3 3" xfId="23917" xr:uid="{F14050B2-E49D-4A0B-9256-3148BB6C13E9}"/>
    <cellStyle name="40% - Accent5 3 3 3 4" xfId="10036" xr:uid="{51C04648-82A8-4A0F-B7A3-31EC6F63B959}"/>
    <cellStyle name="40% - Accent5 3 3 3 4 2" xfId="26693" xr:uid="{B09EDFD9-71C3-46C2-A04D-6C39B68A45D6}"/>
    <cellStyle name="40% - Accent5 3 3 3 5" xfId="18365" xr:uid="{EBE6E3C4-4242-4F07-B6DE-EB5516F8469E}"/>
    <cellStyle name="40% - Accent5 3 3 4" xfId="3155" xr:uid="{B6FB90A7-E904-4C80-9A1D-0A77FBB0C68A}"/>
    <cellStyle name="40% - Accent5 3 3 4 2" xfId="11485" xr:uid="{EE67EA80-B97D-4406-BC3A-5A0A3049DDD1}"/>
    <cellStyle name="40% - Accent5 3 3 4 2 2" xfId="28142" xr:uid="{EDA60900-DBA0-4E81-8D48-25597E37698B}"/>
    <cellStyle name="40% - Accent5 3 3 4 3" xfId="19814" xr:uid="{CF9294BA-7BCC-43AA-A109-24931A69F15B}"/>
    <cellStyle name="40% - Accent5 3 3 5" xfId="5931" xr:uid="{36A54972-AC26-46B8-9425-9EE6DB5467AC}"/>
    <cellStyle name="40% - Accent5 3 3 5 2" xfId="14261" xr:uid="{E111DDDD-7EF7-44AB-8503-A8D34EC1490A}"/>
    <cellStyle name="40% - Accent5 3 3 5 2 2" xfId="30918" xr:uid="{6EA06AB8-2CCC-47EB-9829-8C473ED0FF52}"/>
    <cellStyle name="40% - Accent5 3 3 5 3" xfId="22590" xr:uid="{88181E3D-E5D0-4A93-9AC2-A250AAF7BE86}"/>
    <cellStyle name="40% - Accent5 3 3 6" xfId="8709" xr:uid="{032079BF-56CC-4C91-B2B5-F1F43A5053C5}"/>
    <cellStyle name="40% - Accent5 3 3 6 2" xfId="25366" xr:uid="{6D444AD8-4139-4EB9-89BC-0E823812E9FB}"/>
    <cellStyle name="40% - Accent5 3 3 7" xfId="17038" xr:uid="{116F0163-CA4B-4319-A88C-1FC55366B73E}"/>
    <cellStyle name="40% - Accent5 3 4" xfId="598" xr:uid="{2526BF79-8161-4E51-AE89-E201C3FA1A50}"/>
    <cellStyle name="40% - Accent5 3 4 2" xfId="1928" xr:uid="{CB2F4A71-BDFF-4C3B-B1BB-49148271340D}"/>
    <cellStyle name="40% - Accent5 3 4 2 2" xfId="4718" xr:uid="{60435DF0-9556-47CF-BFF6-BFE6E8553E0F}"/>
    <cellStyle name="40% - Accent5 3 4 2 2 2" xfId="13048" xr:uid="{34A26CDF-AF01-464E-B474-D3840BD39D6E}"/>
    <cellStyle name="40% - Accent5 3 4 2 2 2 2" xfId="29705" xr:uid="{5F843ED3-D55E-4315-8F00-938CCDAFB3C9}"/>
    <cellStyle name="40% - Accent5 3 4 2 2 3" xfId="21377" xr:uid="{25A74DDD-6770-47E8-9044-DF5B5B53E1BD}"/>
    <cellStyle name="40% - Accent5 3 4 2 3" xfId="7494" xr:uid="{8A05CE5F-78F7-483F-9AA1-78FAF43022CC}"/>
    <cellStyle name="40% - Accent5 3 4 2 3 2" xfId="15824" xr:uid="{987A2871-8C29-42C6-AAE4-7BBDA75E41E0}"/>
    <cellStyle name="40% - Accent5 3 4 2 3 2 2" xfId="32481" xr:uid="{9C7DFF13-3783-4E11-B400-13FBBDC46A61}"/>
    <cellStyle name="40% - Accent5 3 4 2 3 3" xfId="24153" xr:uid="{40742636-3905-4021-9ADF-5A37E4DE44E1}"/>
    <cellStyle name="40% - Accent5 3 4 2 4" xfId="10272" xr:uid="{703EEB29-A49D-453F-8FDF-09B89C5AF257}"/>
    <cellStyle name="40% - Accent5 3 4 2 4 2" xfId="26929" xr:uid="{983B15BB-E5EB-4129-9DC5-32F84D8BEBA0}"/>
    <cellStyle name="40% - Accent5 3 4 2 5" xfId="18601" xr:uid="{7BE535CE-8092-43B3-97F4-DD0F1B21A6F2}"/>
    <cellStyle name="40% - Accent5 3 4 3" xfId="3391" xr:uid="{CBDC14D8-5CF2-4B22-AF93-7E495F6DD655}"/>
    <cellStyle name="40% - Accent5 3 4 3 2" xfId="11721" xr:uid="{CCB93C59-06DB-41C4-983C-4D0B9F83E1CF}"/>
    <cellStyle name="40% - Accent5 3 4 3 2 2" xfId="28378" xr:uid="{3A7A40B4-2BC0-4CCF-ACDC-D0B226272DFD}"/>
    <cellStyle name="40% - Accent5 3 4 3 3" xfId="20050" xr:uid="{A17C38EE-6CED-4735-BC70-4D88FF41B455}"/>
    <cellStyle name="40% - Accent5 3 4 4" xfId="6167" xr:uid="{B6371726-E3CA-4505-8312-42B2343358AC}"/>
    <cellStyle name="40% - Accent5 3 4 4 2" xfId="14497" xr:uid="{C7C9A4E2-189A-488F-9C4E-6F569A6285C5}"/>
    <cellStyle name="40% - Accent5 3 4 4 2 2" xfId="31154" xr:uid="{2A2EFC1F-B140-44CB-9135-995D8E7CDD79}"/>
    <cellStyle name="40% - Accent5 3 4 4 3" xfId="22826" xr:uid="{7BF6A915-A80F-4042-8220-2CEB159B60B0}"/>
    <cellStyle name="40% - Accent5 3 4 5" xfId="8945" xr:uid="{E01D00E0-A6E8-4A75-BBEA-56C824A49F95}"/>
    <cellStyle name="40% - Accent5 3 4 5 2" xfId="25602" xr:uid="{53108185-50B1-405A-8380-F63FB65F189D}"/>
    <cellStyle name="40% - Accent5 3 4 6" xfId="17274" xr:uid="{E7BECED3-3AB4-437F-9892-543085CA1B50}"/>
    <cellStyle name="40% - Accent5 3 5" xfId="1075" xr:uid="{8B7B6529-BD2E-4097-B13C-4C4BE00FEB75}"/>
    <cellStyle name="40% - Accent5 3 5 2" xfId="2403" xr:uid="{9A0FECCB-05FE-4CB8-AA08-468C993BD9EE}"/>
    <cellStyle name="40% - Accent5 3 5 2 2" xfId="5193" xr:uid="{DCA781FC-36DD-4763-8BCF-A7CA240859B6}"/>
    <cellStyle name="40% - Accent5 3 5 2 2 2" xfId="13523" xr:uid="{C0495C8D-F63E-4A63-B46D-E42F00887F81}"/>
    <cellStyle name="40% - Accent5 3 5 2 2 2 2" xfId="30180" xr:uid="{6A2ACD05-4804-4766-AB8F-8870E71E2411}"/>
    <cellStyle name="40% - Accent5 3 5 2 2 3" xfId="21852" xr:uid="{8D9CD94D-8487-4703-84C9-EE052EE4FA9C}"/>
    <cellStyle name="40% - Accent5 3 5 2 3" xfId="7969" xr:uid="{E172A867-4A4D-47F5-816F-616C2A84EB1C}"/>
    <cellStyle name="40% - Accent5 3 5 2 3 2" xfId="16299" xr:uid="{1A03B7D8-6177-4174-B048-E859E8DA0482}"/>
    <cellStyle name="40% - Accent5 3 5 2 3 2 2" xfId="32956" xr:uid="{148874ED-59CC-4F8B-9880-55A02BF19397}"/>
    <cellStyle name="40% - Accent5 3 5 2 3 3" xfId="24628" xr:uid="{12A09B08-4651-4CB2-972D-A8F65AA769A8}"/>
    <cellStyle name="40% - Accent5 3 5 2 4" xfId="10747" xr:uid="{EE1F8B60-C055-4FA0-B25B-E7A293847D2A}"/>
    <cellStyle name="40% - Accent5 3 5 2 4 2" xfId="27404" xr:uid="{0235415D-5FC0-4DA3-BC47-F2D8AA314557}"/>
    <cellStyle name="40% - Accent5 3 5 2 5" xfId="19076" xr:uid="{2094589C-DB38-405D-A135-FF1583B92B13}"/>
    <cellStyle name="40% - Accent5 3 5 3" xfId="3866" xr:uid="{8814C34C-8FB1-4D0F-8246-FA35B7E1CBBA}"/>
    <cellStyle name="40% - Accent5 3 5 3 2" xfId="12196" xr:uid="{E9DF3326-BB06-4404-B382-DA8020782FC6}"/>
    <cellStyle name="40% - Accent5 3 5 3 2 2" xfId="28853" xr:uid="{04C952FF-D462-46B5-BA77-6649BE47FFA7}"/>
    <cellStyle name="40% - Accent5 3 5 3 3" xfId="20525" xr:uid="{C3EC14ED-1F49-445C-9DF0-0EB64D5EB781}"/>
    <cellStyle name="40% - Accent5 3 5 4" xfId="6642" xr:uid="{483AF80D-9475-40EB-8833-0BBB160AEB70}"/>
    <cellStyle name="40% - Accent5 3 5 4 2" xfId="14972" xr:uid="{820D75B6-8ABA-4E07-8AF6-5C5A777448D4}"/>
    <cellStyle name="40% - Accent5 3 5 4 2 2" xfId="31629" xr:uid="{BE3F265E-F75F-4C5B-8158-D3E70EAE3B1E}"/>
    <cellStyle name="40% - Accent5 3 5 4 3" xfId="23301" xr:uid="{D9E2D187-2913-4F05-A6D1-971409B3B75A}"/>
    <cellStyle name="40% - Accent5 3 5 5" xfId="9420" xr:uid="{38E758E7-CC79-4D0D-B336-6FC299246295}"/>
    <cellStyle name="40% - Accent5 3 5 5 2" xfId="26077" xr:uid="{C5BFD31D-678F-4D53-BD66-4B678B3993AB}"/>
    <cellStyle name="40% - Accent5 3 5 6" xfId="17749" xr:uid="{71712D09-3AEE-4F14-ACA2-C24E24D7B669}"/>
    <cellStyle name="40% - Accent5 3 6" xfId="1340" xr:uid="{A46ACD97-EAE1-4997-900C-A811202560E7}"/>
    <cellStyle name="40% - Accent5 3 6 2" xfId="2668" xr:uid="{911AE88D-0E90-4F50-828E-E05014203C9A}"/>
    <cellStyle name="40% - Accent5 3 6 2 2" xfId="5458" xr:uid="{66421C06-A397-40E9-A64D-53A697408A99}"/>
    <cellStyle name="40% - Accent5 3 6 2 2 2" xfId="13788" xr:uid="{8C6EC5E2-327B-4E98-96DD-22A2B3D62595}"/>
    <cellStyle name="40% - Accent5 3 6 2 2 2 2" xfId="30445" xr:uid="{45B468D6-93A4-48A8-890F-322AE08F184F}"/>
    <cellStyle name="40% - Accent5 3 6 2 2 3" xfId="22117" xr:uid="{49057B8D-E5B3-4314-B14C-6C73D2161AF4}"/>
    <cellStyle name="40% - Accent5 3 6 2 3" xfId="8234" xr:uid="{47427BDE-96E2-4A1A-83EB-7B88197F41CE}"/>
    <cellStyle name="40% - Accent5 3 6 2 3 2" xfId="16564" xr:uid="{73300C9D-02AB-4FD2-9FBF-BACF52649E14}"/>
    <cellStyle name="40% - Accent5 3 6 2 3 2 2" xfId="33221" xr:uid="{40B32EB7-49FE-4411-B609-D45FC8FE38D0}"/>
    <cellStyle name="40% - Accent5 3 6 2 3 3" xfId="24893" xr:uid="{7758804E-33BD-4B2F-9CC2-4785AC88BC3A}"/>
    <cellStyle name="40% - Accent5 3 6 2 4" xfId="11012" xr:uid="{538D729F-91FA-475D-87B4-D03EF8003B88}"/>
    <cellStyle name="40% - Accent5 3 6 2 4 2" xfId="27669" xr:uid="{94A9D406-6728-4752-ABE6-4D3429D1C898}"/>
    <cellStyle name="40% - Accent5 3 6 2 5" xfId="19341" xr:uid="{C8CCFEE4-C217-435F-92E0-6F8B662C018E}"/>
    <cellStyle name="40% - Accent5 3 6 3" xfId="4131" xr:uid="{20C3979E-E86A-4E3B-BE2A-80E845E518A6}"/>
    <cellStyle name="40% - Accent5 3 6 3 2" xfId="12461" xr:uid="{EBBE4E4F-F9F4-4FAE-8A77-93EE5181C20C}"/>
    <cellStyle name="40% - Accent5 3 6 3 2 2" xfId="29118" xr:uid="{0FBF2068-C6D3-4EDB-920D-A6AF1B5CC0C8}"/>
    <cellStyle name="40% - Accent5 3 6 3 3" xfId="20790" xr:uid="{8BCC55D1-2F06-4EEE-914F-722A7790F90C}"/>
    <cellStyle name="40% - Accent5 3 6 4" xfId="6907" xr:uid="{6C39D992-8DA8-4C38-8849-410B987133FF}"/>
    <cellStyle name="40% - Accent5 3 6 4 2" xfId="15237" xr:uid="{279280E1-B82B-428B-8FF5-8BCBE427DF65}"/>
    <cellStyle name="40% - Accent5 3 6 4 2 2" xfId="31894" xr:uid="{3CE24EB5-43D9-43CC-8624-90DDC2D2650F}"/>
    <cellStyle name="40% - Accent5 3 6 4 3" xfId="23566" xr:uid="{C8C97F9B-2A4A-4E77-A466-8E3C43375F83}"/>
    <cellStyle name="40% - Accent5 3 6 5" xfId="9685" xr:uid="{BF230A67-F9CC-4DCE-96AD-6C9A5A31C357}"/>
    <cellStyle name="40% - Accent5 3 6 5 2" xfId="26342" xr:uid="{F9C92DB2-298E-4619-9959-F0455C2E7FE6}"/>
    <cellStyle name="40% - Accent5 3 6 6" xfId="18014" xr:uid="{DE9BC6BA-A6C6-48D2-813A-C114144BF8DF}"/>
    <cellStyle name="40% - Accent5 3 7" xfId="1455" xr:uid="{21A65582-5850-4951-BBA2-A5170ED08EB4}"/>
    <cellStyle name="40% - Accent5 3 7 2" xfId="4245" xr:uid="{8BB7A5A3-74A8-4568-90D5-537F90207B83}"/>
    <cellStyle name="40% - Accent5 3 7 2 2" xfId="12575" xr:uid="{87577F84-5455-408A-898C-942A613C6F29}"/>
    <cellStyle name="40% - Accent5 3 7 2 2 2" xfId="29232" xr:uid="{27792D6D-33A8-4B4A-A1FE-7AC68AD7189C}"/>
    <cellStyle name="40% - Accent5 3 7 2 3" xfId="20904" xr:uid="{9687D10B-BA58-4218-804B-96FD02FFD9E3}"/>
    <cellStyle name="40% - Accent5 3 7 3" xfId="7021" xr:uid="{4D2977F7-354F-4F9A-A9CD-C064E65FCC99}"/>
    <cellStyle name="40% - Accent5 3 7 3 2" xfId="15351" xr:uid="{4A810DB4-3309-402D-818D-6E5B7B9E9426}"/>
    <cellStyle name="40% - Accent5 3 7 3 2 2" xfId="32008" xr:uid="{0C7D7A8B-F47F-4B7A-8BAE-D944890EB478}"/>
    <cellStyle name="40% - Accent5 3 7 3 3" xfId="23680" xr:uid="{3C60E93D-C694-4838-974B-30A50BE4B7FF}"/>
    <cellStyle name="40% - Accent5 3 7 4" xfId="9799" xr:uid="{725A4A71-A3E0-4E70-9A93-3143DC8959A8}"/>
    <cellStyle name="40% - Accent5 3 7 4 2" xfId="26456" xr:uid="{3006754D-A341-46B7-B989-5786A7981BF6}"/>
    <cellStyle name="40% - Accent5 3 7 5" xfId="18128" xr:uid="{0B30DC8F-74B9-402B-B8D9-A03C38A2777F}"/>
    <cellStyle name="40% - Accent5 3 8" xfId="2918" xr:uid="{0ABBA8FC-126D-4AEA-81EF-16698ED55D50}"/>
    <cellStyle name="40% - Accent5 3 8 2" xfId="11248" xr:uid="{52FFAB1E-BC13-4BC1-9924-F5F44A560D3C}"/>
    <cellStyle name="40% - Accent5 3 8 2 2" xfId="27905" xr:uid="{3B06D0BE-85D5-4952-B0AE-177B015B94D6}"/>
    <cellStyle name="40% - Accent5 3 8 3" xfId="19577" xr:uid="{6188F620-9F69-48A5-BC36-FFE1CCB83951}"/>
    <cellStyle name="40% - Accent5 3 9" xfId="5694" xr:uid="{E86273B1-EC5C-4008-868E-13F5ACEB5287}"/>
    <cellStyle name="40% - Accent5 3 9 2" xfId="14024" xr:uid="{AFB149E4-70AC-4C0B-A667-FF29869640ED}"/>
    <cellStyle name="40% - Accent5 3 9 2 2" xfId="30681" xr:uid="{6CC266ED-C856-453F-B511-0B0BEC6D920D}"/>
    <cellStyle name="40% - Accent5 3 9 3" xfId="22353" xr:uid="{D7B9CCF3-F2EF-4746-94C6-09807EFF3C63}"/>
    <cellStyle name="40% - Accent5 4" xfId="178" xr:uid="{A7E4A78A-FB4E-418E-8A2E-1B5155873098}"/>
    <cellStyle name="40% - Accent5 4 10" xfId="34949" xr:uid="{9FDE0D29-EA36-40DF-8EAF-43064630A206}"/>
    <cellStyle name="40% - Accent5 4 2" xfId="420" xr:uid="{A91D7FAC-8CA2-4DF5-9D3D-D389C17D70A0}"/>
    <cellStyle name="40% - Accent5 4 2 2" xfId="897" xr:uid="{BD74F287-1A0F-4AC2-8BD9-3295D86A2F75}"/>
    <cellStyle name="40% - Accent5 4 2 2 2" xfId="2225" xr:uid="{E075AFE5-A1BE-4D58-B6C9-DA43C28CA029}"/>
    <cellStyle name="40% - Accent5 4 2 2 2 2" xfId="5015" xr:uid="{F0D357C4-56AD-40CB-82BD-926B66B2D0E1}"/>
    <cellStyle name="40% - Accent5 4 2 2 2 2 2" xfId="13345" xr:uid="{AE6801F1-B3A2-4B7E-9FBF-960D186F64ED}"/>
    <cellStyle name="40% - Accent5 4 2 2 2 2 2 2" xfId="30002" xr:uid="{9EEA6180-EC29-45AB-85D9-594C3F0F5361}"/>
    <cellStyle name="40% - Accent5 4 2 2 2 2 3" xfId="21674" xr:uid="{201EAE5D-B953-462A-929F-43C429353357}"/>
    <cellStyle name="40% - Accent5 4 2 2 2 3" xfId="7791" xr:uid="{59ADE043-AA0F-4E39-96EA-37E686ACEF7C}"/>
    <cellStyle name="40% - Accent5 4 2 2 2 3 2" xfId="16121" xr:uid="{03C60192-5511-4E4C-8E02-0FE4D826E52B}"/>
    <cellStyle name="40% - Accent5 4 2 2 2 3 2 2" xfId="32778" xr:uid="{4A6990D1-B3F2-4091-8ABD-C6C7E49DFEF5}"/>
    <cellStyle name="40% - Accent5 4 2 2 2 3 3" xfId="24450" xr:uid="{A8EF8508-E86F-453D-987E-62159B1F8ED4}"/>
    <cellStyle name="40% - Accent5 4 2 2 2 4" xfId="10569" xr:uid="{8DE1073E-FEF0-4B33-A181-668A170CEE81}"/>
    <cellStyle name="40% - Accent5 4 2 2 2 4 2" xfId="27226" xr:uid="{740F4606-FBD2-4840-BA6E-B7034E283A00}"/>
    <cellStyle name="40% - Accent5 4 2 2 2 5" xfId="18898" xr:uid="{84E275F3-A9CF-45E3-9369-3D5862E32E0C}"/>
    <cellStyle name="40% - Accent5 4 2 2 3" xfId="3688" xr:uid="{F828AD18-73E0-4E40-9A7F-D049C941A4DB}"/>
    <cellStyle name="40% - Accent5 4 2 2 3 2" xfId="12018" xr:uid="{DA5828D1-9CC8-4F46-B8E3-573B2C4ACAEC}"/>
    <cellStyle name="40% - Accent5 4 2 2 3 2 2" xfId="28675" xr:uid="{1C1F796B-E390-4185-AF91-497BC4B3C1A4}"/>
    <cellStyle name="40% - Accent5 4 2 2 3 3" xfId="20347" xr:uid="{5F7070FF-9ADD-492D-8BE9-F5BC82BD5457}"/>
    <cellStyle name="40% - Accent5 4 2 2 4" xfId="6464" xr:uid="{513840F7-3277-4AE7-AAF4-C9291D6E9E6C}"/>
    <cellStyle name="40% - Accent5 4 2 2 4 2" xfId="14794" xr:uid="{A4DB6672-67D2-48A3-A128-25ED09A95C9F}"/>
    <cellStyle name="40% - Accent5 4 2 2 4 2 2" xfId="31451" xr:uid="{54E613EB-E70C-4192-A675-0D7FF2D1BBA3}"/>
    <cellStyle name="40% - Accent5 4 2 2 4 3" xfId="23123" xr:uid="{DACAABCC-358A-4B1E-9AFA-EA55B0B6EEE7}"/>
    <cellStyle name="40% - Accent5 4 2 2 5" xfId="9242" xr:uid="{90DF003B-2CB3-4265-B284-BD87CB56DD2C}"/>
    <cellStyle name="40% - Accent5 4 2 2 5 2" xfId="25899" xr:uid="{94EEE4D0-EBD5-466E-8FA1-03F95090E2D0}"/>
    <cellStyle name="40% - Accent5 4 2 2 6" xfId="17571" xr:uid="{CD3CE63F-B718-4E2D-BA3E-11C0092EC830}"/>
    <cellStyle name="40% - Accent5 4 2 3" xfId="1750" xr:uid="{D5DF0E24-0B54-4B01-BC77-785625676645}"/>
    <cellStyle name="40% - Accent5 4 2 3 2" xfId="4540" xr:uid="{0E097EF2-968E-4C5D-8F89-958FC1A4D6AB}"/>
    <cellStyle name="40% - Accent5 4 2 3 2 2" xfId="12870" xr:uid="{461440E9-BB79-444B-B964-CE5F7C25C8CF}"/>
    <cellStyle name="40% - Accent5 4 2 3 2 2 2" xfId="29527" xr:uid="{22B03280-6C24-491E-9820-20680A7B942C}"/>
    <cellStyle name="40% - Accent5 4 2 3 2 3" xfId="21199" xr:uid="{C241A090-7366-4E19-96AF-AD1E72B05F2C}"/>
    <cellStyle name="40% - Accent5 4 2 3 3" xfId="7316" xr:uid="{93A83890-9332-4EC9-94D6-211B73E7C374}"/>
    <cellStyle name="40% - Accent5 4 2 3 3 2" xfId="15646" xr:uid="{6F6B64B3-4A2A-4DF3-B42A-189079FE2AED}"/>
    <cellStyle name="40% - Accent5 4 2 3 3 2 2" xfId="32303" xr:uid="{5804297C-D250-44ED-8838-2A794BD67A84}"/>
    <cellStyle name="40% - Accent5 4 2 3 3 3" xfId="23975" xr:uid="{913F3C5B-A40F-48C5-9E7E-CC368559E7B9}"/>
    <cellStyle name="40% - Accent5 4 2 3 4" xfId="10094" xr:uid="{27F492C4-9166-4146-8185-9CA05DB8A006}"/>
    <cellStyle name="40% - Accent5 4 2 3 4 2" xfId="26751" xr:uid="{0A025CB8-5301-4E5F-8A41-3F15C24513C2}"/>
    <cellStyle name="40% - Accent5 4 2 3 5" xfId="18423" xr:uid="{2C8C09F3-D8ED-4506-902B-A86A7F529F05}"/>
    <cellStyle name="40% - Accent5 4 2 4" xfId="3213" xr:uid="{FA903017-1F7A-4D5B-AACA-0E34C2C39133}"/>
    <cellStyle name="40% - Accent5 4 2 4 2" xfId="11543" xr:uid="{C2BA4F43-1D91-40ED-AF1D-E46B4912ABAA}"/>
    <cellStyle name="40% - Accent5 4 2 4 2 2" xfId="28200" xr:uid="{943778CC-A013-4CB4-A9C7-E246EF205B7C}"/>
    <cellStyle name="40% - Accent5 4 2 4 3" xfId="19872" xr:uid="{C02E4445-4D16-4EDC-BAC1-B38B568C2E83}"/>
    <cellStyle name="40% - Accent5 4 2 5" xfId="5989" xr:uid="{69CC7DA2-FD1A-4468-A7C4-4089714C85F1}"/>
    <cellStyle name="40% - Accent5 4 2 5 2" xfId="14319" xr:uid="{92032A63-B7AE-4FAC-8EC3-E28AD4DDC465}"/>
    <cellStyle name="40% - Accent5 4 2 5 2 2" xfId="30976" xr:uid="{598B4446-BA4E-4A11-8FCB-5D057C0E4501}"/>
    <cellStyle name="40% - Accent5 4 2 5 3" xfId="22648" xr:uid="{756B699D-28D6-43F3-A14D-36F293850D1F}"/>
    <cellStyle name="40% - Accent5 4 2 6" xfId="8767" xr:uid="{640D23AA-A96F-450C-93FC-B5726EDF7CCB}"/>
    <cellStyle name="40% - Accent5 4 2 6 2" xfId="25424" xr:uid="{601F47FA-FDF5-4448-8EB3-E96199B033A5}"/>
    <cellStyle name="40% - Accent5 4 2 7" xfId="17096" xr:uid="{58946873-A2F2-468C-B4FD-DC14865B051E}"/>
    <cellStyle name="40% - Accent5 4 3" xfId="656" xr:uid="{2261083E-1F0D-4A7A-853F-B8879BD5B823}"/>
    <cellStyle name="40% - Accent5 4 3 2" xfId="1986" xr:uid="{E17917CF-81A0-45C0-BF97-D3825175FCC8}"/>
    <cellStyle name="40% - Accent5 4 3 2 2" xfId="4776" xr:uid="{74249A21-8495-43F1-8065-9E1917730225}"/>
    <cellStyle name="40% - Accent5 4 3 2 2 2" xfId="13106" xr:uid="{2EAA0786-B853-47D6-B04F-FE4FA7A67525}"/>
    <cellStyle name="40% - Accent5 4 3 2 2 2 2" xfId="29763" xr:uid="{B7021689-F9B2-4268-9082-82B2B43870C4}"/>
    <cellStyle name="40% - Accent5 4 3 2 2 3" xfId="21435" xr:uid="{589B3AF2-DA0C-42FF-BB05-0E3E6E7DCF90}"/>
    <cellStyle name="40% - Accent5 4 3 2 3" xfId="7552" xr:uid="{D32EF956-41FC-4851-B3C6-CC61D69A1B07}"/>
    <cellStyle name="40% - Accent5 4 3 2 3 2" xfId="15882" xr:uid="{E221A27C-9A23-4738-B3AB-797AE8F3BB5C}"/>
    <cellStyle name="40% - Accent5 4 3 2 3 2 2" xfId="32539" xr:uid="{157624B6-0CEF-4422-AFA7-04DDF5DF9785}"/>
    <cellStyle name="40% - Accent5 4 3 2 3 3" xfId="24211" xr:uid="{EF7A7B48-E8F9-4042-9B4A-BB059A0FAFF9}"/>
    <cellStyle name="40% - Accent5 4 3 2 4" xfId="10330" xr:uid="{DEDC6390-A495-4D23-8BFB-474D31D6FC52}"/>
    <cellStyle name="40% - Accent5 4 3 2 4 2" xfId="26987" xr:uid="{62210D5B-12E8-4165-8E8F-10D880578E3D}"/>
    <cellStyle name="40% - Accent5 4 3 2 5" xfId="18659" xr:uid="{649A92F5-EA1A-4DBE-8E79-8BD9BEFEE41D}"/>
    <cellStyle name="40% - Accent5 4 3 3" xfId="3449" xr:uid="{15687441-0182-4CE1-B869-D45E2DC4D9DA}"/>
    <cellStyle name="40% - Accent5 4 3 3 2" xfId="11779" xr:uid="{B44CB2A7-EC81-4A08-94E5-8084102EF3D6}"/>
    <cellStyle name="40% - Accent5 4 3 3 2 2" xfId="28436" xr:uid="{CB9F6590-2133-4B59-ACA3-9D70EB793B3D}"/>
    <cellStyle name="40% - Accent5 4 3 3 3" xfId="20108" xr:uid="{9176DBE7-98FA-4198-ABDE-D9201A0B9DC3}"/>
    <cellStyle name="40% - Accent5 4 3 4" xfId="6225" xr:uid="{8F79B8A3-E50F-4CA1-92E6-2C89CE5E65C6}"/>
    <cellStyle name="40% - Accent5 4 3 4 2" xfId="14555" xr:uid="{F9E23DD4-B0B2-4D71-B0A6-EB930254EE18}"/>
    <cellStyle name="40% - Accent5 4 3 4 2 2" xfId="31212" xr:uid="{AB811E99-5DA2-4A72-916F-C53ECA21C5D1}"/>
    <cellStyle name="40% - Accent5 4 3 4 3" xfId="22884" xr:uid="{F659F15B-C88A-4B23-B6CD-5A878B3963F5}"/>
    <cellStyle name="40% - Accent5 4 3 5" xfId="9003" xr:uid="{D8BFA2FD-AF86-4A1F-99F0-F0C781C5C615}"/>
    <cellStyle name="40% - Accent5 4 3 5 2" xfId="25660" xr:uid="{157F40AE-024E-4756-BD94-7E9E55265CED}"/>
    <cellStyle name="40% - Accent5 4 3 6" xfId="17332" xr:uid="{D8F8604E-F9FB-46F3-822F-C3442C31F023}"/>
    <cellStyle name="40% - Accent5 4 4" xfId="1133" xr:uid="{217E5AC2-44CD-472E-A5D2-8509FEC98240}"/>
    <cellStyle name="40% - Accent5 4 4 2" xfId="2461" xr:uid="{F346A028-6ACF-4E4E-A22F-D46621695CF9}"/>
    <cellStyle name="40% - Accent5 4 4 2 2" xfId="5251" xr:uid="{3B19D6AC-F530-4FC6-95A9-0D5166FE3ED6}"/>
    <cellStyle name="40% - Accent5 4 4 2 2 2" xfId="13581" xr:uid="{3FC8F9F6-029B-4D08-8557-5FEB84A1EC56}"/>
    <cellStyle name="40% - Accent5 4 4 2 2 2 2" xfId="30238" xr:uid="{E0D2FDFC-DF2E-4C36-9210-1E2DD964A6BA}"/>
    <cellStyle name="40% - Accent5 4 4 2 2 3" xfId="21910" xr:uid="{FC5085B3-123C-49EA-B467-97777A2A1CAE}"/>
    <cellStyle name="40% - Accent5 4 4 2 3" xfId="8027" xr:uid="{F8C0E629-1978-421F-BB0C-243D65DB6617}"/>
    <cellStyle name="40% - Accent5 4 4 2 3 2" xfId="16357" xr:uid="{C93A02C1-F9EF-49C4-A626-66A1EE563074}"/>
    <cellStyle name="40% - Accent5 4 4 2 3 2 2" xfId="33014" xr:uid="{FE2CB13C-FDDF-432C-A88B-4EAC23BB36C0}"/>
    <cellStyle name="40% - Accent5 4 4 2 3 3" xfId="24686" xr:uid="{DC0E6550-C81E-4948-9312-48299D175F46}"/>
    <cellStyle name="40% - Accent5 4 4 2 4" xfId="10805" xr:uid="{BCCA997D-A7D9-4B9D-A463-27351D3B94EA}"/>
    <cellStyle name="40% - Accent5 4 4 2 4 2" xfId="27462" xr:uid="{0E2E678A-39BA-4B51-947C-097A48E6945E}"/>
    <cellStyle name="40% - Accent5 4 4 2 5" xfId="19134" xr:uid="{A5E7FCC1-7E2A-4D9B-A6E0-F4A58BACDB0A}"/>
    <cellStyle name="40% - Accent5 4 4 3" xfId="3924" xr:uid="{4702CDD7-6DF9-4E22-97BE-0DCE3BD63A71}"/>
    <cellStyle name="40% - Accent5 4 4 3 2" xfId="12254" xr:uid="{428BEBA7-3A24-4B27-B9F8-11D04F555A7D}"/>
    <cellStyle name="40% - Accent5 4 4 3 2 2" xfId="28911" xr:uid="{1B34F11F-E068-491A-B437-9E99248AD257}"/>
    <cellStyle name="40% - Accent5 4 4 3 3" xfId="20583" xr:uid="{A43051B2-FB82-4E77-AD6E-11D04FC9CD26}"/>
    <cellStyle name="40% - Accent5 4 4 4" xfId="6700" xr:uid="{1E4640AF-24E6-46FE-B8EF-129265A7CACB}"/>
    <cellStyle name="40% - Accent5 4 4 4 2" xfId="15030" xr:uid="{82670D42-99BA-4AC6-BF0E-5E5456713606}"/>
    <cellStyle name="40% - Accent5 4 4 4 2 2" xfId="31687" xr:uid="{D2E543EA-A64F-4247-9F06-958F35001D09}"/>
    <cellStyle name="40% - Accent5 4 4 4 3" xfId="23359" xr:uid="{5B2D3701-E669-414A-9308-F87679A51A05}"/>
    <cellStyle name="40% - Accent5 4 4 5" xfId="9478" xr:uid="{18B042BD-977A-4966-B7E7-20CE0A690981}"/>
    <cellStyle name="40% - Accent5 4 4 5 2" xfId="26135" xr:uid="{94B69F52-9540-44D7-892C-A3E8A9567285}"/>
    <cellStyle name="40% - Accent5 4 4 6" xfId="17807" xr:uid="{A060375D-70AB-49EF-8EB1-0722DBF379A4}"/>
    <cellStyle name="40% - Accent5 4 5" xfId="1513" xr:uid="{E6195F78-31D9-401A-8E21-40E7CBA98C29}"/>
    <cellStyle name="40% - Accent5 4 5 2" xfId="4303" xr:uid="{9CBC6DC4-56A3-4007-9494-0F22752AFC5A}"/>
    <cellStyle name="40% - Accent5 4 5 2 2" xfId="12633" xr:uid="{24C1824F-760F-4F58-A659-996A4BD93304}"/>
    <cellStyle name="40% - Accent5 4 5 2 2 2" xfId="29290" xr:uid="{30F4F1E9-AD47-48BC-8E1E-BEB4C9E12C32}"/>
    <cellStyle name="40% - Accent5 4 5 2 3" xfId="20962" xr:uid="{FC829B2D-A73D-4A67-A8B3-EDF4D269BBB3}"/>
    <cellStyle name="40% - Accent5 4 5 3" xfId="7079" xr:uid="{AC53DA0D-63D7-4863-A64D-6422DBB871E9}"/>
    <cellStyle name="40% - Accent5 4 5 3 2" xfId="15409" xr:uid="{E65A2093-62E8-4117-B762-D257B24B7BB8}"/>
    <cellStyle name="40% - Accent5 4 5 3 2 2" xfId="32066" xr:uid="{BD6A1167-38DA-4485-8D65-931193511336}"/>
    <cellStyle name="40% - Accent5 4 5 3 3" xfId="23738" xr:uid="{5F78DD8E-C8C9-4423-AC39-61E672B979EB}"/>
    <cellStyle name="40% - Accent5 4 5 4" xfId="9857" xr:uid="{3B93AB80-B211-4B60-A86F-655EF7E2848A}"/>
    <cellStyle name="40% - Accent5 4 5 4 2" xfId="26514" xr:uid="{478B6EA7-50B2-427C-BC88-0566ED18D448}"/>
    <cellStyle name="40% - Accent5 4 5 5" xfId="18186" xr:uid="{20C48882-0D4B-421F-9E0E-C44388A429D7}"/>
    <cellStyle name="40% - Accent5 4 6" xfId="2976" xr:uid="{CA61E5FE-7176-4549-9450-11C280E706A9}"/>
    <cellStyle name="40% - Accent5 4 6 2" xfId="11306" xr:uid="{E08D8137-B8AA-4EEF-B235-AF25BAC16E99}"/>
    <cellStyle name="40% - Accent5 4 6 2 2" xfId="27963" xr:uid="{89D47617-3E45-4074-B895-784E47F7FC03}"/>
    <cellStyle name="40% - Accent5 4 6 3" xfId="19635" xr:uid="{293AD0E1-1403-4EC6-A1E6-0B173E9B9B8E}"/>
    <cellStyle name="40% - Accent5 4 7" xfId="5752" xr:uid="{2B8CDDF6-BB7A-4F01-9F97-33831D4AB690}"/>
    <cellStyle name="40% - Accent5 4 7 2" xfId="14082" xr:uid="{BD853455-6292-4BBB-9B23-33D5067130D2}"/>
    <cellStyle name="40% - Accent5 4 7 2 2" xfId="30739" xr:uid="{0A2152DA-BEF0-46AD-BCD4-90072653C42F}"/>
    <cellStyle name="40% - Accent5 4 7 3" xfId="22411" xr:uid="{D7C4D31D-EC00-4A0D-9CFB-E82D27A21B3C}"/>
    <cellStyle name="40% - Accent5 4 8" xfId="8530" xr:uid="{E98F78AA-C21F-4139-9938-9CD2A6A9BCA3}"/>
    <cellStyle name="40% - Accent5 4 8 2" xfId="25187" xr:uid="{7F70F978-8D0F-47A3-B255-8EA39A4422FB}"/>
    <cellStyle name="40% - Accent5 4 9" xfId="16859" xr:uid="{5098C128-BFE1-4A9C-9557-534AB1A2F4CD}"/>
    <cellStyle name="40% - Accent5 5" xfId="308" xr:uid="{FB25755C-6C32-4F72-BAAC-F6E0E6F73D4A}"/>
    <cellStyle name="40% - Accent5 5 2" xfId="790" xr:uid="{16BC43B6-EEC5-402C-BCE0-81E811F70E39}"/>
    <cellStyle name="40% - Accent5 5 2 2" xfId="2118" xr:uid="{68CC86FC-682B-4385-9EF4-7DB7C81011EF}"/>
    <cellStyle name="40% - Accent5 5 2 2 2" xfId="4908" xr:uid="{0A9B9EBF-CCF6-445A-8BA2-9613DD83B134}"/>
    <cellStyle name="40% - Accent5 5 2 2 2 2" xfId="13238" xr:uid="{A9E46464-4225-42FC-96CC-D5BD6D41D5F0}"/>
    <cellStyle name="40% - Accent5 5 2 2 2 2 2" xfId="29895" xr:uid="{FD81DA26-E8E7-4544-B3CD-FE6D5EF51D42}"/>
    <cellStyle name="40% - Accent5 5 2 2 2 3" xfId="21567" xr:uid="{4CDBA5C1-A86E-4132-9AEE-64200B637BED}"/>
    <cellStyle name="40% - Accent5 5 2 2 3" xfId="7684" xr:uid="{F3CC7CD1-7604-49F9-B858-9A779EDF3536}"/>
    <cellStyle name="40% - Accent5 5 2 2 3 2" xfId="16014" xr:uid="{148A1ACD-8009-4F71-B931-00C74138C1A3}"/>
    <cellStyle name="40% - Accent5 5 2 2 3 2 2" xfId="32671" xr:uid="{00534697-9EC8-41DB-9D07-990008B122A3}"/>
    <cellStyle name="40% - Accent5 5 2 2 3 3" xfId="24343" xr:uid="{A6782BAA-7243-4DD5-9ABF-71D89CEB15E2}"/>
    <cellStyle name="40% - Accent5 5 2 2 4" xfId="10462" xr:uid="{39A5123F-895B-4606-8894-0B725EAA4C8F}"/>
    <cellStyle name="40% - Accent5 5 2 2 4 2" xfId="27119" xr:uid="{587F9C33-81F1-4F1A-9EBC-5096698DCAFA}"/>
    <cellStyle name="40% - Accent5 5 2 2 5" xfId="18791" xr:uid="{FD2E466D-449A-45AC-89AC-5770AF7314E0}"/>
    <cellStyle name="40% - Accent5 5 2 3" xfId="3581" xr:uid="{2360226A-691C-4DCE-AF1D-FCADA24509A4}"/>
    <cellStyle name="40% - Accent5 5 2 3 2" xfId="11911" xr:uid="{3CCDD0D7-3B7B-4913-8CF5-FC59DB099DAE}"/>
    <cellStyle name="40% - Accent5 5 2 3 2 2" xfId="28568" xr:uid="{D2ABCE20-8EDC-48A6-84F1-902247E88F99}"/>
    <cellStyle name="40% - Accent5 5 2 3 3" xfId="20240" xr:uid="{517D2FDE-76C8-4A9A-ABFC-8CD6988D1D22}"/>
    <cellStyle name="40% - Accent5 5 2 4" xfId="6357" xr:uid="{C42F00D0-252E-4D21-9F8E-D562C01E19FE}"/>
    <cellStyle name="40% - Accent5 5 2 4 2" xfId="14687" xr:uid="{C2D5A4EB-050B-4BE5-8EB3-5B52A7872594}"/>
    <cellStyle name="40% - Accent5 5 2 4 2 2" xfId="31344" xr:uid="{B6C7622A-9109-4B41-97E4-ADF75A61A42A}"/>
    <cellStyle name="40% - Accent5 5 2 4 3" xfId="23016" xr:uid="{DDA9626F-D626-4F15-AFFA-157C153A60DD}"/>
    <cellStyle name="40% - Accent5 5 2 5" xfId="9135" xr:uid="{9FD27ECA-9DE5-4DFA-B033-BCDA08E56AAA}"/>
    <cellStyle name="40% - Accent5 5 2 5 2" xfId="25792" xr:uid="{06439502-789D-4E11-9046-5CAE1CF85FD4}"/>
    <cellStyle name="40% - Accent5 5 2 6" xfId="17464" xr:uid="{7C74412E-DB1C-4E74-B5EB-7446333DFD93}"/>
    <cellStyle name="40% - Accent5 5 3" xfId="1638" xr:uid="{14F03385-BF00-4D8D-8D0D-33A8343A09AC}"/>
    <cellStyle name="40% - Accent5 5 3 2" xfId="4428" xr:uid="{7DA2193F-FB47-4379-AEEB-7E296A68F0C4}"/>
    <cellStyle name="40% - Accent5 5 3 2 2" xfId="12758" xr:uid="{4785F45F-5CCE-45BB-808F-27F2645E867B}"/>
    <cellStyle name="40% - Accent5 5 3 2 2 2" xfId="29415" xr:uid="{7A3E10AB-6DD9-4DF0-B4E0-2C654AEC088B}"/>
    <cellStyle name="40% - Accent5 5 3 2 3" xfId="21087" xr:uid="{829AFF38-4B26-404B-A97B-0479A8B9D711}"/>
    <cellStyle name="40% - Accent5 5 3 3" xfId="7204" xr:uid="{8B34B540-C054-43E2-82BD-2D3263FF7561}"/>
    <cellStyle name="40% - Accent5 5 3 3 2" xfId="15534" xr:uid="{5F7E6768-7A65-42A7-A4BE-55BDCB34CC8C}"/>
    <cellStyle name="40% - Accent5 5 3 3 2 2" xfId="32191" xr:uid="{51DA04A2-804F-47E7-97D2-68C54B1537A3}"/>
    <cellStyle name="40% - Accent5 5 3 3 3" xfId="23863" xr:uid="{9ED3B0E6-E9FF-4071-8EF1-870D2C5877A2}"/>
    <cellStyle name="40% - Accent5 5 3 4" xfId="9982" xr:uid="{647AABB9-8F7C-4734-8D0C-AB4AB9228AAA}"/>
    <cellStyle name="40% - Accent5 5 3 4 2" xfId="26639" xr:uid="{5AED335C-A8D3-4250-8282-9654405385FF}"/>
    <cellStyle name="40% - Accent5 5 3 5" xfId="18311" xr:uid="{729A5E3C-BB07-414D-B702-3EA213710C3C}"/>
    <cellStyle name="40% - Accent5 5 4" xfId="3101" xr:uid="{7785DB25-8C9B-4AEB-852F-68DBD8D566FF}"/>
    <cellStyle name="40% - Accent5 5 4 2" xfId="11431" xr:uid="{219DE7D5-0CFE-4471-AE16-0BB039E0E5A6}"/>
    <cellStyle name="40% - Accent5 5 4 2 2" xfId="28088" xr:uid="{8CAD98C4-A4F7-43F7-BB68-1F60677A0ECC}"/>
    <cellStyle name="40% - Accent5 5 4 3" xfId="19760" xr:uid="{C588739A-2772-481D-A18F-75AFCE2A9662}"/>
    <cellStyle name="40% - Accent5 5 5" xfId="5877" xr:uid="{98D44B50-ED83-4683-9ED2-5287C66C5C4C}"/>
    <cellStyle name="40% - Accent5 5 5 2" xfId="14207" xr:uid="{92FB2564-E417-4BED-8551-2026F304465F}"/>
    <cellStyle name="40% - Accent5 5 5 2 2" xfId="30864" xr:uid="{D733F546-09B3-4F32-B1B2-2428E7C510DD}"/>
    <cellStyle name="40% - Accent5 5 5 3" xfId="22536" xr:uid="{F47FBF6A-E21A-4368-B874-2B1097F32741}"/>
    <cellStyle name="40% - Accent5 5 6" xfId="8655" xr:uid="{B74F10C0-C469-4EB7-919D-1AF6BB6B579F}"/>
    <cellStyle name="40% - Accent5 5 6 2" xfId="25312" xr:uid="{D316D05F-B3A5-476B-9AB1-2446EB1C978D}"/>
    <cellStyle name="40% - Accent5 5 7" xfId="16984" xr:uid="{7F38DDA2-705B-419B-9CEA-DE944054B486}"/>
    <cellStyle name="40% - Accent5 5 8" xfId="34950" xr:uid="{A827A0F1-075E-448C-BC57-17A0940479D3}"/>
    <cellStyle name="40% - Accent5 6" xfId="544" xr:uid="{9C5DA3A8-6AE2-4F7B-8349-B702522261FF}"/>
    <cellStyle name="40% - Accent5 6 2" xfId="1874" xr:uid="{A773FAC6-71CB-4757-8EBA-D1CE70F504F0}"/>
    <cellStyle name="40% - Accent5 6 2 2" xfId="4664" xr:uid="{328ACFAC-537C-47FD-8800-4FAEF2195A3C}"/>
    <cellStyle name="40% - Accent5 6 2 2 2" xfId="12994" xr:uid="{F8160872-53AC-4BBF-BAF6-D92352ABA302}"/>
    <cellStyle name="40% - Accent5 6 2 2 2 2" xfId="29651" xr:uid="{12074B6C-6C2D-493E-BAE0-EA01FE79777F}"/>
    <cellStyle name="40% - Accent5 6 2 2 3" xfId="21323" xr:uid="{4C3533F0-13F6-4C4F-8082-FE49FBBDB4DA}"/>
    <cellStyle name="40% - Accent5 6 2 3" xfId="7440" xr:uid="{BA71425A-C746-4DC8-AF6E-79A998BFFD5B}"/>
    <cellStyle name="40% - Accent5 6 2 3 2" xfId="15770" xr:uid="{3BD79D04-7EE9-4B62-B826-ECB8A51D9455}"/>
    <cellStyle name="40% - Accent5 6 2 3 2 2" xfId="32427" xr:uid="{F5A41CFB-C6BA-44D6-9CB5-8B35EEB4F778}"/>
    <cellStyle name="40% - Accent5 6 2 3 3" xfId="24099" xr:uid="{B099AE60-F4A5-4CEE-B0FD-3F2B9029671D}"/>
    <cellStyle name="40% - Accent5 6 2 4" xfId="10218" xr:uid="{2C904733-8767-4633-9E7D-6192258D7985}"/>
    <cellStyle name="40% - Accent5 6 2 4 2" xfId="26875" xr:uid="{D2B8B33C-1103-4388-B4C2-F3029ADC375E}"/>
    <cellStyle name="40% - Accent5 6 2 5" xfId="18547" xr:uid="{4CA04177-31AA-4A5B-A3E4-A0E554E5F8B2}"/>
    <cellStyle name="40% - Accent5 6 3" xfId="3337" xr:uid="{E15F3CC9-0F3C-4276-9B95-0E4963C53BC5}"/>
    <cellStyle name="40% - Accent5 6 3 2" xfId="11667" xr:uid="{43BCFC45-ADC3-438C-A238-FD01685A11CC}"/>
    <cellStyle name="40% - Accent5 6 3 2 2" xfId="28324" xr:uid="{7EB0FC1C-05D0-4311-8B2F-44A311DBE670}"/>
    <cellStyle name="40% - Accent5 6 3 3" xfId="19996" xr:uid="{8E694D6D-CAB7-48AE-AAD0-D34ACDF1FD4B}"/>
    <cellStyle name="40% - Accent5 6 4" xfId="6113" xr:uid="{1AD1E904-608E-42D8-9399-D43457F4411C}"/>
    <cellStyle name="40% - Accent5 6 4 2" xfId="14443" xr:uid="{3DFB6ABC-3D0C-4105-A89B-DAAB019F0053}"/>
    <cellStyle name="40% - Accent5 6 4 2 2" xfId="31100" xr:uid="{C7DD29DD-B585-404D-A33B-282804D5FBAF}"/>
    <cellStyle name="40% - Accent5 6 4 3" xfId="22772" xr:uid="{744E1C93-DA9D-406E-9B7B-3FDDDEDC0421}"/>
    <cellStyle name="40% - Accent5 6 5" xfId="8891" xr:uid="{F9DEB000-F0B3-4142-93FB-5481FB819A09}"/>
    <cellStyle name="40% - Accent5 6 5 2" xfId="25548" xr:uid="{A7275C18-DA84-4CA0-9321-BBB02E1E2CC0}"/>
    <cellStyle name="40% - Accent5 6 6" xfId="17220" xr:uid="{8C971856-D446-4778-BAD8-868175C82CB7}"/>
    <cellStyle name="40% - Accent5 6 7" xfId="34951" xr:uid="{E6A3DB56-CA5C-4D58-8ABB-D0BFE46C3B4D}"/>
    <cellStyle name="40% - Accent5 7" xfId="1021" xr:uid="{694B0995-8597-4C31-A89E-BC123841AE40}"/>
    <cellStyle name="40% - Accent5 7 2" xfId="2349" xr:uid="{7A045689-39C4-484C-83F1-20B915330567}"/>
    <cellStyle name="40% - Accent5 7 2 2" xfId="5139" xr:uid="{03B46770-C30B-4382-95AA-487912F398ED}"/>
    <cellStyle name="40% - Accent5 7 2 2 2" xfId="13469" xr:uid="{D9921257-3C30-4188-BB44-53E9119FFAE6}"/>
    <cellStyle name="40% - Accent5 7 2 2 2 2" xfId="30126" xr:uid="{5FC0BA51-3348-4486-BAF4-30F50FAC43D8}"/>
    <cellStyle name="40% - Accent5 7 2 2 3" xfId="21798" xr:uid="{620E3680-3723-4B73-8B08-22F97FF07C08}"/>
    <cellStyle name="40% - Accent5 7 2 3" xfId="7915" xr:uid="{FE39A37E-95AD-447C-B755-B8117A3C429A}"/>
    <cellStyle name="40% - Accent5 7 2 3 2" xfId="16245" xr:uid="{D73890AA-2B33-4965-BD2D-8F1864CBF706}"/>
    <cellStyle name="40% - Accent5 7 2 3 2 2" xfId="32902" xr:uid="{F1B9FF44-C35D-474E-87C4-84C6ABC514D3}"/>
    <cellStyle name="40% - Accent5 7 2 3 3" xfId="24574" xr:uid="{6F23A633-B3A4-4834-9ECA-851BE6E1CFE5}"/>
    <cellStyle name="40% - Accent5 7 2 4" xfId="10693" xr:uid="{2F625704-1705-4F76-BD9A-87378FD0E9EB}"/>
    <cellStyle name="40% - Accent5 7 2 4 2" xfId="27350" xr:uid="{34E1E2EE-8567-43CC-B9D4-78FEE0716754}"/>
    <cellStyle name="40% - Accent5 7 2 5" xfId="19022" xr:uid="{5DD03215-4242-43F2-9232-475CB860B4B1}"/>
    <cellStyle name="40% - Accent5 7 3" xfId="3812" xr:uid="{395BED20-F1E3-433A-A6CF-A89AD94F43C7}"/>
    <cellStyle name="40% - Accent5 7 3 2" xfId="12142" xr:uid="{E29C168E-FF8E-47F4-96B3-9137E70AAD1B}"/>
    <cellStyle name="40% - Accent5 7 3 2 2" xfId="28799" xr:uid="{D2EB507A-F31F-4522-BEF7-05140EA7DB29}"/>
    <cellStyle name="40% - Accent5 7 3 3" xfId="20471" xr:uid="{E9D64D15-518F-4954-BCFB-7D0431F5926E}"/>
    <cellStyle name="40% - Accent5 7 4" xfId="6588" xr:uid="{F8D11D46-9B96-46EE-AAB4-9CBB21EDDB7E}"/>
    <cellStyle name="40% - Accent5 7 4 2" xfId="14918" xr:uid="{6C6E9D10-C861-425D-96AE-591CE22C3283}"/>
    <cellStyle name="40% - Accent5 7 4 2 2" xfId="31575" xr:uid="{6B74EDE2-6559-438F-B806-A47E4D8D7AA7}"/>
    <cellStyle name="40% - Accent5 7 4 3" xfId="23247" xr:uid="{5732E324-D77B-43AC-AE80-F4FBF585173E}"/>
    <cellStyle name="40% - Accent5 7 5" xfId="9366" xr:uid="{4F31E78E-55D9-44AC-A933-D178C6C53F79}"/>
    <cellStyle name="40% - Accent5 7 5 2" xfId="26023" xr:uid="{B25D2ACD-E662-4793-B806-DD4D1FC284CB}"/>
    <cellStyle name="40% - Accent5 7 6" xfId="17695" xr:uid="{F85B77CD-0D91-4762-AE97-4BEAFB9DC0B1}"/>
    <cellStyle name="40% - Accent5 7 7" xfId="34952" xr:uid="{AF5C3D98-B017-4752-A1A6-7497CB3A9B20}"/>
    <cellStyle name="40% - Accent5 8" xfId="1256" xr:uid="{A9D2FB19-6A21-4248-AF89-7AAAC2772108}"/>
    <cellStyle name="40% - Accent5 8 2" xfId="2584" xr:uid="{E6D144B4-5EA6-4B78-8F90-D4E2EC9F72B7}"/>
    <cellStyle name="40% - Accent5 8 2 2" xfId="5374" xr:uid="{51AC8978-5B30-47FE-89E3-799533028B0B}"/>
    <cellStyle name="40% - Accent5 8 2 2 2" xfId="13704" xr:uid="{6E8DAA68-D8B7-4484-9BCA-B2F263DF5C8A}"/>
    <cellStyle name="40% - Accent5 8 2 2 2 2" xfId="30361" xr:uid="{B7A387DB-6500-4389-82F7-8F619D309EE6}"/>
    <cellStyle name="40% - Accent5 8 2 2 3" xfId="22033" xr:uid="{CCAB4367-5439-4438-B878-D411D2EA7B05}"/>
    <cellStyle name="40% - Accent5 8 2 3" xfId="8150" xr:uid="{513352C7-05C2-47ED-BCA1-AD1EADE53B99}"/>
    <cellStyle name="40% - Accent5 8 2 3 2" xfId="16480" xr:uid="{EFD62E2A-E081-427D-92A0-DCAB807956EC}"/>
    <cellStyle name="40% - Accent5 8 2 3 2 2" xfId="33137" xr:uid="{BA17DF9B-D3BE-4CB0-912F-FFB8D541842F}"/>
    <cellStyle name="40% - Accent5 8 2 3 3" xfId="24809" xr:uid="{955AE706-5CE4-4A1A-B920-97E3DDC99636}"/>
    <cellStyle name="40% - Accent5 8 2 4" xfId="10928" xr:uid="{B033C1CB-EA77-4333-80CD-E4D950897121}"/>
    <cellStyle name="40% - Accent5 8 2 4 2" xfId="27585" xr:uid="{97B87AA2-9D3D-436C-A331-ABDBCEAFFA7B}"/>
    <cellStyle name="40% - Accent5 8 2 5" xfId="19257" xr:uid="{A70E36A2-1943-44CD-94BE-726DCEAB6B31}"/>
    <cellStyle name="40% - Accent5 8 3" xfId="4047" xr:uid="{5A0FB773-9FDE-4271-9823-EC29FE89F67D}"/>
    <cellStyle name="40% - Accent5 8 3 2" xfId="12377" xr:uid="{00B7D43C-5E76-4607-BD12-6129AAA7987A}"/>
    <cellStyle name="40% - Accent5 8 3 2 2" xfId="29034" xr:uid="{935CC91E-8500-4917-86EF-458116482B70}"/>
    <cellStyle name="40% - Accent5 8 3 3" xfId="20706" xr:uid="{AD182A2B-918D-418A-AC02-BEF538C4B12E}"/>
    <cellStyle name="40% - Accent5 8 4" xfId="6823" xr:uid="{37DEE3DB-D261-4C88-B202-0F7854F56E8B}"/>
    <cellStyle name="40% - Accent5 8 4 2" xfId="15153" xr:uid="{4C058117-D772-4FE2-9888-0EC0DC9B7E72}"/>
    <cellStyle name="40% - Accent5 8 4 2 2" xfId="31810" xr:uid="{7C131133-8809-47C0-868E-A1A8A41E4681}"/>
    <cellStyle name="40% - Accent5 8 4 3" xfId="23482" xr:uid="{732F7E10-5C77-499D-B6F7-D5477BEA968B}"/>
    <cellStyle name="40% - Accent5 8 5" xfId="9601" xr:uid="{F249690D-2CCA-47BD-A930-D8543786A906}"/>
    <cellStyle name="40% - Accent5 8 5 2" xfId="26258" xr:uid="{50F17378-6680-45A1-B053-F1D649AFC84D}"/>
    <cellStyle name="40% - Accent5 8 6" xfId="17930" xr:uid="{1DE3D463-5905-4A23-81EF-4BD35D22EEC4}"/>
    <cellStyle name="40% - Accent5 8 7" xfId="34953" xr:uid="{D5D335EF-2C02-46D2-B89C-783EDA1EC8A5}"/>
    <cellStyle name="40% - Accent5 9" xfId="1278" xr:uid="{45AC5232-83A5-4F4D-BC94-C4284675AF6B}"/>
    <cellStyle name="40% - Accent5 9 2" xfId="2606" xr:uid="{D4F61D5A-C630-4E23-B29E-173134B01735}"/>
    <cellStyle name="40% - Accent5 9 2 2" xfId="5396" xr:uid="{1B707790-FEFB-4A7C-ACB2-645283008D6A}"/>
    <cellStyle name="40% - Accent5 9 2 2 2" xfId="13726" xr:uid="{4C12520B-8526-4BCD-918E-942D3D8D3491}"/>
    <cellStyle name="40% - Accent5 9 2 2 2 2" xfId="30383" xr:uid="{46459B90-F76A-4D1C-994D-1C47FDF83DF5}"/>
    <cellStyle name="40% - Accent5 9 2 2 3" xfId="22055" xr:uid="{3CA40487-4B60-4F45-8131-45F375536AF3}"/>
    <cellStyle name="40% - Accent5 9 2 3" xfId="8172" xr:uid="{A37F58D7-1AC7-4915-87FB-86E236A4578A}"/>
    <cellStyle name="40% - Accent5 9 2 3 2" xfId="16502" xr:uid="{97AD936A-6425-421F-AA95-A7E069E94EA9}"/>
    <cellStyle name="40% - Accent5 9 2 3 2 2" xfId="33159" xr:uid="{E387FC4F-0EA4-4AE2-9BC3-4FB2E14969D1}"/>
    <cellStyle name="40% - Accent5 9 2 3 3" xfId="24831" xr:uid="{2A581946-126B-4B4D-B9BC-7AE15C12BB83}"/>
    <cellStyle name="40% - Accent5 9 2 4" xfId="10950" xr:uid="{D5589026-51BA-4A92-98C9-3B5FC7A5EF47}"/>
    <cellStyle name="40% - Accent5 9 2 4 2" xfId="27607" xr:uid="{F1F8C8E9-C8AA-44D3-8988-E31EEA789795}"/>
    <cellStyle name="40% - Accent5 9 2 5" xfId="19279" xr:uid="{BE2E8FC5-B47F-4376-9ADC-E5DC24CF2EEE}"/>
    <cellStyle name="40% - Accent5 9 3" xfId="4069" xr:uid="{E6D46A7F-5B3D-477F-B8BB-D698DA677D8C}"/>
    <cellStyle name="40% - Accent5 9 3 2" xfId="12399" xr:uid="{CBA7F5BF-4E73-4C33-A7EB-80CEDD8BBE9F}"/>
    <cellStyle name="40% - Accent5 9 3 2 2" xfId="29056" xr:uid="{E370D8FF-FA09-4B5D-8A43-3823D7220A1A}"/>
    <cellStyle name="40% - Accent5 9 3 3" xfId="20728" xr:uid="{EF3FA0CE-83B3-45D6-A12F-AED41E77C6DC}"/>
    <cellStyle name="40% - Accent5 9 4" xfId="6845" xr:uid="{C53F75F5-3079-495B-AAF4-D91A72D50669}"/>
    <cellStyle name="40% - Accent5 9 4 2" xfId="15175" xr:uid="{582DFD14-018C-4B8E-9BB0-DB894171913B}"/>
    <cellStyle name="40% - Accent5 9 4 2 2" xfId="31832" xr:uid="{DA7351FC-488E-4B6A-96EC-8D73C2A55692}"/>
    <cellStyle name="40% - Accent5 9 4 3" xfId="23504" xr:uid="{3B810B3B-27EC-4A1B-9F6F-BF4A4192AF50}"/>
    <cellStyle name="40% - Accent5 9 5" xfId="9623" xr:uid="{85E06E41-25D2-444E-9263-04FE9F743AAB}"/>
    <cellStyle name="40% - Accent5 9 5 2" xfId="26280" xr:uid="{7178AF0A-6194-4FF8-A038-422BDB04F954}"/>
    <cellStyle name="40% - Accent5 9 6" xfId="17952" xr:uid="{CAC4BC21-68A1-4E09-96B6-3BFD39802B8A}"/>
    <cellStyle name="40% - Accent6" xfId="53" builtinId="51" customBuiltin="1"/>
    <cellStyle name="40% - Accent6 10" xfId="1399" xr:uid="{2ECB8412-2691-465A-BAC9-6FBEC0668CF9}"/>
    <cellStyle name="40% - Accent6 10 2" xfId="4190" xr:uid="{67C507D1-1D75-4570-8489-77BD71A999D4}"/>
    <cellStyle name="40% - Accent6 10 2 2" xfId="12520" xr:uid="{17D67BA4-FA45-460B-8AED-FA590D689727}"/>
    <cellStyle name="40% - Accent6 10 2 2 2" xfId="29177" xr:uid="{7CEC1484-571B-4A91-AC91-66C32B3E0E37}"/>
    <cellStyle name="40% - Accent6 10 2 3" xfId="20849" xr:uid="{08B7EDD1-7AFB-40CA-882B-B0EE1DC03C9A}"/>
    <cellStyle name="40% - Accent6 10 3" xfId="6966" xr:uid="{22EAF213-C4E9-45B9-BDC6-FA6F341E0890}"/>
    <cellStyle name="40% - Accent6 10 3 2" xfId="15296" xr:uid="{DD61A8A5-41CD-42F0-9E8C-04EDE6FA024B}"/>
    <cellStyle name="40% - Accent6 10 3 2 2" xfId="31953" xr:uid="{7583F3FD-9260-4E4E-B9A8-E28889BF2980}"/>
    <cellStyle name="40% - Accent6 10 3 3" xfId="23625" xr:uid="{8B86FAFE-955A-49A6-8CA5-66169AA58E6C}"/>
    <cellStyle name="40% - Accent6 10 4" xfId="9744" xr:uid="{C1D46C5C-0E03-486E-A607-120A767E6BCD}"/>
    <cellStyle name="40% - Accent6 10 4 2" xfId="26401" xr:uid="{974FD36E-6CB9-4242-97F0-0F0C78C151AD}"/>
    <cellStyle name="40% - Accent6 10 5" xfId="18073" xr:uid="{DE4E1EF5-6292-4DA3-9EF7-F2D624CDCFC9}"/>
    <cellStyle name="40% - Accent6 11" xfId="2861" xr:uid="{09FF3E39-3800-4D8E-8127-E283A6A23F0D}"/>
    <cellStyle name="40% - Accent6 11 2" xfId="11193" xr:uid="{BE47DC57-6662-4CC7-A936-5F654200FD6E}"/>
    <cellStyle name="40% - Accent6 11 2 2" xfId="27850" xr:uid="{F062051F-C1DE-48CC-B02C-85C223A8390F}"/>
    <cellStyle name="40% - Accent6 11 3" xfId="19522" xr:uid="{13301B12-A1B7-40EF-A6E5-3167519F9B43}"/>
    <cellStyle name="40% - Accent6 12" xfId="5639" xr:uid="{3F745E47-C123-4E1C-AB92-7D224C6D626F}"/>
    <cellStyle name="40% - Accent6 12 2" xfId="13969" xr:uid="{14480804-25F7-4E25-96BA-EF7406710523}"/>
    <cellStyle name="40% - Accent6 12 2 2" xfId="30626" xr:uid="{E6A59CFE-E06A-4B2B-A335-AC553A54108F}"/>
    <cellStyle name="40% - Accent6 12 3" xfId="22298" xr:uid="{FA11849D-CFFF-44CB-8932-D436D13AC929}"/>
    <cellStyle name="40% - Accent6 13" xfId="8415" xr:uid="{D195B0ED-F3ED-480D-9187-DEC6F4BA9768}"/>
    <cellStyle name="40% - Accent6 13 2" xfId="25074" xr:uid="{5E8F6849-6DCF-4259-B080-7519B0FF0EDE}"/>
    <cellStyle name="40% - Accent6 14" xfId="16744" xr:uid="{1E4D884C-6018-4358-A11B-648C38E5A9A3}"/>
    <cellStyle name="40% - Accent6 2" xfId="96" xr:uid="{524F6BB7-CB35-4489-B57D-A1635654C9F2}"/>
    <cellStyle name="40% - Accent6 2 10" xfId="5674" xr:uid="{7EB4C4DE-27D7-482F-A824-6AA43A69A2D1}"/>
    <cellStyle name="40% - Accent6 2 10 2" xfId="14004" xr:uid="{EBAE5899-E6B0-4204-93DA-2DEDD4495B7C}"/>
    <cellStyle name="40% - Accent6 2 10 2 2" xfId="30661" xr:uid="{C35E01EB-C7FA-48FA-A0E5-9EA5E9CFCFFA}"/>
    <cellStyle name="40% - Accent6 2 10 3" xfId="22333" xr:uid="{D82C37B3-5EA6-4535-8F88-08F7CB0D5B0A}"/>
    <cellStyle name="40% - Accent6 2 10 4" xfId="34954" xr:uid="{BA6491DE-1797-43EC-872F-E72317A3D225}"/>
    <cellStyle name="40% - Accent6 2 11" xfId="8451" xr:uid="{336CCC6A-5365-468D-945A-5C9124BC10E5}"/>
    <cellStyle name="40% - Accent6 2 11 2" xfId="25109" xr:uid="{05198697-0D7D-4828-B9E0-C404E1A8785E}"/>
    <cellStyle name="40% - Accent6 2 11 3" xfId="34955" xr:uid="{EBFB8D27-41A1-4BD7-A098-6D69D1AC5CDC}"/>
    <cellStyle name="40% - Accent6 2 12" xfId="16781" xr:uid="{D76C8A5C-09C0-401E-8643-2A6144ABA5A5}"/>
    <cellStyle name="40% - Accent6 2 12 2" xfId="34956" xr:uid="{1AB3A010-E128-4B79-BF68-F93C0C49A9A6}"/>
    <cellStyle name="40% - Accent6 2 13" xfId="33878" xr:uid="{803CF21A-559E-4168-B9DA-8FCE14312EBA}"/>
    <cellStyle name="40% - Accent6 2 13 2" xfId="34957" xr:uid="{1790D78E-7D49-4BAB-9168-45D52C451CBB}"/>
    <cellStyle name="40% - Accent6 2 14" xfId="34958" xr:uid="{D7702497-8ACD-4C7E-BD6B-D6BBF9AAA9B0}"/>
    <cellStyle name="40% - Accent6 2 15" xfId="34959" xr:uid="{A6530FB6-D7CF-4BE7-93B3-D852327DB926}"/>
    <cellStyle name="40% - Accent6 2 16" xfId="34724" xr:uid="{101F6053-08EA-4848-8D8F-123137122619}"/>
    <cellStyle name="40% - Accent6 2 2" xfId="157" xr:uid="{241C0DEC-5885-4E9A-B48A-44EAEC8D8533}"/>
    <cellStyle name="40% - Accent6 2 2 10" xfId="8510" xr:uid="{2DF877C1-F1DC-4D1B-AEE0-6C156D5B8A7A}"/>
    <cellStyle name="40% - Accent6 2 2 10 2" xfId="25167" xr:uid="{FD7B4695-938C-4567-B208-961747B8C606}"/>
    <cellStyle name="40% - Accent6 2 2 11" xfId="16839" xr:uid="{62434C8F-9CC0-4A3B-AC9C-EE058A448A85}"/>
    <cellStyle name="40% - Accent6 2 2 12" xfId="34960" xr:uid="{D7210666-C102-48EB-B3A7-A109EF907F74}"/>
    <cellStyle name="40% - Accent6 2 2 2" xfId="278" xr:uid="{A9AF773A-F91F-47EA-9BE3-65FCE3B04CDB}"/>
    <cellStyle name="40% - Accent6 2 2 2 2" xfId="520" xr:uid="{629835D5-1E76-4DC2-8369-531DCB9089E3}"/>
    <cellStyle name="40% - Accent6 2 2 2 2 2" xfId="996" xr:uid="{D3440AB1-5C19-4217-B3BF-FA9EF9AB482C}"/>
    <cellStyle name="40% - Accent6 2 2 2 2 2 2" xfId="2324" xr:uid="{712787BB-3FC3-4C1A-A1AB-83739F3BF19D}"/>
    <cellStyle name="40% - Accent6 2 2 2 2 2 2 2" xfId="5114" xr:uid="{F9A4A9E5-A0D3-4032-B096-84EC012889A8}"/>
    <cellStyle name="40% - Accent6 2 2 2 2 2 2 2 2" xfId="13444" xr:uid="{D7098F50-F1AF-4037-9AB6-B44E4B22FBBB}"/>
    <cellStyle name="40% - Accent6 2 2 2 2 2 2 2 2 2" xfId="30101" xr:uid="{78DF738B-81BE-4DAF-9F41-8484BC3AFAA5}"/>
    <cellStyle name="40% - Accent6 2 2 2 2 2 2 2 3" xfId="21773" xr:uid="{59874AFA-EF5C-4CC5-824F-2C148A6CBDA8}"/>
    <cellStyle name="40% - Accent6 2 2 2 2 2 2 3" xfId="7890" xr:uid="{B79599BC-3A89-45CE-87C3-2BB086942FE0}"/>
    <cellStyle name="40% - Accent6 2 2 2 2 2 2 3 2" xfId="16220" xr:uid="{7B4CF2E8-1EF5-4D4B-B9E1-99FF923755B4}"/>
    <cellStyle name="40% - Accent6 2 2 2 2 2 2 3 2 2" xfId="32877" xr:uid="{426201DD-40F4-460D-9F21-445D3B06BAF6}"/>
    <cellStyle name="40% - Accent6 2 2 2 2 2 2 3 3" xfId="24549" xr:uid="{240DC943-035E-4271-8ACC-994CD68B50FC}"/>
    <cellStyle name="40% - Accent6 2 2 2 2 2 2 4" xfId="10668" xr:uid="{E35257ED-CB22-4195-958F-FFC6A98968D3}"/>
    <cellStyle name="40% - Accent6 2 2 2 2 2 2 4 2" xfId="27325" xr:uid="{D47476A3-73FA-45C2-8B94-C88DE56BF6A7}"/>
    <cellStyle name="40% - Accent6 2 2 2 2 2 2 5" xfId="18997" xr:uid="{B296AFB9-C8D2-4F53-9322-9E6F43BAD2FB}"/>
    <cellStyle name="40% - Accent6 2 2 2 2 2 3" xfId="3787" xr:uid="{3A6B84D4-BAF0-4392-B948-0419CCC3D24E}"/>
    <cellStyle name="40% - Accent6 2 2 2 2 2 3 2" xfId="12117" xr:uid="{53772F3E-1EC5-48D4-9005-969122DCA1DF}"/>
    <cellStyle name="40% - Accent6 2 2 2 2 2 3 2 2" xfId="28774" xr:uid="{112F8C32-E95E-4BC9-B4BA-D2D305E4CCCF}"/>
    <cellStyle name="40% - Accent6 2 2 2 2 2 3 3" xfId="20446" xr:uid="{FDD76D29-79A2-455E-9DB9-5F2FE0E924A2}"/>
    <cellStyle name="40% - Accent6 2 2 2 2 2 4" xfId="6563" xr:uid="{5EBF42F1-0329-46A1-BA55-0A75EC3D895F}"/>
    <cellStyle name="40% - Accent6 2 2 2 2 2 4 2" xfId="14893" xr:uid="{66C657C8-08D7-4937-BF0C-933DDDE8C4DB}"/>
    <cellStyle name="40% - Accent6 2 2 2 2 2 4 2 2" xfId="31550" xr:uid="{6F21D391-1C38-4536-B8A3-628DBF97C251}"/>
    <cellStyle name="40% - Accent6 2 2 2 2 2 4 3" xfId="23222" xr:uid="{C40BA3D9-834F-434B-9DCC-2141C94CDF2F}"/>
    <cellStyle name="40% - Accent6 2 2 2 2 2 5" xfId="9341" xr:uid="{0B71B451-861A-4C9B-8C4B-3F7FBC7FD139}"/>
    <cellStyle name="40% - Accent6 2 2 2 2 2 5 2" xfId="25998" xr:uid="{DBD20FFC-11C8-462F-AA89-E81FCBE06206}"/>
    <cellStyle name="40% - Accent6 2 2 2 2 2 6" xfId="17670" xr:uid="{00A0E090-2E51-4131-AF7A-7FC74B948CBF}"/>
    <cellStyle name="40% - Accent6 2 2 2 2 3" xfId="1850" xr:uid="{20F03FD0-3E6F-4C90-A207-2CBB27845984}"/>
    <cellStyle name="40% - Accent6 2 2 2 2 3 2" xfId="4640" xr:uid="{1E04B14D-3363-45AB-9359-F2B3C1D41091}"/>
    <cellStyle name="40% - Accent6 2 2 2 2 3 2 2" xfId="12970" xr:uid="{B38A54AC-6FB1-4749-922A-E7FC5DD3FCEE}"/>
    <cellStyle name="40% - Accent6 2 2 2 2 3 2 2 2" xfId="29627" xr:uid="{1607B7DA-CC73-4285-86B6-2C3D12E5C5C9}"/>
    <cellStyle name="40% - Accent6 2 2 2 2 3 2 3" xfId="21299" xr:uid="{999A4988-94C2-4BEC-B2AE-0AD86EF8D151}"/>
    <cellStyle name="40% - Accent6 2 2 2 2 3 3" xfId="7416" xr:uid="{65A1AAAE-06DD-49FD-92E6-E794010C26DA}"/>
    <cellStyle name="40% - Accent6 2 2 2 2 3 3 2" xfId="15746" xr:uid="{CFE5ED97-00B4-4A7C-B703-C934619A7596}"/>
    <cellStyle name="40% - Accent6 2 2 2 2 3 3 2 2" xfId="32403" xr:uid="{2A02C3FF-E712-4D44-B6D6-F7614F8F5C48}"/>
    <cellStyle name="40% - Accent6 2 2 2 2 3 3 3" xfId="24075" xr:uid="{50094D84-6301-4BB6-B960-C18D61582B2B}"/>
    <cellStyle name="40% - Accent6 2 2 2 2 3 4" xfId="10194" xr:uid="{5646450F-230E-4027-A92B-B85E5DFF2B6C}"/>
    <cellStyle name="40% - Accent6 2 2 2 2 3 4 2" xfId="26851" xr:uid="{B976D488-4FAD-4226-8E14-91E1F858EB67}"/>
    <cellStyle name="40% - Accent6 2 2 2 2 3 5" xfId="18523" xr:uid="{FA0C49B3-E7EB-425C-A639-8E6E06E47B11}"/>
    <cellStyle name="40% - Accent6 2 2 2 2 4" xfId="3313" xr:uid="{89BF03C3-45ED-4259-AF61-A95835F74A86}"/>
    <cellStyle name="40% - Accent6 2 2 2 2 4 2" xfId="11643" xr:uid="{1D5C5A4C-F5EC-4C5B-BC51-6FBF796FB55E}"/>
    <cellStyle name="40% - Accent6 2 2 2 2 4 2 2" xfId="28300" xr:uid="{C91F87E5-F60F-4DAF-B402-CF02A0B9A8B6}"/>
    <cellStyle name="40% - Accent6 2 2 2 2 4 3" xfId="19972" xr:uid="{6CAEDE16-0F48-493B-A998-3FC4978951B9}"/>
    <cellStyle name="40% - Accent6 2 2 2 2 5" xfId="6089" xr:uid="{4F657138-F0D7-46E3-ABBC-17772367DFB9}"/>
    <cellStyle name="40% - Accent6 2 2 2 2 5 2" xfId="14419" xr:uid="{70ABBA19-50E5-4897-A0C4-E200C9A37AFB}"/>
    <cellStyle name="40% - Accent6 2 2 2 2 5 2 2" xfId="31076" xr:uid="{22986E58-80F5-4018-B2A8-52576E2D00E3}"/>
    <cellStyle name="40% - Accent6 2 2 2 2 5 3" xfId="22748" xr:uid="{2CBAEE33-90D5-42AC-AA16-744763433B4E}"/>
    <cellStyle name="40% - Accent6 2 2 2 2 6" xfId="8867" xr:uid="{6A59DE88-4723-4EBB-BB44-3DFFCFC834A3}"/>
    <cellStyle name="40% - Accent6 2 2 2 2 6 2" xfId="25524" xr:uid="{A29B6DEE-603C-4B2A-B688-D56948AE131D}"/>
    <cellStyle name="40% - Accent6 2 2 2 2 7" xfId="17196" xr:uid="{8850E454-1918-43DB-9F37-6F08EDA9D397}"/>
    <cellStyle name="40% - Accent6 2 2 2 3" xfId="756" xr:uid="{E83D92BA-3061-4E8C-B118-081A7C8AABD2}"/>
    <cellStyle name="40% - Accent6 2 2 2 3 2" xfId="2086" xr:uid="{E9994DD5-1471-4D88-913B-5796AB4CAB8E}"/>
    <cellStyle name="40% - Accent6 2 2 2 3 2 2" xfId="4876" xr:uid="{1A89CFEE-03BD-450C-A514-67DB76265111}"/>
    <cellStyle name="40% - Accent6 2 2 2 3 2 2 2" xfId="13206" xr:uid="{27FB01F1-6FCC-4F45-91B4-B95BEF535BCB}"/>
    <cellStyle name="40% - Accent6 2 2 2 3 2 2 2 2" xfId="29863" xr:uid="{B61896EF-EBB6-4DAF-A2B8-07ECB3F19956}"/>
    <cellStyle name="40% - Accent6 2 2 2 3 2 2 3" xfId="21535" xr:uid="{BCA0A263-EC2D-429A-A173-96C6DA65DC7B}"/>
    <cellStyle name="40% - Accent6 2 2 2 3 2 3" xfId="7652" xr:uid="{8B47CCB1-912C-41F3-8669-104C9A02E4AD}"/>
    <cellStyle name="40% - Accent6 2 2 2 3 2 3 2" xfId="15982" xr:uid="{EF3C1C7C-BB7B-4C0A-B1BA-069A9CAE0CA3}"/>
    <cellStyle name="40% - Accent6 2 2 2 3 2 3 2 2" xfId="32639" xr:uid="{F886A56A-7409-44E9-BE61-5B843FAA1974}"/>
    <cellStyle name="40% - Accent6 2 2 2 3 2 3 3" xfId="24311" xr:uid="{1685B736-0319-4A71-A303-ECB9C214557D}"/>
    <cellStyle name="40% - Accent6 2 2 2 3 2 4" xfId="10430" xr:uid="{2407442F-4B03-464C-BD94-6DE22BDAA65F}"/>
    <cellStyle name="40% - Accent6 2 2 2 3 2 4 2" xfId="27087" xr:uid="{074EBE70-91BF-40E1-BFF4-D6BEBEED07CA}"/>
    <cellStyle name="40% - Accent6 2 2 2 3 2 5" xfId="18759" xr:uid="{72338FAB-AE7E-449F-9083-6B2CFBDA2CEF}"/>
    <cellStyle name="40% - Accent6 2 2 2 3 3" xfId="3549" xr:uid="{53767EA8-E96E-41E9-978D-DBE572A5A089}"/>
    <cellStyle name="40% - Accent6 2 2 2 3 3 2" xfId="11879" xr:uid="{6F4AC246-BEA5-419E-9021-577C409B78B8}"/>
    <cellStyle name="40% - Accent6 2 2 2 3 3 2 2" xfId="28536" xr:uid="{75A174EB-4A6E-4655-925E-AE03AF978403}"/>
    <cellStyle name="40% - Accent6 2 2 2 3 3 3" xfId="20208" xr:uid="{B0662ED9-97D5-47B9-99F4-BE9D9E69D322}"/>
    <cellStyle name="40% - Accent6 2 2 2 3 4" xfId="6325" xr:uid="{276A6C92-91A2-45A6-B729-52CAFBA481CF}"/>
    <cellStyle name="40% - Accent6 2 2 2 3 4 2" xfId="14655" xr:uid="{F08508B0-B331-40B2-96CF-1B7E99F91298}"/>
    <cellStyle name="40% - Accent6 2 2 2 3 4 2 2" xfId="31312" xr:uid="{01284193-4080-435F-9F20-846D3CF65C78}"/>
    <cellStyle name="40% - Accent6 2 2 2 3 4 3" xfId="22984" xr:uid="{9DC117B6-DEEB-4DCA-8C74-C06CC8237B10}"/>
    <cellStyle name="40% - Accent6 2 2 2 3 5" xfId="9103" xr:uid="{57011BEF-49F4-4CE9-9C09-114C95C88091}"/>
    <cellStyle name="40% - Accent6 2 2 2 3 5 2" xfId="25760" xr:uid="{42664D1A-7DAF-414C-8C60-9D0D8B8A96A5}"/>
    <cellStyle name="40% - Accent6 2 2 2 3 6" xfId="17432" xr:uid="{82E930A7-DFC5-40DF-B214-FA80657283A8}"/>
    <cellStyle name="40% - Accent6 2 2 2 4" xfId="1233" xr:uid="{9D521510-7E75-41DE-B1FB-260EB9F1EC31}"/>
    <cellStyle name="40% - Accent6 2 2 2 4 2" xfId="2561" xr:uid="{2DECCAFC-334E-4955-BA5F-F3C85487F58C}"/>
    <cellStyle name="40% - Accent6 2 2 2 4 2 2" xfId="5351" xr:uid="{FF1B85F1-0588-4737-A022-7390FB3CEEC7}"/>
    <cellStyle name="40% - Accent6 2 2 2 4 2 2 2" xfId="13681" xr:uid="{F2162824-A2CE-4B83-AF99-C0F095C7CF5A}"/>
    <cellStyle name="40% - Accent6 2 2 2 4 2 2 2 2" xfId="30338" xr:uid="{BD3CE9FB-6C80-4227-9466-CAA7E9AC0476}"/>
    <cellStyle name="40% - Accent6 2 2 2 4 2 2 3" xfId="22010" xr:uid="{ABE6CBA3-72D8-4D03-8DD4-460CF389408A}"/>
    <cellStyle name="40% - Accent6 2 2 2 4 2 3" xfId="8127" xr:uid="{91D80F0F-9DC4-45DA-B1C2-B6F35A3B54BB}"/>
    <cellStyle name="40% - Accent6 2 2 2 4 2 3 2" xfId="16457" xr:uid="{22C3897D-4676-4AF2-B8E3-BF29E9552F3C}"/>
    <cellStyle name="40% - Accent6 2 2 2 4 2 3 2 2" xfId="33114" xr:uid="{F774D268-95AA-4E8F-B92E-3338AE679787}"/>
    <cellStyle name="40% - Accent6 2 2 2 4 2 3 3" xfId="24786" xr:uid="{5E1D8E57-BA3F-47C8-B515-77B627327A07}"/>
    <cellStyle name="40% - Accent6 2 2 2 4 2 4" xfId="10905" xr:uid="{F2EA4882-ABCF-4926-A2DF-6379D6C1E244}"/>
    <cellStyle name="40% - Accent6 2 2 2 4 2 4 2" xfId="27562" xr:uid="{E825642C-5636-47C9-B779-12E3ACDA4427}"/>
    <cellStyle name="40% - Accent6 2 2 2 4 2 5" xfId="19234" xr:uid="{4241C3B1-1578-445A-B331-5A78825E11A3}"/>
    <cellStyle name="40% - Accent6 2 2 2 4 3" xfId="4024" xr:uid="{EDEA6BDA-E5D6-4650-B97A-0DE051AFA6C1}"/>
    <cellStyle name="40% - Accent6 2 2 2 4 3 2" xfId="12354" xr:uid="{33821DB4-0AE9-4AD9-A4E5-7380E67E1F96}"/>
    <cellStyle name="40% - Accent6 2 2 2 4 3 2 2" xfId="29011" xr:uid="{3FAB4A97-C519-45E6-9E62-B1849DB773BE}"/>
    <cellStyle name="40% - Accent6 2 2 2 4 3 3" xfId="20683" xr:uid="{90758210-22A4-42A7-9376-C8BDAC934869}"/>
    <cellStyle name="40% - Accent6 2 2 2 4 4" xfId="6800" xr:uid="{90D34839-F961-4C90-ABF1-D4D7B63537FE}"/>
    <cellStyle name="40% - Accent6 2 2 2 4 4 2" xfId="15130" xr:uid="{867198A3-5E1B-4402-A939-C5CB83A7B19E}"/>
    <cellStyle name="40% - Accent6 2 2 2 4 4 2 2" xfId="31787" xr:uid="{8A32108E-76D6-4A0B-B197-8DB0630F2292}"/>
    <cellStyle name="40% - Accent6 2 2 2 4 4 3" xfId="23459" xr:uid="{CABB4812-FAEF-4078-885D-3F9A64F2A873}"/>
    <cellStyle name="40% - Accent6 2 2 2 4 5" xfId="9578" xr:uid="{A8EBB273-3EEC-492D-8A21-644F3EF61E67}"/>
    <cellStyle name="40% - Accent6 2 2 2 4 5 2" xfId="26235" xr:uid="{5F3EAEC2-9133-4CCF-BA74-8520BCD858A5}"/>
    <cellStyle name="40% - Accent6 2 2 2 4 6" xfId="17907" xr:uid="{3A6682A9-86EE-485F-B46E-A55E75B1AFEB}"/>
    <cellStyle name="40% - Accent6 2 2 2 5" xfId="1613" xr:uid="{2D002FA1-5CDC-411C-9F79-93C2116130F1}"/>
    <cellStyle name="40% - Accent6 2 2 2 5 2" xfId="4403" xr:uid="{9445E718-0BC7-43BC-BDA5-34524B70C086}"/>
    <cellStyle name="40% - Accent6 2 2 2 5 2 2" xfId="12733" xr:uid="{6E00DCDB-6080-44CF-AC60-EFF9F3D58CA5}"/>
    <cellStyle name="40% - Accent6 2 2 2 5 2 2 2" xfId="29390" xr:uid="{DDE74CB3-D9BA-4D9E-9CE2-2C9E9D429924}"/>
    <cellStyle name="40% - Accent6 2 2 2 5 2 3" xfId="21062" xr:uid="{D41A1D25-9322-4CBD-B018-83FC7C37DD60}"/>
    <cellStyle name="40% - Accent6 2 2 2 5 3" xfId="7179" xr:uid="{B7C88A76-FEDF-400A-AD72-1ACB4728E309}"/>
    <cellStyle name="40% - Accent6 2 2 2 5 3 2" xfId="15509" xr:uid="{0E5DCA40-D1BC-4F40-AA05-C667386E141C}"/>
    <cellStyle name="40% - Accent6 2 2 2 5 3 2 2" xfId="32166" xr:uid="{C55CBB7C-92CF-4824-BEE4-77EF560EBF9F}"/>
    <cellStyle name="40% - Accent6 2 2 2 5 3 3" xfId="23838" xr:uid="{6974756C-1FB9-4940-8F97-56C19CC28D0F}"/>
    <cellStyle name="40% - Accent6 2 2 2 5 4" xfId="9957" xr:uid="{0206E022-9A4C-4BEC-8705-43B66CDFFFF6}"/>
    <cellStyle name="40% - Accent6 2 2 2 5 4 2" xfId="26614" xr:uid="{D5750FDB-B7B1-4992-8F9C-D7BD5441703E}"/>
    <cellStyle name="40% - Accent6 2 2 2 5 5" xfId="18286" xr:uid="{9217977D-E9EA-4229-B83E-F4BB63962AA1}"/>
    <cellStyle name="40% - Accent6 2 2 2 6" xfId="3076" xr:uid="{EB214BEB-78B2-48A3-A161-096C2F07D6AD}"/>
    <cellStyle name="40% - Accent6 2 2 2 6 2" xfId="11406" xr:uid="{274E1293-C87D-4B54-8ADD-34A0AD2517D7}"/>
    <cellStyle name="40% - Accent6 2 2 2 6 2 2" xfId="28063" xr:uid="{2F88EC97-2DC7-45BF-B630-6A37979D303C}"/>
    <cellStyle name="40% - Accent6 2 2 2 6 3" xfId="19735" xr:uid="{B4D614E8-2D61-4057-B86B-2AA3C4AD6187}"/>
    <cellStyle name="40% - Accent6 2 2 2 7" xfId="5852" xr:uid="{65207B92-3953-4092-82D2-E0AFF9411728}"/>
    <cellStyle name="40% - Accent6 2 2 2 7 2" xfId="14182" xr:uid="{EBCC155B-2892-4ED6-8FF8-A15AD89C2E2A}"/>
    <cellStyle name="40% - Accent6 2 2 2 7 2 2" xfId="30839" xr:uid="{B389BC3F-89AC-4331-926B-EB2C845D0F44}"/>
    <cellStyle name="40% - Accent6 2 2 2 7 3" xfId="22511" xr:uid="{05842433-F771-4A85-B7D6-9905E8260A79}"/>
    <cellStyle name="40% - Accent6 2 2 2 8" xfId="8630" xr:uid="{B22A5055-C7C8-4B01-AF43-76C0A59EB51E}"/>
    <cellStyle name="40% - Accent6 2 2 2 8 2" xfId="25287" xr:uid="{7B6C8F1C-F779-40BB-8F0D-EEE889B5C4E4}"/>
    <cellStyle name="40% - Accent6 2 2 2 9" xfId="16959" xr:uid="{BA55CD8C-8F6D-430F-BB64-2333C2ABE390}"/>
    <cellStyle name="40% - Accent6 2 2 3" xfId="400" xr:uid="{84B257FE-1BE1-4332-B321-A3499AFB643B}"/>
    <cellStyle name="40% - Accent6 2 2 3 2" xfId="878" xr:uid="{358ABDE2-056D-400C-9DA4-1AB7F3F4C7BB}"/>
    <cellStyle name="40% - Accent6 2 2 3 2 2" xfId="2206" xr:uid="{CDAB0F9C-5FB4-420C-ABD7-1B20E0AAD36A}"/>
    <cellStyle name="40% - Accent6 2 2 3 2 2 2" xfId="4996" xr:uid="{E12F6D6E-467A-4A24-A85A-5F0E2FE95874}"/>
    <cellStyle name="40% - Accent6 2 2 3 2 2 2 2" xfId="13326" xr:uid="{702CDDBA-DB38-4BD2-BBCB-3C528662FA3A}"/>
    <cellStyle name="40% - Accent6 2 2 3 2 2 2 2 2" xfId="29983" xr:uid="{C9CE5F32-3FD1-4B12-9D35-E9D60BAF5395}"/>
    <cellStyle name="40% - Accent6 2 2 3 2 2 2 3" xfId="21655" xr:uid="{B3F12932-69E6-4538-9883-D0CE28494C19}"/>
    <cellStyle name="40% - Accent6 2 2 3 2 2 3" xfId="7772" xr:uid="{66B0514B-F12E-444C-B02F-AAA1EB6937F3}"/>
    <cellStyle name="40% - Accent6 2 2 3 2 2 3 2" xfId="16102" xr:uid="{7F2DE215-FA58-42ED-9314-45D5C1DCB8C5}"/>
    <cellStyle name="40% - Accent6 2 2 3 2 2 3 2 2" xfId="32759" xr:uid="{F79C6E9C-6302-4E79-9164-5EB1988B2CD9}"/>
    <cellStyle name="40% - Accent6 2 2 3 2 2 3 3" xfId="24431" xr:uid="{10E9F425-EC8C-4445-BE47-B4E2B1999B4D}"/>
    <cellStyle name="40% - Accent6 2 2 3 2 2 4" xfId="10550" xr:uid="{2E17B869-0753-477F-8641-7C3E096A9C56}"/>
    <cellStyle name="40% - Accent6 2 2 3 2 2 4 2" xfId="27207" xr:uid="{5101BD0B-E159-4D2B-9592-2359D5014B5A}"/>
    <cellStyle name="40% - Accent6 2 2 3 2 2 5" xfId="18879" xr:uid="{2087AB2D-0D65-420A-A184-8CD77D248BAC}"/>
    <cellStyle name="40% - Accent6 2 2 3 2 3" xfId="3669" xr:uid="{1CA0F1D2-835A-4AFF-A318-F0F3F0635044}"/>
    <cellStyle name="40% - Accent6 2 2 3 2 3 2" xfId="11999" xr:uid="{7D904716-D603-4B2B-B61F-65881A511701}"/>
    <cellStyle name="40% - Accent6 2 2 3 2 3 2 2" xfId="28656" xr:uid="{2608AA25-EC8C-4450-A2D6-6803B7733C0A}"/>
    <cellStyle name="40% - Accent6 2 2 3 2 3 3" xfId="20328" xr:uid="{8D46E943-C28F-4B02-A162-53A2AAE12BD5}"/>
    <cellStyle name="40% - Accent6 2 2 3 2 4" xfId="6445" xr:uid="{342E3D9A-6F0F-40FE-A689-3150CE972242}"/>
    <cellStyle name="40% - Accent6 2 2 3 2 4 2" xfId="14775" xr:uid="{E4CA0323-90DD-414A-8088-1E16E3ACE8E0}"/>
    <cellStyle name="40% - Accent6 2 2 3 2 4 2 2" xfId="31432" xr:uid="{1CC84886-67A2-4C7F-880B-1924BAA46258}"/>
    <cellStyle name="40% - Accent6 2 2 3 2 4 3" xfId="23104" xr:uid="{91348E3E-9CFA-4D55-BDA0-3E6A4E870F7D}"/>
    <cellStyle name="40% - Accent6 2 2 3 2 5" xfId="9223" xr:uid="{CC6810F7-2253-4E25-B37B-191BA6F43155}"/>
    <cellStyle name="40% - Accent6 2 2 3 2 5 2" xfId="25880" xr:uid="{6B5A3A59-27DA-4593-A82A-63C6D2111C3D}"/>
    <cellStyle name="40% - Accent6 2 2 3 2 6" xfId="17552" xr:uid="{F84A67E9-9247-42BA-9F2E-47864F0A3981}"/>
    <cellStyle name="40% - Accent6 2 2 3 3" xfId="1730" xr:uid="{8C63DFD8-25C7-4967-871D-3EE3946FD37C}"/>
    <cellStyle name="40% - Accent6 2 2 3 3 2" xfId="4520" xr:uid="{E6AEFDAC-6B28-4371-9BBA-A3CE06D9C6D9}"/>
    <cellStyle name="40% - Accent6 2 2 3 3 2 2" xfId="12850" xr:uid="{37B13F27-5565-4A90-A856-ADC4D257E578}"/>
    <cellStyle name="40% - Accent6 2 2 3 3 2 2 2" xfId="29507" xr:uid="{F48AA225-54CB-44CF-A4D6-C16969CB53BE}"/>
    <cellStyle name="40% - Accent6 2 2 3 3 2 3" xfId="21179" xr:uid="{FAAA3950-50EF-4B30-B2C3-D165C0DDBBF8}"/>
    <cellStyle name="40% - Accent6 2 2 3 3 3" xfId="7296" xr:uid="{B640DCE1-7D61-4EE6-9816-E57156D817C6}"/>
    <cellStyle name="40% - Accent6 2 2 3 3 3 2" xfId="15626" xr:uid="{66962D65-379F-49AB-85CB-93F8662CBE62}"/>
    <cellStyle name="40% - Accent6 2 2 3 3 3 2 2" xfId="32283" xr:uid="{61F90AB6-EEDC-4695-874A-27F69ACB66F4}"/>
    <cellStyle name="40% - Accent6 2 2 3 3 3 3" xfId="23955" xr:uid="{7B65DC3F-671A-4261-BDD1-820953202AB8}"/>
    <cellStyle name="40% - Accent6 2 2 3 3 4" xfId="10074" xr:uid="{D734FFE8-5E12-42FB-9A02-395746B92E33}"/>
    <cellStyle name="40% - Accent6 2 2 3 3 4 2" xfId="26731" xr:uid="{BEFE1035-C184-4DEE-94F9-85FDBAC30E52}"/>
    <cellStyle name="40% - Accent6 2 2 3 3 5" xfId="18403" xr:uid="{0776DB5B-9A5A-471C-B4B6-B7C17E2EAA05}"/>
    <cellStyle name="40% - Accent6 2 2 3 4" xfId="3193" xr:uid="{65C5F977-40C2-47F7-A96C-0F7BEF36BF81}"/>
    <cellStyle name="40% - Accent6 2 2 3 4 2" xfId="11523" xr:uid="{A87ADA37-A747-477F-A250-E92AF243D6A5}"/>
    <cellStyle name="40% - Accent6 2 2 3 4 2 2" xfId="28180" xr:uid="{478C96E8-1876-49E3-9265-6818630C6895}"/>
    <cellStyle name="40% - Accent6 2 2 3 4 3" xfId="19852" xr:uid="{CCEA1AD2-A0EB-4284-98EC-7F1607E93179}"/>
    <cellStyle name="40% - Accent6 2 2 3 5" xfId="5969" xr:uid="{6B38C1A2-B172-42F0-B160-5237DBC36773}"/>
    <cellStyle name="40% - Accent6 2 2 3 5 2" xfId="14299" xr:uid="{F39FA596-6F09-4330-A30F-E09BDBD1FDC7}"/>
    <cellStyle name="40% - Accent6 2 2 3 5 2 2" xfId="30956" xr:uid="{A1D259C5-9986-4667-B63C-AD4DEB0B340D}"/>
    <cellStyle name="40% - Accent6 2 2 3 5 3" xfId="22628" xr:uid="{7C55F0C6-AB83-48FA-B8E1-790CD736B50E}"/>
    <cellStyle name="40% - Accent6 2 2 3 6" xfId="8747" xr:uid="{77D99EED-B912-4E9D-915E-CE129F4BE932}"/>
    <cellStyle name="40% - Accent6 2 2 3 6 2" xfId="25404" xr:uid="{E97238AB-F6A7-461A-92E3-D545631CC068}"/>
    <cellStyle name="40% - Accent6 2 2 3 7" xfId="17076" xr:uid="{0924C8FB-FEB3-4A87-A04D-24428A6D12A8}"/>
    <cellStyle name="40% - Accent6 2 2 4" xfId="636" xr:uid="{BFB3AF2E-1AA3-4B85-8D16-0DF4B30EBA73}"/>
    <cellStyle name="40% - Accent6 2 2 4 2" xfId="1966" xr:uid="{8F84C8A5-647F-40CE-8311-A717DA8FA258}"/>
    <cellStyle name="40% - Accent6 2 2 4 2 2" xfId="4756" xr:uid="{645DA04D-395A-4538-A23C-13B2DC9B13F6}"/>
    <cellStyle name="40% - Accent6 2 2 4 2 2 2" xfId="13086" xr:uid="{48DE0746-1371-4C06-AB45-EB5F668F71AC}"/>
    <cellStyle name="40% - Accent6 2 2 4 2 2 2 2" xfId="29743" xr:uid="{BB877245-72A8-4C53-AF2F-D1F8E1553443}"/>
    <cellStyle name="40% - Accent6 2 2 4 2 2 3" xfId="21415" xr:uid="{C53AB24B-86BB-4E85-93FB-5FD4A563E33F}"/>
    <cellStyle name="40% - Accent6 2 2 4 2 3" xfId="7532" xr:uid="{EADC3F39-D3D6-4A07-9284-39BD10D39B53}"/>
    <cellStyle name="40% - Accent6 2 2 4 2 3 2" xfId="15862" xr:uid="{20BD217A-3150-4E48-88B1-B9A1470B4EA3}"/>
    <cellStyle name="40% - Accent6 2 2 4 2 3 2 2" xfId="32519" xr:uid="{D0625A96-F808-42F1-A1E6-A8CF9C7F55B3}"/>
    <cellStyle name="40% - Accent6 2 2 4 2 3 3" xfId="24191" xr:uid="{1580507F-1204-4F92-B1F1-DE69D42CB3E1}"/>
    <cellStyle name="40% - Accent6 2 2 4 2 4" xfId="10310" xr:uid="{2C2E4260-14D9-4266-87DA-F28375E93FDD}"/>
    <cellStyle name="40% - Accent6 2 2 4 2 4 2" xfId="26967" xr:uid="{A9040BCC-75CC-4CB8-8E2F-FCF0DC30B2B7}"/>
    <cellStyle name="40% - Accent6 2 2 4 2 5" xfId="18639" xr:uid="{75D7B3B8-25CF-4742-8B2B-E259D4F07280}"/>
    <cellStyle name="40% - Accent6 2 2 4 3" xfId="3429" xr:uid="{452CD487-8558-4C3F-8378-B2A02BF9C528}"/>
    <cellStyle name="40% - Accent6 2 2 4 3 2" xfId="11759" xr:uid="{3E233C80-5050-4A79-81F3-FF5888D9DB31}"/>
    <cellStyle name="40% - Accent6 2 2 4 3 2 2" xfId="28416" xr:uid="{23DA1DFA-6A86-4A4F-9EB1-ABC50550E287}"/>
    <cellStyle name="40% - Accent6 2 2 4 3 3" xfId="20088" xr:uid="{C1CDB8F7-9139-4CD5-BAD6-1361FF8FDF99}"/>
    <cellStyle name="40% - Accent6 2 2 4 4" xfId="6205" xr:uid="{BEB831AE-A68A-4AE5-9FC8-FAA376BC2140}"/>
    <cellStyle name="40% - Accent6 2 2 4 4 2" xfId="14535" xr:uid="{2217A8F0-96D4-417E-9EA4-3C39DB99A6E2}"/>
    <cellStyle name="40% - Accent6 2 2 4 4 2 2" xfId="31192" xr:uid="{99A8BC3B-FC4C-4CE2-B1C8-65533E4583FB}"/>
    <cellStyle name="40% - Accent6 2 2 4 4 3" xfId="22864" xr:uid="{A3643FEE-923F-4DD8-B8FD-AD5B49646DD0}"/>
    <cellStyle name="40% - Accent6 2 2 4 5" xfId="8983" xr:uid="{4B2CBED9-3978-4DEF-8770-D9AFA79F10E2}"/>
    <cellStyle name="40% - Accent6 2 2 4 5 2" xfId="25640" xr:uid="{73BDCD6E-D793-47C7-A98F-B2A51BD05C90}"/>
    <cellStyle name="40% - Accent6 2 2 4 6" xfId="17312" xr:uid="{5EB3480E-27D9-40F9-B55A-C976C4C2036F}"/>
    <cellStyle name="40% - Accent6 2 2 5" xfId="1113" xr:uid="{AEEB670B-F7B8-4AC9-9A5A-6936441D5504}"/>
    <cellStyle name="40% - Accent6 2 2 5 2" xfId="2441" xr:uid="{1F33ACB9-71E5-4AAD-920E-BC7B06D6F3B2}"/>
    <cellStyle name="40% - Accent6 2 2 5 2 2" xfId="5231" xr:uid="{15DC2780-E929-4AE6-8DF0-AFDBCB02DDEF}"/>
    <cellStyle name="40% - Accent6 2 2 5 2 2 2" xfId="13561" xr:uid="{87E22C75-91D2-4A83-808B-87C1C1BC52EC}"/>
    <cellStyle name="40% - Accent6 2 2 5 2 2 2 2" xfId="30218" xr:uid="{C52C65B8-985F-4646-9FCE-610860E6C739}"/>
    <cellStyle name="40% - Accent6 2 2 5 2 2 3" xfId="21890" xr:uid="{F7E5163A-2A0C-4927-A34D-AC3948E5CA55}"/>
    <cellStyle name="40% - Accent6 2 2 5 2 3" xfId="8007" xr:uid="{217B2AAB-83C8-41EC-B4EE-332D5181020C}"/>
    <cellStyle name="40% - Accent6 2 2 5 2 3 2" xfId="16337" xr:uid="{1F18DBCF-C498-417D-9A26-DFCC064721C0}"/>
    <cellStyle name="40% - Accent6 2 2 5 2 3 2 2" xfId="32994" xr:uid="{3B67A869-9320-44DF-9D24-A178B46A0465}"/>
    <cellStyle name="40% - Accent6 2 2 5 2 3 3" xfId="24666" xr:uid="{44DF58FE-A599-4E7E-8DF0-5302BDF0E6E5}"/>
    <cellStyle name="40% - Accent6 2 2 5 2 4" xfId="10785" xr:uid="{3A1C01C0-7C66-493E-811B-F6525E2A9D38}"/>
    <cellStyle name="40% - Accent6 2 2 5 2 4 2" xfId="27442" xr:uid="{48481C40-FAAD-4162-9260-1989FD4F7CE4}"/>
    <cellStyle name="40% - Accent6 2 2 5 2 5" xfId="19114" xr:uid="{996309F4-FE99-482D-9494-82BBD8BF4161}"/>
    <cellStyle name="40% - Accent6 2 2 5 3" xfId="3904" xr:uid="{F87B5F77-2866-40BC-902A-C47BE0672209}"/>
    <cellStyle name="40% - Accent6 2 2 5 3 2" xfId="12234" xr:uid="{EF9C9388-9023-4A0C-A12A-8E38BB3F6BDF}"/>
    <cellStyle name="40% - Accent6 2 2 5 3 2 2" xfId="28891" xr:uid="{C19A7002-D128-4C1C-A4EE-28E922CAE2CD}"/>
    <cellStyle name="40% - Accent6 2 2 5 3 3" xfId="20563" xr:uid="{CD04464F-120C-4FFA-AF51-157BB3F14706}"/>
    <cellStyle name="40% - Accent6 2 2 5 4" xfId="6680" xr:uid="{1AD56F08-3737-48D1-9573-5A7FFCE223A3}"/>
    <cellStyle name="40% - Accent6 2 2 5 4 2" xfId="15010" xr:uid="{1425ECED-AD14-413C-AA97-A4435CE048C9}"/>
    <cellStyle name="40% - Accent6 2 2 5 4 2 2" xfId="31667" xr:uid="{F81F147A-0714-4E31-AF59-4736D0B76E0E}"/>
    <cellStyle name="40% - Accent6 2 2 5 4 3" xfId="23339" xr:uid="{84B1668F-EB46-4B6D-AF77-4FF42AF97DD7}"/>
    <cellStyle name="40% - Accent6 2 2 5 5" xfId="9458" xr:uid="{B339F067-99D1-4591-A4A2-F22FE2820D91}"/>
    <cellStyle name="40% - Accent6 2 2 5 5 2" xfId="26115" xr:uid="{1C062C74-FDA8-4DE9-BB90-1CA98E130AB6}"/>
    <cellStyle name="40% - Accent6 2 2 5 6" xfId="17787" xr:uid="{EB56D8FC-4DA7-4F30-A3FA-943B1DD63EA3}"/>
    <cellStyle name="40% - Accent6 2 2 6" xfId="1378" xr:uid="{A9D2CD57-685B-4F2B-921B-7D47FA783494}"/>
    <cellStyle name="40% - Accent6 2 2 6 2" xfId="2706" xr:uid="{320E9CB7-7929-44F2-942A-40EE2C91B3B1}"/>
    <cellStyle name="40% - Accent6 2 2 6 2 2" xfId="5496" xr:uid="{37C8528A-3281-4AE8-92F1-D8A190A320C5}"/>
    <cellStyle name="40% - Accent6 2 2 6 2 2 2" xfId="13826" xr:uid="{490E3594-2434-4F9A-BB7B-437B3946EB3C}"/>
    <cellStyle name="40% - Accent6 2 2 6 2 2 2 2" xfId="30483" xr:uid="{B3A7977C-6A66-4455-AA71-0D0B9FF5DB3A}"/>
    <cellStyle name="40% - Accent6 2 2 6 2 2 3" xfId="22155" xr:uid="{6592E5E6-FC0A-4A3B-90A5-3F76548924E5}"/>
    <cellStyle name="40% - Accent6 2 2 6 2 3" xfId="8272" xr:uid="{F6D367EF-7639-49ED-B11B-E6D0DF8CBD76}"/>
    <cellStyle name="40% - Accent6 2 2 6 2 3 2" xfId="16602" xr:uid="{91B8E9FC-E510-4F4E-9685-E8272EF6D3F5}"/>
    <cellStyle name="40% - Accent6 2 2 6 2 3 2 2" xfId="33259" xr:uid="{C11CF570-E4AD-4552-B0E8-289C145AD1BA}"/>
    <cellStyle name="40% - Accent6 2 2 6 2 3 3" xfId="24931" xr:uid="{B92C25FB-0932-460E-B503-FFE17C6E99DC}"/>
    <cellStyle name="40% - Accent6 2 2 6 2 4" xfId="11050" xr:uid="{08CB6A65-FC06-48C4-9125-3DF336FBE11E}"/>
    <cellStyle name="40% - Accent6 2 2 6 2 4 2" xfId="27707" xr:uid="{9C09F903-9DCF-40CB-B24A-04CAA8A5F090}"/>
    <cellStyle name="40% - Accent6 2 2 6 2 5" xfId="19379" xr:uid="{B8F36D62-E92C-4F87-B151-7A1C5910CED3}"/>
    <cellStyle name="40% - Accent6 2 2 6 3" xfId="4169" xr:uid="{01427599-4C09-4A14-A726-3F8F29747EB9}"/>
    <cellStyle name="40% - Accent6 2 2 6 3 2" xfId="12499" xr:uid="{E1667143-08D6-4699-BEF1-8C34B935C441}"/>
    <cellStyle name="40% - Accent6 2 2 6 3 2 2" xfId="29156" xr:uid="{39E7C543-C586-4D62-AA16-B17C84F42ECA}"/>
    <cellStyle name="40% - Accent6 2 2 6 3 3" xfId="20828" xr:uid="{6AC17537-0255-4A68-A90E-75AF47116E14}"/>
    <cellStyle name="40% - Accent6 2 2 6 4" xfId="6945" xr:uid="{3F52CAA4-5952-4287-A6FA-105B45AFAAA4}"/>
    <cellStyle name="40% - Accent6 2 2 6 4 2" xfId="15275" xr:uid="{83DB4B61-32FB-4B54-BF93-045EAA4120E2}"/>
    <cellStyle name="40% - Accent6 2 2 6 4 2 2" xfId="31932" xr:uid="{5F6AAEB1-129C-4B0F-90D9-F1068532E022}"/>
    <cellStyle name="40% - Accent6 2 2 6 4 3" xfId="23604" xr:uid="{1D439745-FD21-4084-8FE8-30A3A635DC82}"/>
    <cellStyle name="40% - Accent6 2 2 6 5" xfId="9723" xr:uid="{FED0430E-A73A-47AB-9945-902C4FD84C18}"/>
    <cellStyle name="40% - Accent6 2 2 6 5 2" xfId="26380" xr:uid="{5AD845BB-E6F5-4450-A839-65F2AAE5B99E}"/>
    <cellStyle name="40% - Accent6 2 2 6 6" xfId="18052" xr:uid="{90190D4A-F1A5-44CD-B597-3E2BA00816DA}"/>
    <cellStyle name="40% - Accent6 2 2 7" xfId="1493" xr:uid="{DBE9A0B6-202B-4584-B9AD-8B3C703B23C9}"/>
    <cellStyle name="40% - Accent6 2 2 7 2" xfId="4283" xr:uid="{4908F3FA-2DE5-4B82-867F-BF4B0F626AC7}"/>
    <cellStyle name="40% - Accent6 2 2 7 2 2" xfId="12613" xr:uid="{B1358353-8A9A-49BC-99C3-75A64125854A}"/>
    <cellStyle name="40% - Accent6 2 2 7 2 2 2" xfId="29270" xr:uid="{4987AE12-F91D-4623-AA0F-A85321D89403}"/>
    <cellStyle name="40% - Accent6 2 2 7 2 3" xfId="20942" xr:uid="{67EB84AC-C5C0-4A58-AE35-EBFE8648BCEE}"/>
    <cellStyle name="40% - Accent6 2 2 7 3" xfId="7059" xr:uid="{77EAEB43-487F-4FE3-A569-B2548C0BCED9}"/>
    <cellStyle name="40% - Accent6 2 2 7 3 2" xfId="15389" xr:uid="{EB60145A-8045-4232-90E7-4CA080FC8266}"/>
    <cellStyle name="40% - Accent6 2 2 7 3 2 2" xfId="32046" xr:uid="{A5B9135E-D53B-4A91-961F-8CE107B105E2}"/>
    <cellStyle name="40% - Accent6 2 2 7 3 3" xfId="23718" xr:uid="{CA41059B-DEB7-4578-AE69-C3FAE0D68032}"/>
    <cellStyle name="40% - Accent6 2 2 7 4" xfId="9837" xr:uid="{B045424E-2A67-4CF5-A386-9BCF51DDC8FA}"/>
    <cellStyle name="40% - Accent6 2 2 7 4 2" xfId="26494" xr:uid="{54E67A4E-0B3C-494A-84BC-4D8459C33CBF}"/>
    <cellStyle name="40% - Accent6 2 2 7 5" xfId="18166" xr:uid="{DA42E274-A923-4557-A8D7-482F45BB1819}"/>
    <cellStyle name="40% - Accent6 2 2 8" xfId="2956" xr:uid="{490E11E6-5CAC-4354-8623-09BB0AF34EC6}"/>
    <cellStyle name="40% - Accent6 2 2 8 2" xfId="11286" xr:uid="{B281A928-5D1B-48F2-90CA-3F0EE26A62E1}"/>
    <cellStyle name="40% - Accent6 2 2 8 2 2" xfId="27943" xr:uid="{2DBA74A1-2824-43CA-884B-ED5917FFBDD3}"/>
    <cellStyle name="40% - Accent6 2 2 8 3" xfId="19615" xr:uid="{C3B93DD1-95B7-43D9-BEAF-DFF5AD03A6CA}"/>
    <cellStyle name="40% - Accent6 2 2 9" xfId="5732" xr:uid="{3475A398-55AA-4F00-A6AC-5C776A3AF3BE}"/>
    <cellStyle name="40% - Accent6 2 2 9 2" xfId="14062" xr:uid="{8C52CC65-8F7D-4E96-AB5B-DAEA9B650BE4}"/>
    <cellStyle name="40% - Accent6 2 2 9 2 2" xfId="30719" xr:uid="{B4EA8CF7-4397-4F47-A2B8-6179D5318B17}"/>
    <cellStyle name="40% - Accent6 2 2 9 3" xfId="22391" xr:uid="{FF68017E-E889-4EE9-83A5-05E18E402785}"/>
    <cellStyle name="40% - Accent6 2 3" xfId="216" xr:uid="{34C5A5AA-ECAC-4DF3-B1F2-7E6B6AE22591}"/>
    <cellStyle name="40% - Accent6 2 3 10" xfId="34961" xr:uid="{4D39994A-1F82-469B-9C55-0D808B9E3037}"/>
    <cellStyle name="40% - Accent6 2 3 2" xfId="458" xr:uid="{741326B4-110F-4497-9E31-44C084687746}"/>
    <cellStyle name="40% - Accent6 2 3 2 2" xfId="935" xr:uid="{0206F39F-3DE1-4FD4-A94E-AC41A80CB953}"/>
    <cellStyle name="40% - Accent6 2 3 2 2 2" xfId="2263" xr:uid="{0C08B7A7-058B-4C4E-9F0A-6E62E73DEE7F}"/>
    <cellStyle name="40% - Accent6 2 3 2 2 2 2" xfId="5053" xr:uid="{F7E6F57B-6856-4A8D-BC93-8728C65E3CAA}"/>
    <cellStyle name="40% - Accent6 2 3 2 2 2 2 2" xfId="13383" xr:uid="{0DFF186D-F68F-40E4-B7F4-260D6445B151}"/>
    <cellStyle name="40% - Accent6 2 3 2 2 2 2 2 2" xfId="30040" xr:uid="{BF0322C6-99F0-4230-83B1-4F203E60C875}"/>
    <cellStyle name="40% - Accent6 2 3 2 2 2 2 3" xfId="21712" xr:uid="{9456F5F8-5B9F-44EF-9D7E-766AD7CDD0DF}"/>
    <cellStyle name="40% - Accent6 2 3 2 2 2 3" xfId="7829" xr:uid="{3D38CFED-2159-405C-B135-7AA626BB3D56}"/>
    <cellStyle name="40% - Accent6 2 3 2 2 2 3 2" xfId="16159" xr:uid="{86615294-65AE-4F30-A8D3-BC5F34291E99}"/>
    <cellStyle name="40% - Accent6 2 3 2 2 2 3 2 2" xfId="32816" xr:uid="{09D32E13-05FB-4411-8B6C-0DD4AF4AA429}"/>
    <cellStyle name="40% - Accent6 2 3 2 2 2 3 3" xfId="24488" xr:uid="{7E95F463-1D7E-4DDB-9C36-1DDFE38DD5F0}"/>
    <cellStyle name="40% - Accent6 2 3 2 2 2 4" xfId="10607" xr:uid="{B135D552-E977-46CD-868F-3D2AEB829804}"/>
    <cellStyle name="40% - Accent6 2 3 2 2 2 4 2" xfId="27264" xr:uid="{82D49DE7-44A5-430A-AF45-59A1BB767C4D}"/>
    <cellStyle name="40% - Accent6 2 3 2 2 2 5" xfId="18936" xr:uid="{7274ED4E-8A50-4A77-BD00-A2846C7A146E}"/>
    <cellStyle name="40% - Accent6 2 3 2 2 3" xfId="3726" xr:uid="{6E822DBB-1B9F-4E74-A108-9B49449B6ED4}"/>
    <cellStyle name="40% - Accent6 2 3 2 2 3 2" xfId="12056" xr:uid="{72FE6EE9-F19C-42A2-8BA9-C3199336082C}"/>
    <cellStyle name="40% - Accent6 2 3 2 2 3 2 2" xfId="28713" xr:uid="{7124AFB0-1307-455D-A042-7CB583CB5FD7}"/>
    <cellStyle name="40% - Accent6 2 3 2 2 3 3" xfId="20385" xr:uid="{DEC6716D-77F6-4E23-933B-7E8B619A0E5A}"/>
    <cellStyle name="40% - Accent6 2 3 2 2 4" xfId="6502" xr:uid="{986EED8D-030C-44FD-82DD-17F46FC73E15}"/>
    <cellStyle name="40% - Accent6 2 3 2 2 4 2" xfId="14832" xr:uid="{9DF87B07-C2EC-42A5-88B3-0AD360558F90}"/>
    <cellStyle name="40% - Accent6 2 3 2 2 4 2 2" xfId="31489" xr:uid="{C21234C8-6D6D-402D-9B8D-B36346F590F6}"/>
    <cellStyle name="40% - Accent6 2 3 2 2 4 3" xfId="23161" xr:uid="{71885A9D-D756-4243-9E3B-727FAF3CE2E8}"/>
    <cellStyle name="40% - Accent6 2 3 2 2 5" xfId="9280" xr:uid="{0255CB68-4ED9-415A-8EDB-BA6964745906}"/>
    <cellStyle name="40% - Accent6 2 3 2 2 5 2" xfId="25937" xr:uid="{B5F05B14-A82F-44EE-A2D2-49E79787F808}"/>
    <cellStyle name="40% - Accent6 2 3 2 2 6" xfId="17609" xr:uid="{DBD1CA06-45A9-4D7A-B232-1D688C8062E0}"/>
    <cellStyle name="40% - Accent6 2 3 2 3" xfId="1788" xr:uid="{228803C2-D604-4E0C-BE33-DBAFEC552A11}"/>
    <cellStyle name="40% - Accent6 2 3 2 3 2" xfId="4578" xr:uid="{C80695B9-19AF-4253-AB4D-9DE54D9F9E2B}"/>
    <cellStyle name="40% - Accent6 2 3 2 3 2 2" xfId="12908" xr:uid="{2BE7F1BC-C931-4A66-ACBC-2BE36A9316DC}"/>
    <cellStyle name="40% - Accent6 2 3 2 3 2 2 2" xfId="29565" xr:uid="{4EA68628-3708-490E-B25A-0B4D5569D39B}"/>
    <cellStyle name="40% - Accent6 2 3 2 3 2 3" xfId="21237" xr:uid="{C3FBD662-2C19-42DD-8A8F-51319DB37790}"/>
    <cellStyle name="40% - Accent6 2 3 2 3 3" xfId="7354" xr:uid="{0480B3D1-C642-41E9-B406-AD64C45221E2}"/>
    <cellStyle name="40% - Accent6 2 3 2 3 3 2" xfId="15684" xr:uid="{A74649F6-A75D-4F92-888A-D34E170B676B}"/>
    <cellStyle name="40% - Accent6 2 3 2 3 3 2 2" xfId="32341" xr:uid="{EF6F5A0D-0935-4DB7-BC27-61B602C63A10}"/>
    <cellStyle name="40% - Accent6 2 3 2 3 3 3" xfId="24013" xr:uid="{002728CA-4B8F-4D89-B228-43774D232878}"/>
    <cellStyle name="40% - Accent6 2 3 2 3 4" xfId="10132" xr:uid="{1F81812B-C2A8-4BBB-B427-7B2B65B8507E}"/>
    <cellStyle name="40% - Accent6 2 3 2 3 4 2" xfId="26789" xr:uid="{1F03FB2A-6D61-4B70-9EAE-A4DF99C84820}"/>
    <cellStyle name="40% - Accent6 2 3 2 3 5" xfId="18461" xr:uid="{3C70A752-2135-4D2E-860B-5AB7290B565C}"/>
    <cellStyle name="40% - Accent6 2 3 2 4" xfId="3251" xr:uid="{79BAD6D0-7E5D-4FF0-B614-A14BFD1D0787}"/>
    <cellStyle name="40% - Accent6 2 3 2 4 2" xfId="11581" xr:uid="{627AC1EB-F84B-4A8E-8242-99ECEA793265}"/>
    <cellStyle name="40% - Accent6 2 3 2 4 2 2" xfId="28238" xr:uid="{3FE71862-303E-45F2-AC21-0D0906409239}"/>
    <cellStyle name="40% - Accent6 2 3 2 4 3" xfId="19910" xr:uid="{EE5E9E45-6A44-4B05-9855-8177AAC065C1}"/>
    <cellStyle name="40% - Accent6 2 3 2 5" xfId="6027" xr:uid="{95F48B94-9B9E-49E1-8D2F-4F10449CD95B}"/>
    <cellStyle name="40% - Accent6 2 3 2 5 2" xfId="14357" xr:uid="{A81A27A2-D1B1-4B0A-BD82-BEB46532136F}"/>
    <cellStyle name="40% - Accent6 2 3 2 5 2 2" xfId="31014" xr:uid="{F37926D7-F279-4E90-9677-1E8D15C02421}"/>
    <cellStyle name="40% - Accent6 2 3 2 5 3" xfId="22686" xr:uid="{B83B5701-27D0-4F1C-8AF1-B416D7934318}"/>
    <cellStyle name="40% - Accent6 2 3 2 6" xfId="8805" xr:uid="{6708289A-9183-4EF6-8C3C-B0CBB7A1AB60}"/>
    <cellStyle name="40% - Accent6 2 3 2 6 2" xfId="25462" xr:uid="{62FF74F4-8FEA-4509-9247-F6BA3506879B}"/>
    <cellStyle name="40% - Accent6 2 3 2 7" xfId="17134" xr:uid="{E45DA261-39E4-4542-B847-C56871FAF199}"/>
    <cellStyle name="40% - Accent6 2 3 3" xfId="694" xr:uid="{ACDA59E1-DB8D-4481-BF07-9FB3540EBDA8}"/>
    <cellStyle name="40% - Accent6 2 3 3 2" xfId="2024" xr:uid="{DA10D55A-D0DC-4ABC-9ED7-ED3C4ABA6F12}"/>
    <cellStyle name="40% - Accent6 2 3 3 2 2" xfId="4814" xr:uid="{675D47FE-8A3B-4A79-A018-1E33F3B56A8F}"/>
    <cellStyle name="40% - Accent6 2 3 3 2 2 2" xfId="13144" xr:uid="{313550E9-5D25-4FB0-84BE-3B16BD7840AF}"/>
    <cellStyle name="40% - Accent6 2 3 3 2 2 2 2" xfId="29801" xr:uid="{129CDFDE-3F47-4475-860E-97AFED803DC4}"/>
    <cellStyle name="40% - Accent6 2 3 3 2 2 3" xfId="21473" xr:uid="{26409302-FADE-4DF9-8997-95569BAB992F}"/>
    <cellStyle name="40% - Accent6 2 3 3 2 3" xfId="7590" xr:uid="{997E0ABC-649B-4637-B03E-DE176863EAB2}"/>
    <cellStyle name="40% - Accent6 2 3 3 2 3 2" xfId="15920" xr:uid="{15094918-FA76-40AB-BAA9-CAB52F8FDDF5}"/>
    <cellStyle name="40% - Accent6 2 3 3 2 3 2 2" xfId="32577" xr:uid="{9E3F0A9D-EA44-49D8-AAA5-DE30B3AD9737}"/>
    <cellStyle name="40% - Accent6 2 3 3 2 3 3" xfId="24249" xr:uid="{46223DD6-CB54-4147-AB48-14824C7936B9}"/>
    <cellStyle name="40% - Accent6 2 3 3 2 4" xfId="10368" xr:uid="{AE4EDE6F-9EEB-4544-AB6E-370DB3AF804D}"/>
    <cellStyle name="40% - Accent6 2 3 3 2 4 2" xfId="27025" xr:uid="{44D972A4-4517-4F7C-89FD-C71C2269B77D}"/>
    <cellStyle name="40% - Accent6 2 3 3 2 5" xfId="18697" xr:uid="{BD762500-1714-44AD-8017-01E8E1B8A20A}"/>
    <cellStyle name="40% - Accent6 2 3 3 3" xfId="3487" xr:uid="{EBDE8974-7FB5-4F37-91B5-90E075E3AFF6}"/>
    <cellStyle name="40% - Accent6 2 3 3 3 2" xfId="11817" xr:uid="{EE8A9477-A40C-4F1F-BE08-8FB7E9B26723}"/>
    <cellStyle name="40% - Accent6 2 3 3 3 2 2" xfId="28474" xr:uid="{258E10F3-5A46-4772-BAE6-C28EADB0908A}"/>
    <cellStyle name="40% - Accent6 2 3 3 3 3" xfId="20146" xr:uid="{62047E1E-2BA9-4D1D-819E-1EDBB16B1C82}"/>
    <cellStyle name="40% - Accent6 2 3 3 4" xfId="6263" xr:uid="{854683C6-2DDD-42EA-A64E-DBC4C3607386}"/>
    <cellStyle name="40% - Accent6 2 3 3 4 2" xfId="14593" xr:uid="{8F5CAAF0-22EA-46F0-A707-917CE482D656}"/>
    <cellStyle name="40% - Accent6 2 3 3 4 2 2" xfId="31250" xr:uid="{474ED89C-B202-439E-ABCE-80CE7BEA5765}"/>
    <cellStyle name="40% - Accent6 2 3 3 4 3" xfId="22922" xr:uid="{ED42C973-9F3F-426C-BF27-5518CE3BEEB2}"/>
    <cellStyle name="40% - Accent6 2 3 3 5" xfId="9041" xr:uid="{733B85A8-E773-4C85-83DD-67F9DE1780C5}"/>
    <cellStyle name="40% - Accent6 2 3 3 5 2" xfId="25698" xr:uid="{D446BAB3-A6D8-4DB9-9154-56FD903AFE3E}"/>
    <cellStyle name="40% - Accent6 2 3 3 6" xfId="17370" xr:uid="{912AACC9-D954-4EA6-B0F0-6D96FB5F2486}"/>
    <cellStyle name="40% - Accent6 2 3 4" xfId="1171" xr:uid="{6664BD67-DC00-4600-AC08-4F2EE87FDAB2}"/>
    <cellStyle name="40% - Accent6 2 3 4 2" xfId="2499" xr:uid="{572D1635-52D2-4773-97CE-544627642F7A}"/>
    <cellStyle name="40% - Accent6 2 3 4 2 2" xfId="5289" xr:uid="{FCB12F5E-ED81-4593-B954-5223949A33E4}"/>
    <cellStyle name="40% - Accent6 2 3 4 2 2 2" xfId="13619" xr:uid="{239CE892-506D-4B1C-A3EA-DF003AECAD82}"/>
    <cellStyle name="40% - Accent6 2 3 4 2 2 2 2" xfId="30276" xr:uid="{4B03CF7A-BAE5-46A3-BA4A-990020C08C98}"/>
    <cellStyle name="40% - Accent6 2 3 4 2 2 3" xfId="21948" xr:uid="{464A0588-61D5-491F-A592-7C254EC74631}"/>
    <cellStyle name="40% - Accent6 2 3 4 2 3" xfId="8065" xr:uid="{96541484-A00F-46CD-BA5B-FD5D55748F4B}"/>
    <cellStyle name="40% - Accent6 2 3 4 2 3 2" xfId="16395" xr:uid="{08C13FF2-45CD-483D-ACBF-CBA0359D7A76}"/>
    <cellStyle name="40% - Accent6 2 3 4 2 3 2 2" xfId="33052" xr:uid="{D7B7507F-4C7A-447A-AD51-BEA7C03711B4}"/>
    <cellStyle name="40% - Accent6 2 3 4 2 3 3" xfId="24724" xr:uid="{D076EDD2-55FF-4A86-AF73-236C2520E78C}"/>
    <cellStyle name="40% - Accent6 2 3 4 2 4" xfId="10843" xr:uid="{D6EDBFA6-2DC0-411A-95EC-9218517C2F87}"/>
    <cellStyle name="40% - Accent6 2 3 4 2 4 2" xfId="27500" xr:uid="{1CA6D72D-3692-40BD-9F78-025E0335EE17}"/>
    <cellStyle name="40% - Accent6 2 3 4 2 5" xfId="19172" xr:uid="{2C3FD08E-417B-43E4-BF9B-60D1985FD99A}"/>
    <cellStyle name="40% - Accent6 2 3 4 3" xfId="3962" xr:uid="{A9D6D92D-3458-4D48-8DB6-3B71870719D2}"/>
    <cellStyle name="40% - Accent6 2 3 4 3 2" xfId="12292" xr:uid="{90E2435F-5738-4F77-A161-54DFC9F4E8BF}"/>
    <cellStyle name="40% - Accent6 2 3 4 3 2 2" xfId="28949" xr:uid="{F2D4EC0E-7ABD-4CA7-913E-F6D6F0323EE2}"/>
    <cellStyle name="40% - Accent6 2 3 4 3 3" xfId="20621" xr:uid="{9F7E8206-CBAA-4E56-A24B-8D190758CE5F}"/>
    <cellStyle name="40% - Accent6 2 3 4 4" xfId="6738" xr:uid="{8BFF8A21-18F2-4A0C-A166-D2693D2B51D1}"/>
    <cellStyle name="40% - Accent6 2 3 4 4 2" xfId="15068" xr:uid="{5289A2CB-5953-4C21-8DAE-6778E384FDC5}"/>
    <cellStyle name="40% - Accent6 2 3 4 4 2 2" xfId="31725" xr:uid="{C286BB3C-960B-459E-80CC-2629A00CA318}"/>
    <cellStyle name="40% - Accent6 2 3 4 4 3" xfId="23397" xr:uid="{59E90133-B845-452E-AE0E-B58E6CE63916}"/>
    <cellStyle name="40% - Accent6 2 3 4 5" xfId="9516" xr:uid="{6C76E5E1-3F90-4572-A8BD-0A70BBACBD2D}"/>
    <cellStyle name="40% - Accent6 2 3 4 5 2" xfId="26173" xr:uid="{A87C8722-49F5-484F-B53D-29E4AA05D5E0}"/>
    <cellStyle name="40% - Accent6 2 3 4 6" xfId="17845" xr:uid="{945AD65D-D60F-4FA0-A3A6-0618636638B7}"/>
    <cellStyle name="40% - Accent6 2 3 5" xfId="1551" xr:uid="{703397CE-67BC-43A1-871C-55F24AA621BB}"/>
    <cellStyle name="40% - Accent6 2 3 5 2" xfId="4341" xr:uid="{A701E9C6-9BAB-4C62-9380-8658EBC2DE3B}"/>
    <cellStyle name="40% - Accent6 2 3 5 2 2" xfId="12671" xr:uid="{D6FCAAC3-BA0B-408B-8F2C-82E0084124DF}"/>
    <cellStyle name="40% - Accent6 2 3 5 2 2 2" xfId="29328" xr:uid="{AEAA3831-9C33-4A21-BE2D-6B72FAA61428}"/>
    <cellStyle name="40% - Accent6 2 3 5 2 3" xfId="21000" xr:uid="{EBC29E91-68DA-4F08-B985-233DBC2D299E}"/>
    <cellStyle name="40% - Accent6 2 3 5 3" xfId="7117" xr:uid="{98403A11-ADDD-471B-A144-281F0EE14B68}"/>
    <cellStyle name="40% - Accent6 2 3 5 3 2" xfId="15447" xr:uid="{985BE109-E63A-4B67-97CA-1FAAC3EE01F6}"/>
    <cellStyle name="40% - Accent6 2 3 5 3 2 2" xfId="32104" xr:uid="{FEAC2739-2D65-47DC-B924-21858A740B36}"/>
    <cellStyle name="40% - Accent6 2 3 5 3 3" xfId="23776" xr:uid="{2A3709AE-A98F-4383-975B-629D5586507A}"/>
    <cellStyle name="40% - Accent6 2 3 5 4" xfId="9895" xr:uid="{D5E4B52B-3669-4E9A-9D4F-D4B0F3626694}"/>
    <cellStyle name="40% - Accent6 2 3 5 4 2" xfId="26552" xr:uid="{D4DBC40D-9D80-4F7F-997A-FBA2FC6449CC}"/>
    <cellStyle name="40% - Accent6 2 3 5 5" xfId="18224" xr:uid="{7F282FA8-BB8A-431A-96E0-94006943A533}"/>
    <cellStyle name="40% - Accent6 2 3 6" xfId="3014" xr:uid="{799DD058-7120-43B1-A98A-D673847754A1}"/>
    <cellStyle name="40% - Accent6 2 3 6 2" xfId="11344" xr:uid="{B0F93605-6353-4816-892A-3D19181C8E05}"/>
    <cellStyle name="40% - Accent6 2 3 6 2 2" xfId="28001" xr:uid="{5885D447-CA85-4091-BD45-7EEEE674FF6C}"/>
    <cellStyle name="40% - Accent6 2 3 6 3" xfId="19673" xr:uid="{61D6EE36-E25D-409A-A8A8-D510000F6DB8}"/>
    <cellStyle name="40% - Accent6 2 3 7" xfId="5790" xr:uid="{946BC045-B225-4676-B54B-3E607B285419}"/>
    <cellStyle name="40% - Accent6 2 3 7 2" xfId="14120" xr:uid="{5D2655B7-B0B4-4B5A-9BCC-ACF6B6A06ACC}"/>
    <cellStyle name="40% - Accent6 2 3 7 2 2" xfId="30777" xr:uid="{E099BE3C-DE64-4BD7-9AD3-4BC7D4AF84E1}"/>
    <cellStyle name="40% - Accent6 2 3 7 3" xfId="22449" xr:uid="{2E83A214-98AA-4715-86C4-0798B75B8105}"/>
    <cellStyle name="40% - Accent6 2 3 8" xfId="8568" xr:uid="{5D30A934-DE6E-4B15-A90D-A3227D0AEDDA}"/>
    <cellStyle name="40% - Accent6 2 3 8 2" xfId="25225" xr:uid="{6A5976DF-FBA3-4130-B59C-F6220A233207}"/>
    <cellStyle name="40% - Accent6 2 3 9" xfId="16897" xr:uid="{11F0AD4E-AF15-4C80-8B81-C4DF6B64659E}"/>
    <cellStyle name="40% - Accent6 2 4" xfId="342" xr:uid="{88B933C6-A140-4954-B4DD-01E0879DF21B}"/>
    <cellStyle name="40% - Accent6 2 4 2" xfId="822" xr:uid="{38F5EA7E-D4DD-46D4-BE03-EAEE35345901}"/>
    <cellStyle name="40% - Accent6 2 4 2 2" xfId="2150" xr:uid="{B42E48C1-5D19-4979-9492-E87472133DF0}"/>
    <cellStyle name="40% - Accent6 2 4 2 2 2" xfId="4940" xr:uid="{653F1282-7C9C-4869-9912-844602C4BB4B}"/>
    <cellStyle name="40% - Accent6 2 4 2 2 2 2" xfId="13270" xr:uid="{73D82538-56B8-48F1-9769-2DA38F5E25CC}"/>
    <cellStyle name="40% - Accent6 2 4 2 2 2 2 2" xfId="29927" xr:uid="{4B90A816-F5FA-494A-93B0-5BC666CFDFCF}"/>
    <cellStyle name="40% - Accent6 2 4 2 2 2 3" xfId="21599" xr:uid="{34D64C91-2D45-45A7-A19E-AAE289C1C300}"/>
    <cellStyle name="40% - Accent6 2 4 2 2 3" xfId="7716" xr:uid="{B5288A96-5342-498D-8033-22E1AF22D85D}"/>
    <cellStyle name="40% - Accent6 2 4 2 2 3 2" xfId="16046" xr:uid="{D0FD33A2-9E8E-4B64-A3BE-D9DA1A4C2965}"/>
    <cellStyle name="40% - Accent6 2 4 2 2 3 2 2" xfId="32703" xr:uid="{0DB4E648-C3FC-4FA0-A9A4-01C8D16C12B7}"/>
    <cellStyle name="40% - Accent6 2 4 2 2 3 3" xfId="24375" xr:uid="{F35B7183-E593-469B-8FA3-2C6D1A1797D5}"/>
    <cellStyle name="40% - Accent6 2 4 2 2 4" xfId="10494" xr:uid="{AB74BED0-97F2-4F5D-ADC4-E8E16068F4B3}"/>
    <cellStyle name="40% - Accent6 2 4 2 2 4 2" xfId="27151" xr:uid="{1889616D-A826-4540-8A80-6285EE41656F}"/>
    <cellStyle name="40% - Accent6 2 4 2 2 5" xfId="18823" xr:uid="{58E9E726-B0AB-419C-97F3-AFF77A418346}"/>
    <cellStyle name="40% - Accent6 2 4 2 3" xfId="3613" xr:uid="{92AB4233-733F-48DF-8144-FC5E161D6C65}"/>
    <cellStyle name="40% - Accent6 2 4 2 3 2" xfId="11943" xr:uid="{064BA2B4-8710-4B9E-B5CD-6BB432B8567F}"/>
    <cellStyle name="40% - Accent6 2 4 2 3 2 2" xfId="28600" xr:uid="{5A7E5B37-1EF9-49D1-B1BB-858643F3504D}"/>
    <cellStyle name="40% - Accent6 2 4 2 3 3" xfId="20272" xr:uid="{EB236758-B30B-40D2-BB98-9EAA5B499274}"/>
    <cellStyle name="40% - Accent6 2 4 2 4" xfId="6389" xr:uid="{31987D55-1F91-4E69-8636-0702DAC3B6BB}"/>
    <cellStyle name="40% - Accent6 2 4 2 4 2" xfId="14719" xr:uid="{F59ECF5A-6154-4094-8582-2CCDC83BCB15}"/>
    <cellStyle name="40% - Accent6 2 4 2 4 2 2" xfId="31376" xr:uid="{BB4840B5-4D8B-463B-A6D8-B59455080FD0}"/>
    <cellStyle name="40% - Accent6 2 4 2 4 3" xfId="23048" xr:uid="{A7C51A4D-3681-43AB-A744-55397684BA62}"/>
    <cellStyle name="40% - Accent6 2 4 2 5" xfId="9167" xr:uid="{407EEAF0-695C-47EB-B355-20E5222DAABD}"/>
    <cellStyle name="40% - Accent6 2 4 2 5 2" xfId="25824" xr:uid="{99E5A4B0-C5B7-409D-84D2-65C468C49B21}"/>
    <cellStyle name="40% - Accent6 2 4 2 6" xfId="17496" xr:uid="{346A8355-495D-402E-9D0F-9B05E325932E}"/>
    <cellStyle name="40% - Accent6 2 4 3" xfId="1672" xr:uid="{5CC7DEF8-8110-4F06-A99A-2F69CDE00FDA}"/>
    <cellStyle name="40% - Accent6 2 4 3 2" xfId="4462" xr:uid="{115AE1F5-87A0-43F0-BE0E-A2D08D355DF2}"/>
    <cellStyle name="40% - Accent6 2 4 3 2 2" xfId="12792" xr:uid="{574A1A15-8007-4BD3-B09C-85C42B61F68F}"/>
    <cellStyle name="40% - Accent6 2 4 3 2 2 2" xfId="29449" xr:uid="{FC49A8D7-9C09-4058-9E46-049788AAFD1E}"/>
    <cellStyle name="40% - Accent6 2 4 3 2 3" xfId="21121" xr:uid="{8EDCAA6E-5723-4EE6-A85A-578DB5323C14}"/>
    <cellStyle name="40% - Accent6 2 4 3 3" xfId="7238" xr:uid="{ACAF809A-9BB5-4C88-BCC1-E77768FB32CF}"/>
    <cellStyle name="40% - Accent6 2 4 3 3 2" xfId="15568" xr:uid="{4AF4803D-FB95-47D1-B9F6-621600F174F6}"/>
    <cellStyle name="40% - Accent6 2 4 3 3 2 2" xfId="32225" xr:uid="{06716ED2-7C12-4D60-86CC-98D20E632219}"/>
    <cellStyle name="40% - Accent6 2 4 3 3 3" xfId="23897" xr:uid="{B380B88A-7AD7-489E-BB4F-065DE66215B5}"/>
    <cellStyle name="40% - Accent6 2 4 3 4" xfId="10016" xr:uid="{50129CAA-D5E4-4FF7-97DA-F0D035FC0A39}"/>
    <cellStyle name="40% - Accent6 2 4 3 4 2" xfId="26673" xr:uid="{AFEB78A3-146C-44B9-B7AD-143FEC92897C}"/>
    <cellStyle name="40% - Accent6 2 4 3 5" xfId="18345" xr:uid="{039BEC7C-5E43-4147-B0CD-1C12B81C6310}"/>
    <cellStyle name="40% - Accent6 2 4 4" xfId="3135" xr:uid="{9E0CF051-0846-4E58-96F7-8A44F73CE033}"/>
    <cellStyle name="40% - Accent6 2 4 4 2" xfId="11465" xr:uid="{63E3DCF8-7829-4959-83C6-FAE8795F3238}"/>
    <cellStyle name="40% - Accent6 2 4 4 2 2" xfId="28122" xr:uid="{82019C9D-3403-41E8-A5CD-872157053AD9}"/>
    <cellStyle name="40% - Accent6 2 4 4 3" xfId="19794" xr:uid="{82CD5AF7-22A9-4F8E-86D4-F62331B6DCF6}"/>
    <cellStyle name="40% - Accent6 2 4 5" xfId="5911" xr:uid="{7D01A7FB-68F7-4713-B2FF-3041CE5094F4}"/>
    <cellStyle name="40% - Accent6 2 4 5 2" xfId="14241" xr:uid="{AEF98F07-33F5-4ABF-B316-D1BD37B60F18}"/>
    <cellStyle name="40% - Accent6 2 4 5 2 2" xfId="30898" xr:uid="{80DC3105-CFD6-4812-8937-557D40389544}"/>
    <cellStyle name="40% - Accent6 2 4 5 3" xfId="22570" xr:uid="{2B92203B-2FFF-439E-93BD-B94D0B4C41ED}"/>
    <cellStyle name="40% - Accent6 2 4 6" xfId="8689" xr:uid="{049C8435-3AB4-4B57-9E78-9A81AE6EC6AB}"/>
    <cellStyle name="40% - Accent6 2 4 6 2" xfId="25346" xr:uid="{BE64A320-55C4-469A-8FCB-59D1CE8D0268}"/>
    <cellStyle name="40% - Accent6 2 4 7" xfId="17018" xr:uid="{22E6FCC2-EC7E-4259-9298-1FA04A627E5D}"/>
    <cellStyle name="40% - Accent6 2 4 8" xfId="34962" xr:uid="{40CC0AA9-152E-4F72-B424-5C3EF2939355}"/>
    <cellStyle name="40% - Accent6 2 5" xfId="578" xr:uid="{DD932CDB-996A-409B-9C65-2219875C6972}"/>
    <cellStyle name="40% - Accent6 2 5 2" xfId="1908" xr:uid="{F0FCBA03-F361-4809-9ADC-47A246EDBF6F}"/>
    <cellStyle name="40% - Accent6 2 5 2 2" xfId="4698" xr:uid="{0DB94AE0-7490-49CA-975F-AA4E19A0ECFE}"/>
    <cellStyle name="40% - Accent6 2 5 2 2 2" xfId="13028" xr:uid="{D91BD956-1165-484C-8E3C-27407414E455}"/>
    <cellStyle name="40% - Accent6 2 5 2 2 2 2" xfId="29685" xr:uid="{33016F5C-DD2D-4B5A-862D-FAA983AB02F9}"/>
    <cellStyle name="40% - Accent6 2 5 2 2 3" xfId="21357" xr:uid="{1ABB323F-1D6D-47F1-B1F3-47E992317EC0}"/>
    <cellStyle name="40% - Accent6 2 5 2 3" xfId="7474" xr:uid="{BD33AC23-2933-4661-AB50-AA67A8B5AA07}"/>
    <cellStyle name="40% - Accent6 2 5 2 3 2" xfId="15804" xr:uid="{698DC281-77E5-46DC-99C3-444E515892E5}"/>
    <cellStyle name="40% - Accent6 2 5 2 3 2 2" xfId="32461" xr:uid="{33041DE4-E3DC-41C0-8121-DCAD5CAC0FA1}"/>
    <cellStyle name="40% - Accent6 2 5 2 3 3" xfId="24133" xr:uid="{1AB1EC12-A29F-40A6-88A5-528123352872}"/>
    <cellStyle name="40% - Accent6 2 5 2 4" xfId="10252" xr:uid="{A0E4DAD3-113D-4F70-A2B6-EDB1F54E78F0}"/>
    <cellStyle name="40% - Accent6 2 5 2 4 2" xfId="26909" xr:uid="{100E5DD0-65E3-4F0C-8409-B72AA9B38D18}"/>
    <cellStyle name="40% - Accent6 2 5 2 5" xfId="18581" xr:uid="{ADC97F4E-3550-4065-ACF1-067AA17EB00B}"/>
    <cellStyle name="40% - Accent6 2 5 3" xfId="3371" xr:uid="{D54D1828-DA07-424D-AF7B-86506BF486B4}"/>
    <cellStyle name="40% - Accent6 2 5 3 2" xfId="11701" xr:uid="{7636011E-9800-48CE-9D88-9DD21BB447A3}"/>
    <cellStyle name="40% - Accent6 2 5 3 2 2" xfId="28358" xr:uid="{D8D9FFC5-8F8C-43BB-9916-064442CEF93D}"/>
    <cellStyle name="40% - Accent6 2 5 3 3" xfId="20030" xr:uid="{30EA021D-DD1B-46A4-A837-D35580865337}"/>
    <cellStyle name="40% - Accent6 2 5 4" xfId="6147" xr:uid="{5C7AB815-FC36-4743-A9E9-54DCDBCB6EB5}"/>
    <cellStyle name="40% - Accent6 2 5 4 2" xfId="14477" xr:uid="{B8B1C86D-A6F0-4727-ACA8-69003834E208}"/>
    <cellStyle name="40% - Accent6 2 5 4 2 2" xfId="31134" xr:uid="{BDE5E27C-0007-4AB9-AB13-5F482E201268}"/>
    <cellStyle name="40% - Accent6 2 5 4 3" xfId="22806" xr:uid="{893AECA9-C580-478B-8628-089EF7831128}"/>
    <cellStyle name="40% - Accent6 2 5 5" xfId="8925" xr:uid="{AD8F1544-600F-414D-A1CE-64E22C4FEEA1}"/>
    <cellStyle name="40% - Accent6 2 5 5 2" xfId="25582" xr:uid="{1BC5A9FD-9F8E-44F2-883A-5759F67DC32D}"/>
    <cellStyle name="40% - Accent6 2 5 6" xfId="17254" xr:uid="{CE2A52C5-CA2C-4639-AB84-FBF993ACC964}"/>
    <cellStyle name="40% - Accent6 2 5 7" xfId="34963" xr:uid="{6233731F-112A-4372-8064-A87CF3CE7587}"/>
    <cellStyle name="40% - Accent6 2 6" xfId="1055" xr:uid="{F9FF1A05-8D02-4924-80B4-61AFC0FD6DBA}"/>
    <cellStyle name="40% - Accent6 2 6 2" xfId="2383" xr:uid="{28D9FD01-9C18-47A6-9311-00076755BAB8}"/>
    <cellStyle name="40% - Accent6 2 6 2 2" xfId="5173" xr:uid="{D3CB3A79-C25D-47F7-9323-60738A1BA6F3}"/>
    <cellStyle name="40% - Accent6 2 6 2 2 2" xfId="13503" xr:uid="{B187BB3C-B107-46F2-96E9-FE3702A07E6D}"/>
    <cellStyle name="40% - Accent6 2 6 2 2 2 2" xfId="30160" xr:uid="{13AF6AA6-BAB4-40D0-9607-3DB793890C55}"/>
    <cellStyle name="40% - Accent6 2 6 2 2 3" xfId="21832" xr:uid="{FE559B76-825B-434F-A99F-4B4F5EC45BD6}"/>
    <cellStyle name="40% - Accent6 2 6 2 3" xfId="7949" xr:uid="{818BD443-3DD0-46C4-B2A8-7D2A89BF741B}"/>
    <cellStyle name="40% - Accent6 2 6 2 3 2" xfId="16279" xr:uid="{D5ECCC98-B625-497D-BDAF-AB1B10A6D7E4}"/>
    <cellStyle name="40% - Accent6 2 6 2 3 2 2" xfId="32936" xr:uid="{28041279-A579-479B-91D9-6B1AF24A969D}"/>
    <cellStyle name="40% - Accent6 2 6 2 3 3" xfId="24608" xr:uid="{992AF19E-1211-439E-8E54-FDE729194EB2}"/>
    <cellStyle name="40% - Accent6 2 6 2 4" xfId="10727" xr:uid="{F44A0B41-6082-4B59-AB69-D2F9B0EB4EE2}"/>
    <cellStyle name="40% - Accent6 2 6 2 4 2" xfId="27384" xr:uid="{B010227C-3ACF-4D23-84B1-BC4A3583FE0C}"/>
    <cellStyle name="40% - Accent6 2 6 2 5" xfId="19056" xr:uid="{09CE627B-F100-4D2D-9674-5B6B465A35B7}"/>
    <cellStyle name="40% - Accent6 2 6 3" xfId="3846" xr:uid="{F242BDE0-29C4-4B48-AF51-878803D6B044}"/>
    <cellStyle name="40% - Accent6 2 6 3 2" xfId="12176" xr:uid="{731D5BED-3800-4335-9AE8-FAD461F2D272}"/>
    <cellStyle name="40% - Accent6 2 6 3 2 2" xfId="28833" xr:uid="{0814EA4F-E000-4D7C-A6BE-BAE523397463}"/>
    <cellStyle name="40% - Accent6 2 6 3 3" xfId="20505" xr:uid="{C75AB240-0644-4096-9D65-F5CD7D816AE0}"/>
    <cellStyle name="40% - Accent6 2 6 4" xfId="6622" xr:uid="{E02D559A-D663-46B0-A805-4D3291374163}"/>
    <cellStyle name="40% - Accent6 2 6 4 2" xfId="14952" xr:uid="{B488EA06-8598-4554-8D94-FB6AFFFA4ABD}"/>
    <cellStyle name="40% - Accent6 2 6 4 2 2" xfId="31609" xr:uid="{846C1E45-43BB-4C19-BA89-C9C30A3D4785}"/>
    <cellStyle name="40% - Accent6 2 6 4 3" xfId="23281" xr:uid="{975D606E-7210-4B37-AB1C-4D678BC8D24C}"/>
    <cellStyle name="40% - Accent6 2 6 5" xfId="9400" xr:uid="{5B7D3345-7E86-471D-8132-2CAED3FB29A6}"/>
    <cellStyle name="40% - Accent6 2 6 5 2" xfId="26057" xr:uid="{836A4412-3A06-410C-8F5C-6226AF82ADC6}"/>
    <cellStyle name="40% - Accent6 2 6 6" xfId="17729" xr:uid="{31BD9A4A-5137-45AB-A359-BC3F40D925FE}"/>
    <cellStyle name="40% - Accent6 2 6 7" xfId="34964" xr:uid="{279F52B7-0DFB-4D30-A831-0AD343A18FFF}"/>
    <cellStyle name="40% - Accent6 2 7" xfId="1316" xr:uid="{46011EB6-9578-4E85-887B-0D6998E49681}"/>
    <cellStyle name="40% - Accent6 2 7 2" xfId="2644" xr:uid="{2A915F51-A5F6-4BB9-BC9F-6077628E96ED}"/>
    <cellStyle name="40% - Accent6 2 7 2 2" xfId="5434" xr:uid="{1038D0B9-4BA9-426D-BF1A-42E580A80778}"/>
    <cellStyle name="40% - Accent6 2 7 2 2 2" xfId="13764" xr:uid="{ABC59B9E-DFB1-4612-9EFA-C5F26C361891}"/>
    <cellStyle name="40% - Accent6 2 7 2 2 2 2" xfId="30421" xr:uid="{CA444C18-D95A-427C-8564-01EF5FA6F842}"/>
    <cellStyle name="40% - Accent6 2 7 2 2 3" xfId="22093" xr:uid="{7F0215D9-A8F6-4465-BE03-A365D1843C3A}"/>
    <cellStyle name="40% - Accent6 2 7 2 3" xfId="8210" xr:uid="{28A0902F-1E9C-4BB8-9A81-84437E43390A}"/>
    <cellStyle name="40% - Accent6 2 7 2 3 2" xfId="16540" xr:uid="{260D4B7F-311D-43F2-8917-960C11C11286}"/>
    <cellStyle name="40% - Accent6 2 7 2 3 2 2" xfId="33197" xr:uid="{136EF9E5-BC48-469C-AA12-850E0ADF6056}"/>
    <cellStyle name="40% - Accent6 2 7 2 3 3" xfId="24869" xr:uid="{7267DEFD-F5D2-4784-A8EA-4C91C01A99FE}"/>
    <cellStyle name="40% - Accent6 2 7 2 4" xfId="10988" xr:uid="{62545F69-E54F-47C9-A24A-133DADF2A49A}"/>
    <cellStyle name="40% - Accent6 2 7 2 4 2" xfId="27645" xr:uid="{6B5FA71A-3056-4278-A00B-806C0B54BE9B}"/>
    <cellStyle name="40% - Accent6 2 7 2 5" xfId="19317" xr:uid="{75EF3929-2CFD-49AD-AE4E-1A36C3ED33B8}"/>
    <cellStyle name="40% - Accent6 2 7 3" xfId="4107" xr:uid="{8ECDC99A-0625-40E3-A496-BF004863B68D}"/>
    <cellStyle name="40% - Accent6 2 7 3 2" xfId="12437" xr:uid="{83FDFD43-1BCF-4EFC-BD96-AD47D732BE57}"/>
    <cellStyle name="40% - Accent6 2 7 3 2 2" xfId="29094" xr:uid="{3DD822BF-5325-4916-A7D3-C3C0731077C6}"/>
    <cellStyle name="40% - Accent6 2 7 3 3" xfId="20766" xr:uid="{604CB03E-42B0-4FDC-9EE4-53A4F1552F8F}"/>
    <cellStyle name="40% - Accent6 2 7 4" xfId="6883" xr:uid="{1CA23B3D-0CFA-493B-B174-626B998EDE37}"/>
    <cellStyle name="40% - Accent6 2 7 4 2" xfId="15213" xr:uid="{6DCD7158-3326-42D0-BAE8-4BA4CE8383DC}"/>
    <cellStyle name="40% - Accent6 2 7 4 2 2" xfId="31870" xr:uid="{18147EE7-01CB-4AFB-8E4D-3CB0A9DB86ED}"/>
    <cellStyle name="40% - Accent6 2 7 4 3" xfId="23542" xr:uid="{000844C9-1B87-4487-8277-B44C7F5092E5}"/>
    <cellStyle name="40% - Accent6 2 7 5" xfId="9661" xr:uid="{71BF6883-B129-4E21-AF64-0831EDC2E61C}"/>
    <cellStyle name="40% - Accent6 2 7 5 2" xfId="26318" xr:uid="{A3F99752-8CEE-4C45-843C-B9BCC811908D}"/>
    <cellStyle name="40% - Accent6 2 7 6" xfId="17990" xr:uid="{9279309F-E3B5-4844-BE2C-CEC11F1E472F}"/>
    <cellStyle name="40% - Accent6 2 7 7" xfId="34965" xr:uid="{C75086F7-096C-44C3-9730-1EE8D7F6E3DC}"/>
    <cellStyle name="40% - Accent6 2 8" xfId="1434" xr:uid="{2960B3CE-21DE-4CB9-B2C6-559671BE67C2}"/>
    <cellStyle name="40% - Accent6 2 8 2" xfId="4225" xr:uid="{F2138905-D9CE-48DD-85D5-B6151C4A064D}"/>
    <cellStyle name="40% - Accent6 2 8 2 2" xfId="12555" xr:uid="{3174978A-9672-4304-9E20-711B2A24CC2E}"/>
    <cellStyle name="40% - Accent6 2 8 2 2 2" xfId="29212" xr:uid="{209A6C03-0AD4-4A75-9AA3-94F7FE8D09C0}"/>
    <cellStyle name="40% - Accent6 2 8 2 3" xfId="20884" xr:uid="{2B71D219-5653-4C0A-A865-30FD3A5B0814}"/>
    <cellStyle name="40% - Accent6 2 8 3" xfId="7001" xr:uid="{50D66B08-450F-4DF4-AB17-67CCFB7306F2}"/>
    <cellStyle name="40% - Accent6 2 8 3 2" xfId="15331" xr:uid="{479BC895-3D91-4491-A186-529FBF259C54}"/>
    <cellStyle name="40% - Accent6 2 8 3 2 2" xfId="31988" xr:uid="{9DA079CE-5204-474A-AC33-8872EE2D7F16}"/>
    <cellStyle name="40% - Accent6 2 8 3 3" xfId="23660" xr:uid="{F43C5B8E-14BF-4E3A-890D-E0CB45484FCD}"/>
    <cellStyle name="40% - Accent6 2 8 4" xfId="9779" xr:uid="{C594EC20-CD7D-44B3-9AB9-EFB50A42DBBD}"/>
    <cellStyle name="40% - Accent6 2 8 4 2" xfId="26436" xr:uid="{2E261BBE-4AAA-4163-AE34-A5A14EE0B582}"/>
    <cellStyle name="40% - Accent6 2 8 5" xfId="18108" xr:uid="{44401B5C-9926-4901-A714-C429FA89065F}"/>
    <cellStyle name="40% - Accent6 2 8 6" xfId="34966" xr:uid="{2AFDB049-560B-4D59-B11E-4D3F2FBCF782}"/>
    <cellStyle name="40% - Accent6 2 9" xfId="2897" xr:uid="{2D5D43AD-499D-4311-8A8A-1AE9987D687E}"/>
    <cellStyle name="40% - Accent6 2 9 2" xfId="11228" xr:uid="{DED78363-3000-465E-8103-9561AF3F6191}"/>
    <cellStyle name="40% - Accent6 2 9 2 2" xfId="27885" xr:uid="{F0A3FBB3-FE76-4477-96BE-1CD5D2C20511}"/>
    <cellStyle name="40% - Accent6 2 9 3" xfId="19557" xr:uid="{D006B773-302E-4C39-A563-2EABC5E7C453}"/>
    <cellStyle name="40% - Accent6 2 9 4" xfId="34967" xr:uid="{5220C699-963F-4762-8A52-906EF9DDCB5C}"/>
    <cellStyle name="40% - Accent6 3" xfId="120" xr:uid="{4ADD3375-4C30-478F-9DB5-60D45DC7EC2B}"/>
    <cellStyle name="40% - Accent6 3 10" xfId="8475" xr:uid="{C3A48BB0-32C1-4506-A6E4-B33631119550}"/>
    <cellStyle name="40% - Accent6 3 10 2" xfId="25132" xr:uid="{0EC6AB8E-45B3-4961-A4B8-F4D8C4595793}"/>
    <cellStyle name="40% - Accent6 3 11" xfId="16804" xr:uid="{75940AC4-26FF-41EE-B269-C78930A3DD0E}"/>
    <cellStyle name="40% - Accent6 3 12" xfId="33990" xr:uid="{69EE79E3-EEA0-436E-B856-5428A3CD1437}"/>
    <cellStyle name="40% - Accent6 3 13" xfId="34968" xr:uid="{FE19B4FF-C5A4-48A9-ACC6-AA675015FCAA}"/>
    <cellStyle name="40% - Accent6 3 2" xfId="243" xr:uid="{39EBAE34-6486-43C8-BA37-F70C4B1309E2}"/>
    <cellStyle name="40% - Accent6 3 2 2" xfId="485" xr:uid="{15D8DA05-9687-45A2-8455-6042ED71A083}"/>
    <cellStyle name="40% - Accent6 3 2 2 2" xfId="962" xr:uid="{CAECA859-BDD2-4DD1-86D0-0F2085C19DC3}"/>
    <cellStyle name="40% - Accent6 3 2 2 2 2" xfId="2290" xr:uid="{94949986-179E-49C0-BD22-49CC886AB132}"/>
    <cellStyle name="40% - Accent6 3 2 2 2 2 2" xfId="5080" xr:uid="{C5E69FF3-7A46-4556-A360-726DC36FB85B}"/>
    <cellStyle name="40% - Accent6 3 2 2 2 2 2 2" xfId="13410" xr:uid="{0C3672ED-CAD8-4AC5-B7F0-4E40E5AF7356}"/>
    <cellStyle name="40% - Accent6 3 2 2 2 2 2 2 2" xfId="30067" xr:uid="{44A752ED-21EA-4AEE-8C22-DBAFE10D00F4}"/>
    <cellStyle name="40% - Accent6 3 2 2 2 2 2 3" xfId="21739" xr:uid="{1938B140-CA33-44D2-AD40-BE0D46BA2711}"/>
    <cellStyle name="40% - Accent6 3 2 2 2 2 3" xfId="7856" xr:uid="{4719E138-03C1-41EE-ABD4-FCB6B87BC8F8}"/>
    <cellStyle name="40% - Accent6 3 2 2 2 2 3 2" xfId="16186" xr:uid="{F65C8F42-AA09-4FD4-8C15-55B62378E623}"/>
    <cellStyle name="40% - Accent6 3 2 2 2 2 3 2 2" xfId="32843" xr:uid="{ADCFAF14-0A16-477F-AC2B-C6FE822197DD}"/>
    <cellStyle name="40% - Accent6 3 2 2 2 2 3 3" xfId="24515" xr:uid="{8C095FED-775E-4AA7-9CB9-3BC1F56E0CF8}"/>
    <cellStyle name="40% - Accent6 3 2 2 2 2 4" xfId="10634" xr:uid="{E32DE42D-3C8E-48F7-A643-EFA85D6178EE}"/>
    <cellStyle name="40% - Accent6 3 2 2 2 2 4 2" xfId="27291" xr:uid="{0F08FD23-6606-411D-AFD9-E1A31AF0B382}"/>
    <cellStyle name="40% - Accent6 3 2 2 2 2 5" xfId="18963" xr:uid="{C198F191-757E-4654-ADAB-B34F11B9527C}"/>
    <cellStyle name="40% - Accent6 3 2 2 2 3" xfId="3753" xr:uid="{9DD62516-ADA6-4708-955C-C6021D03BA7B}"/>
    <cellStyle name="40% - Accent6 3 2 2 2 3 2" xfId="12083" xr:uid="{48886A47-DB79-4B05-9874-A3E2B7F12D94}"/>
    <cellStyle name="40% - Accent6 3 2 2 2 3 2 2" xfId="28740" xr:uid="{3BAEE38B-ADBC-436D-ADC7-88D690F6D1F6}"/>
    <cellStyle name="40% - Accent6 3 2 2 2 3 3" xfId="20412" xr:uid="{E65B7617-BD3C-4005-BFBA-845D8D330269}"/>
    <cellStyle name="40% - Accent6 3 2 2 2 4" xfId="6529" xr:uid="{119CBAE6-FB39-42C6-9DA8-530AF80F8EF7}"/>
    <cellStyle name="40% - Accent6 3 2 2 2 4 2" xfId="14859" xr:uid="{5742D47D-9722-40DC-A203-D34DF5785B1A}"/>
    <cellStyle name="40% - Accent6 3 2 2 2 4 2 2" xfId="31516" xr:uid="{AC315FB4-908F-45DE-AD98-CEABB339DABC}"/>
    <cellStyle name="40% - Accent6 3 2 2 2 4 3" xfId="23188" xr:uid="{C7BECE28-17C2-48FF-9203-90C5D3AFA909}"/>
    <cellStyle name="40% - Accent6 3 2 2 2 5" xfId="9307" xr:uid="{4282850B-8108-4423-A5B3-67B8CE963B5C}"/>
    <cellStyle name="40% - Accent6 3 2 2 2 5 2" xfId="25964" xr:uid="{AE8115CF-8BB0-4427-B81F-EB0A95A166E2}"/>
    <cellStyle name="40% - Accent6 3 2 2 2 6" xfId="17636" xr:uid="{040CED48-9B4C-4E73-BE75-C361EE3B2916}"/>
    <cellStyle name="40% - Accent6 3 2 2 3" xfId="1815" xr:uid="{57920401-3666-4235-8835-DB88B9C70B22}"/>
    <cellStyle name="40% - Accent6 3 2 2 3 2" xfId="4605" xr:uid="{DDC53591-CD88-456E-BAEE-1D43BEDCE513}"/>
    <cellStyle name="40% - Accent6 3 2 2 3 2 2" xfId="12935" xr:uid="{DDDA5FFA-8717-4F6D-84A5-A263C0931761}"/>
    <cellStyle name="40% - Accent6 3 2 2 3 2 2 2" xfId="29592" xr:uid="{BCE6E31A-C85F-44EA-99E1-6D88322499C9}"/>
    <cellStyle name="40% - Accent6 3 2 2 3 2 3" xfId="21264" xr:uid="{A1448637-349C-49AD-AF8F-B1AC7B23FEA5}"/>
    <cellStyle name="40% - Accent6 3 2 2 3 3" xfId="7381" xr:uid="{812EAEDB-4832-4C26-B6DE-B80790E7D53A}"/>
    <cellStyle name="40% - Accent6 3 2 2 3 3 2" xfId="15711" xr:uid="{99FE4DBA-76E4-48A7-9144-83A3C5F6DFB5}"/>
    <cellStyle name="40% - Accent6 3 2 2 3 3 2 2" xfId="32368" xr:uid="{08464956-DE8F-4BF4-B780-7A6A9EEFA92C}"/>
    <cellStyle name="40% - Accent6 3 2 2 3 3 3" xfId="24040" xr:uid="{43A38CD0-FC36-49F6-92A5-39163735B178}"/>
    <cellStyle name="40% - Accent6 3 2 2 3 4" xfId="10159" xr:uid="{F658C0BB-C72F-4A60-AD2C-EBE92751929F}"/>
    <cellStyle name="40% - Accent6 3 2 2 3 4 2" xfId="26816" xr:uid="{F9763D80-6DB9-4480-9B15-13792D4A00D7}"/>
    <cellStyle name="40% - Accent6 3 2 2 3 5" xfId="18488" xr:uid="{BC3CF302-2FCB-4B70-9BBE-317CD9AEACA4}"/>
    <cellStyle name="40% - Accent6 3 2 2 4" xfId="3278" xr:uid="{7187029D-6D14-4BAA-866A-7F69F23CED04}"/>
    <cellStyle name="40% - Accent6 3 2 2 4 2" xfId="11608" xr:uid="{06FCF180-E460-4111-A7B6-964FAFB8DBA3}"/>
    <cellStyle name="40% - Accent6 3 2 2 4 2 2" xfId="28265" xr:uid="{49223FED-9DB5-42A7-A4A4-10DD77CA3CD0}"/>
    <cellStyle name="40% - Accent6 3 2 2 4 3" xfId="19937" xr:uid="{3BB47023-E70E-44D3-A767-C20710C03D86}"/>
    <cellStyle name="40% - Accent6 3 2 2 5" xfId="6054" xr:uid="{695FE5D6-E1E7-4A73-B0C8-51265F9D67DB}"/>
    <cellStyle name="40% - Accent6 3 2 2 5 2" xfId="14384" xr:uid="{3E9D11D3-F10B-4FCA-BEC6-15FDFED9CF7F}"/>
    <cellStyle name="40% - Accent6 3 2 2 5 2 2" xfId="31041" xr:uid="{9E2D3BEC-2597-4209-AAE3-1CC45D5E2328}"/>
    <cellStyle name="40% - Accent6 3 2 2 5 3" xfId="22713" xr:uid="{723642F4-F4E2-47A8-A19D-ACB21FF7D486}"/>
    <cellStyle name="40% - Accent6 3 2 2 6" xfId="8832" xr:uid="{ACA13FAA-18C3-4CA5-81EE-E835DA537E0D}"/>
    <cellStyle name="40% - Accent6 3 2 2 6 2" xfId="25489" xr:uid="{490E85B7-A542-4EF2-A457-1878CB53B5E7}"/>
    <cellStyle name="40% - Accent6 3 2 2 7" xfId="17161" xr:uid="{5270317E-8E87-4B6F-8BA1-7D8D5F46EA17}"/>
    <cellStyle name="40% - Accent6 3 2 3" xfId="721" xr:uid="{3B262E00-C531-400F-82F2-35D2FC841D79}"/>
    <cellStyle name="40% - Accent6 3 2 3 2" xfId="2051" xr:uid="{565554A7-D3A8-4831-A3C0-4546548E68C0}"/>
    <cellStyle name="40% - Accent6 3 2 3 2 2" xfId="4841" xr:uid="{C1539C5E-7967-455A-B1EF-47F7CD4FB7F5}"/>
    <cellStyle name="40% - Accent6 3 2 3 2 2 2" xfId="13171" xr:uid="{83F8E32D-F0EB-471B-B0DC-7EC990D79AF7}"/>
    <cellStyle name="40% - Accent6 3 2 3 2 2 2 2" xfId="29828" xr:uid="{73487203-58B8-482C-8B49-9B50574DEFBC}"/>
    <cellStyle name="40% - Accent6 3 2 3 2 2 3" xfId="21500" xr:uid="{CA978F72-65BC-41A1-8873-115783233F22}"/>
    <cellStyle name="40% - Accent6 3 2 3 2 3" xfId="7617" xr:uid="{874DDE4A-E8ED-4314-9132-190B03F93EEA}"/>
    <cellStyle name="40% - Accent6 3 2 3 2 3 2" xfId="15947" xr:uid="{56C85CCD-0162-44C1-A303-043DFAF92ED6}"/>
    <cellStyle name="40% - Accent6 3 2 3 2 3 2 2" xfId="32604" xr:uid="{7851F906-41B3-46B8-AE1B-A5DE76C92F39}"/>
    <cellStyle name="40% - Accent6 3 2 3 2 3 3" xfId="24276" xr:uid="{F8F3FBE9-D1C3-49F3-AC2D-FE800BD09A03}"/>
    <cellStyle name="40% - Accent6 3 2 3 2 4" xfId="10395" xr:uid="{684F457F-657D-462D-8A88-B3F6980CC914}"/>
    <cellStyle name="40% - Accent6 3 2 3 2 4 2" xfId="27052" xr:uid="{DDE4D228-6591-4E2E-8E79-4EA53A28FB02}"/>
    <cellStyle name="40% - Accent6 3 2 3 2 5" xfId="18724" xr:uid="{8965B3F3-DEA8-4008-A44F-4B4DC0D3BE30}"/>
    <cellStyle name="40% - Accent6 3 2 3 3" xfId="3514" xr:uid="{DE2930D0-AAC7-414F-B1BE-AB795EF8B49B}"/>
    <cellStyle name="40% - Accent6 3 2 3 3 2" xfId="11844" xr:uid="{B73DFD2C-00FD-4778-AFD0-C93C1112007B}"/>
    <cellStyle name="40% - Accent6 3 2 3 3 2 2" xfId="28501" xr:uid="{0F8C13F7-574B-4DDD-878C-B70DE2EC4E8F}"/>
    <cellStyle name="40% - Accent6 3 2 3 3 3" xfId="20173" xr:uid="{F91FAD6F-8768-4D0D-B02C-00B5B9CCC90B}"/>
    <cellStyle name="40% - Accent6 3 2 3 4" xfId="6290" xr:uid="{3AB8D992-F4B7-44E3-B449-6FABC9529297}"/>
    <cellStyle name="40% - Accent6 3 2 3 4 2" xfId="14620" xr:uid="{559F62AE-B3F2-4905-975E-BB3D07884F98}"/>
    <cellStyle name="40% - Accent6 3 2 3 4 2 2" xfId="31277" xr:uid="{0C162E9D-32D7-4F95-8AFA-521411F5FE54}"/>
    <cellStyle name="40% - Accent6 3 2 3 4 3" xfId="22949" xr:uid="{2DE522AE-E214-4902-B826-BCB4A41D2FC8}"/>
    <cellStyle name="40% - Accent6 3 2 3 5" xfId="9068" xr:uid="{19208CEC-3081-491F-9C59-F834DC849EB6}"/>
    <cellStyle name="40% - Accent6 3 2 3 5 2" xfId="25725" xr:uid="{5B8374F3-7060-4691-978F-EBFD40EF56D9}"/>
    <cellStyle name="40% - Accent6 3 2 3 6" xfId="17397" xr:uid="{1D65ACEB-45E0-4109-BCAF-84A645791B9E}"/>
    <cellStyle name="40% - Accent6 3 2 4" xfId="1198" xr:uid="{90838658-32F7-415C-9CD3-D4911E8092F4}"/>
    <cellStyle name="40% - Accent6 3 2 4 2" xfId="2526" xr:uid="{C1955705-042A-4980-A298-6DC3BDFEE774}"/>
    <cellStyle name="40% - Accent6 3 2 4 2 2" xfId="5316" xr:uid="{A686D419-A58D-48AB-91F8-60D17D38EE10}"/>
    <cellStyle name="40% - Accent6 3 2 4 2 2 2" xfId="13646" xr:uid="{2262EBC9-42A2-4B2B-B005-795EA511A204}"/>
    <cellStyle name="40% - Accent6 3 2 4 2 2 2 2" xfId="30303" xr:uid="{98C91A50-579D-4A98-82E8-7CA1F2EBE08A}"/>
    <cellStyle name="40% - Accent6 3 2 4 2 2 3" xfId="21975" xr:uid="{8580BA20-EC29-4085-A837-B82BE413249C}"/>
    <cellStyle name="40% - Accent6 3 2 4 2 3" xfId="8092" xr:uid="{16292B8D-2866-4C98-874C-D38FB1666215}"/>
    <cellStyle name="40% - Accent6 3 2 4 2 3 2" xfId="16422" xr:uid="{D9216F03-301C-49C2-B548-5852FBC5BE0E}"/>
    <cellStyle name="40% - Accent6 3 2 4 2 3 2 2" xfId="33079" xr:uid="{7C05E34B-B0C6-4AE3-A74F-9E1C9C8F9C67}"/>
    <cellStyle name="40% - Accent6 3 2 4 2 3 3" xfId="24751" xr:uid="{93A7D599-DFEC-4A49-9667-C794C64A0B9B}"/>
    <cellStyle name="40% - Accent6 3 2 4 2 4" xfId="10870" xr:uid="{BD65BFEC-78BE-417B-97FA-EFAA66A37B9A}"/>
    <cellStyle name="40% - Accent6 3 2 4 2 4 2" xfId="27527" xr:uid="{C4EA75E9-06C8-484A-8F91-50B1EDE57886}"/>
    <cellStyle name="40% - Accent6 3 2 4 2 5" xfId="19199" xr:uid="{D1E646C8-43C6-4F24-A510-A82E19F46CD5}"/>
    <cellStyle name="40% - Accent6 3 2 4 3" xfId="3989" xr:uid="{9F87C607-6F8C-44E0-AE7B-3380529F322B}"/>
    <cellStyle name="40% - Accent6 3 2 4 3 2" xfId="12319" xr:uid="{D28FCF99-8A05-43B9-A247-D38173859969}"/>
    <cellStyle name="40% - Accent6 3 2 4 3 2 2" xfId="28976" xr:uid="{5825B8C0-A17E-440B-9E46-FCC0D491B23D}"/>
    <cellStyle name="40% - Accent6 3 2 4 3 3" xfId="20648" xr:uid="{73E8D41F-DBA8-4129-BA16-CFC84BE305CB}"/>
    <cellStyle name="40% - Accent6 3 2 4 4" xfId="6765" xr:uid="{ECED171D-05FE-43FB-93C4-EB01C5AC260F}"/>
    <cellStyle name="40% - Accent6 3 2 4 4 2" xfId="15095" xr:uid="{BAE9443B-5977-4059-99AF-9F6A059282A0}"/>
    <cellStyle name="40% - Accent6 3 2 4 4 2 2" xfId="31752" xr:uid="{1C16DFBA-0683-441E-8692-B4C09A0FD8A8}"/>
    <cellStyle name="40% - Accent6 3 2 4 4 3" xfId="23424" xr:uid="{19E00CC6-9A38-4B2C-ADDF-634748D580F6}"/>
    <cellStyle name="40% - Accent6 3 2 4 5" xfId="9543" xr:uid="{CE8DE646-5E08-4967-8BE2-345B57DD8BE3}"/>
    <cellStyle name="40% - Accent6 3 2 4 5 2" xfId="26200" xr:uid="{6475A6D7-9833-428A-9946-1CEFDFAEAAE3}"/>
    <cellStyle name="40% - Accent6 3 2 4 6" xfId="17872" xr:uid="{51DFEC71-BE14-4177-A7D9-D114D13A819F}"/>
    <cellStyle name="40% - Accent6 3 2 5" xfId="1578" xr:uid="{D4653FEB-1892-4C7A-AC5E-217BB51BD627}"/>
    <cellStyle name="40% - Accent6 3 2 5 2" xfId="4368" xr:uid="{B03D3731-641A-4347-A719-BC8C11F9A3FD}"/>
    <cellStyle name="40% - Accent6 3 2 5 2 2" xfId="12698" xr:uid="{21D00289-7B62-44D4-9A03-6FAC190FEAA7}"/>
    <cellStyle name="40% - Accent6 3 2 5 2 2 2" xfId="29355" xr:uid="{DA9343B0-E960-4EC3-A23E-EDA1DE180E7C}"/>
    <cellStyle name="40% - Accent6 3 2 5 2 3" xfId="21027" xr:uid="{F218C486-B76F-4896-A0B1-F3B9F8FC5927}"/>
    <cellStyle name="40% - Accent6 3 2 5 3" xfId="7144" xr:uid="{112860B0-1427-436A-8D3D-8D6D95CF120F}"/>
    <cellStyle name="40% - Accent6 3 2 5 3 2" xfId="15474" xr:uid="{45B24664-C708-4EA0-96F1-EFA291CFF802}"/>
    <cellStyle name="40% - Accent6 3 2 5 3 2 2" xfId="32131" xr:uid="{5802B8C4-2018-4A37-86D8-B9719057249D}"/>
    <cellStyle name="40% - Accent6 3 2 5 3 3" xfId="23803" xr:uid="{EBB40AF3-FA66-4DBB-A319-B2BBF3C2ACE3}"/>
    <cellStyle name="40% - Accent6 3 2 5 4" xfId="9922" xr:uid="{75826A0E-45A0-419F-B409-1CF087FA9AA7}"/>
    <cellStyle name="40% - Accent6 3 2 5 4 2" xfId="26579" xr:uid="{A1557C5C-63BE-4A59-9482-F73288CC8E63}"/>
    <cellStyle name="40% - Accent6 3 2 5 5" xfId="18251" xr:uid="{FBDD88BE-4CD9-43FB-A5F3-63AF9AB74425}"/>
    <cellStyle name="40% - Accent6 3 2 6" xfId="3041" xr:uid="{9258BECC-ACFF-42E0-9E22-EDDE48D7E87C}"/>
    <cellStyle name="40% - Accent6 3 2 6 2" xfId="11371" xr:uid="{47D1B087-AF8B-4E49-8C90-31268FD2B8A4}"/>
    <cellStyle name="40% - Accent6 3 2 6 2 2" xfId="28028" xr:uid="{581AE053-661B-4795-B5B1-81FE2EE5E096}"/>
    <cellStyle name="40% - Accent6 3 2 6 3" xfId="19700" xr:uid="{80298A7C-F67E-4513-9CAE-6A5BDCFC5F5C}"/>
    <cellStyle name="40% - Accent6 3 2 7" xfId="5817" xr:uid="{377E44BD-1736-491B-A5C6-A7C769014BD2}"/>
    <cellStyle name="40% - Accent6 3 2 7 2" xfId="14147" xr:uid="{2A58D16A-291F-4E40-ABC9-7469452F08EA}"/>
    <cellStyle name="40% - Accent6 3 2 7 2 2" xfId="30804" xr:uid="{84371F62-9D6B-464D-A3BD-D6F44DDD80BE}"/>
    <cellStyle name="40% - Accent6 3 2 7 3" xfId="22476" xr:uid="{00475A57-726B-4681-8D32-C8338B6F0CD0}"/>
    <cellStyle name="40% - Accent6 3 2 8" xfId="8595" xr:uid="{48D02CCD-AC12-41CB-BE5D-289E3AF20A82}"/>
    <cellStyle name="40% - Accent6 3 2 8 2" xfId="25252" xr:uid="{AFD4F6A5-5048-4D55-80A7-027EBBEF9DD9}"/>
    <cellStyle name="40% - Accent6 3 2 9" xfId="16924" xr:uid="{3B81FFC9-4720-4F53-9CF0-AA14A5CD64F0}"/>
    <cellStyle name="40% - Accent6 3 3" xfId="365" xr:uid="{4A88DD0B-0CDD-4C73-A040-FAC81CE14876}"/>
    <cellStyle name="40% - Accent6 3 3 2" xfId="844" xr:uid="{6BDDC146-8AB0-42DD-96AA-EE134D5FB0A7}"/>
    <cellStyle name="40% - Accent6 3 3 2 2" xfId="2172" xr:uid="{AE0D1273-4355-4988-9003-DAA1F45849FB}"/>
    <cellStyle name="40% - Accent6 3 3 2 2 2" xfId="4962" xr:uid="{CA5F53CA-F611-49DB-8D7B-2F78083B98FA}"/>
    <cellStyle name="40% - Accent6 3 3 2 2 2 2" xfId="13292" xr:uid="{7BF5408C-F0EE-4164-86B9-E2499DE428B9}"/>
    <cellStyle name="40% - Accent6 3 3 2 2 2 2 2" xfId="29949" xr:uid="{9E62DBFD-5193-435C-8966-FB8F76E08E8E}"/>
    <cellStyle name="40% - Accent6 3 3 2 2 2 3" xfId="21621" xr:uid="{859666C7-7910-4957-8F63-EE3A2613B75D}"/>
    <cellStyle name="40% - Accent6 3 3 2 2 3" xfId="7738" xr:uid="{A24B9C43-9D22-4E2F-81D1-D1A3267E42BA}"/>
    <cellStyle name="40% - Accent6 3 3 2 2 3 2" xfId="16068" xr:uid="{8B21F775-617E-441A-83B1-E659999128E1}"/>
    <cellStyle name="40% - Accent6 3 3 2 2 3 2 2" xfId="32725" xr:uid="{B7B7A076-1F51-43DA-B77D-410699D2EF49}"/>
    <cellStyle name="40% - Accent6 3 3 2 2 3 3" xfId="24397" xr:uid="{B771D105-3BA8-476C-9EF1-50A97040ACDF}"/>
    <cellStyle name="40% - Accent6 3 3 2 2 4" xfId="10516" xr:uid="{CAD7C22C-FDE6-4130-B7E1-EF1AFB741AB9}"/>
    <cellStyle name="40% - Accent6 3 3 2 2 4 2" xfId="27173" xr:uid="{09D9ABAA-CBC2-44CF-844B-8C7BDB84FE47}"/>
    <cellStyle name="40% - Accent6 3 3 2 2 5" xfId="18845" xr:uid="{AB2AE548-C0DB-48B0-811F-D5A55046F4C2}"/>
    <cellStyle name="40% - Accent6 3 3 2 3" xfId="3635" xr:uid="{BD8A18C5-4CD7-4999-9C7B-AC13AE72C03C}"/>
    <cellStyle name="40% - Accent6 3 3 2 3 2" xfId="11965" xr:uid="{412B2EB1-2ECD-4AC2-9D40-1659C9967A1F}"/>
    <cellStyle name="40% - Accent6 3 3 2 3 2 2" xfId="28622" xr:uid="{25518218-9589-43A3-8430-C8C39F435078}"/>
    <cellStyle name="40% - Accent6 3 3 2 3 3" xfId="20294" xr:uid="{2AAEF181-4DBC-4401-89E9-35D194B8FC1B}"/>
    <cellStyle name="40% - Accent6 3 3 2 4" xfId="6411" xr:uid="{16EAAFB7-D4C8-4052-AF4A-A437AAA1148A}"/>
    <cellStyle name="40% - Accent6 3 3 2 4 2" xfId="14741" xr:uid="{7EDBFA02-22E4-4731-98EC-57ADCD8A7EF7}"/>
    <cellStyle name="40% - Accent6 3 3 2 4 2 2" xfId="31398" xr:uid="{F033EBDD-DAFB-4E4E-8434-6F552D5B40EE}"/>
    <cellStyle name="40% - Accent6 3 3 2 4 3" xfId="23070" xr:uid="{C643F7D7-D4A3-41C1-AA08-D8F7F7620EAB}"/>
    <cellStyle name="40% - Accent6 3 3 2 5" xfId="9189" xr:uid="{48439CFD-1319-4EC2-A950-21D3FE85E73F}"/>
    <cellStyle name="40% - Accent6 3 3 2 5 2" xfId="25846" xr:uid="{29722ADD-B5B5-4096-B3D0-F45B314D4C67}"/>
    <cellStyle name="40% - Accent6 3 3 2 6" xfId="17518" xr:uid="{5B28A3F9-69C8-43C5-89CE-31C02BA8E507}"/>
    <cellStyle name="40% - Accent6 3 3 3" xfId="1695" xr:uid="{C045DEB3-2220-4593-ACC8-2F426D1DF345}"/>
    <cellStyle name="40% - Accent6 3 3 3 2" xfId="4485" xr:uid="{039327B3-8861-4D67-B720-F3FBB102D05E}"/>
    <cellStyle name="40% - Accent6 3 3 3 2 2" xfId="12815" xr:uid="{A50A3D0C-9C1F-4387-9429-2092C9D56B43}"/>
    <cellStyle name="40% - Accent6 3 3 3 2 2 2" xfId="29472" xr:uid="{01023398-D594-45A6-8B3C-DDDD42480FA7}"/>
    <cellStyle name="40% - Accent6 3 3 3 2 3" xfId="21144" xr:uid="{47D9D42E-AE14-4501-B1B2-FB0A9A30866A}"/>
    <cellStyle name="40% - Accent6 3 3 3 3" xfId="7261" xr:uid="{2967C3CA-1D74-4E49-B711-758BDCA6BC50}"/>
    <cellStyle name="40% - Accent6 3 3 3 3 2" xfId="15591" xr:uid="{7E3B08A6-9F99-46E2-A6AB-499E1D7AE612}"/>
    <cellStyle name="40% - Accent6 3 3 3 3 2 2" xfId="32248" xr:uid="{61DEA1DD-29BD-4B7D-82BA-EC5FC8327F32}"/>
    <cellStyle name="40% - Accent6 3 3 3 3 3" xfId="23920" xr:uid="{52F96AFE-38E3-463A-A2D1-2245957FD13A}"/>
    <cellStyle name="40% - Accent6 3 3 3 4" xfId="10039" xr:uid="{5E62E9EE-CE24-46ED-A1DB-8795B92AA5EF}"/>
    <cellStyle name="40% - Accent6 3 3 3 4 2" xfId="26696" xr:uid="{A7B4F198-1896-4EF0-85E2-F3F91DC0B611}"/>
    <cellStyle name="40% - Accent6 3 3 3 5" xfId="18368" xr:uid="{7E125AB4-43EB-4053-A7CF-3CF5B0CF7455}"/>
    <cellStyle name="40% - Accent6 3 3 4" xfId="3158" xr:uid="{789AE23F-565F-47E6-861E-A0FC8AA76E2E}"/>
    <cellStyle name="40% - Accent6 3 3 4 2" xfId="11488" xr:uid="{17441B42-38B6-4AC0-B9E6-AB7655A79020}"/>
    <cellStyle name="40% - Accent6 3 3 4 2 2" xfId="28145" xr:uid="{C0C61A9E-87F1-4593-AEDA-663E400E6A80}"/>
    <cellStyle name="40% - Accent6 3 3 4 3" xfId="19817" xr:uid="{D79C5813-364E-4C6B-A55A-861853F6ECEE}"/>
    <cellStyle name="40% - Accent6 3 3 5" xfId="5934" xr:uid="{76FDEB10-ADE1-4553-849D-A4F3A46D98B2}"/>
    <cellStyle name="40% - Accent6 3 3 5 2" xfId="14264" xr:uid="{210136EA-F7E4-4E9C-99CE-B9523FCCE38F}"/>
    <cellStyle name="40% - Accent6 3 3 5 2 2" xfId="30921" xr:uid="{13F2A43D-14ED-4EBB-A4E3-350285BE4F96}"/>
    <cellStyle name="40% - Accent6 3 3 5 3" xfId="22593" xr:uid="{1912719A-D326-4750-8F81-C1A6B59403F3}"/>
    <cellStyle name="40% - Accent6 3 3 6" xfId="8712" xr:uid="{7288B7AA-C213-454B-9808-CCD239E0050B}"/>
    <cellStyle name="40% - Accent6 3 3 6 2" xfId="25369" xr:uid="{B1DC9D82-EBD4-49DF-B64F-8C370B9CDC19}"/>
    <cellStyle name="40% - Accent6 3 3 7" xfId="17041" xr:uid="{AA2BB82A-E7ED-4F33-940E-92745171F87E}"/>
    <cellStyle name="40% - Accent6 3 4" xfId="601" xr:uid="{27EA20DF-9E70-4D37-8B98-2123937ABE00}"/>
    <cellStyle name="40% - Accent6 3 4 2" xfId="1931" xr:uid="{332975DF-859E-4C9D-8F0F-2585E7111044}"/>
    <cellStyle name="40% - Accent6 3 4 2 2" xfId="4721" xr:uid="{55C16C93-7B31-4690-A7BA-C03A67405EAA}"/>
    <cellStyle name="40% - Accent6 3 4 2 2 2" xfId="13051" xr:uid="{2FF9AA76-FA19-46BA-A18A-FEE186504678}"/>
    <cellStyle name="40% - Accent6 3 4 2 2 2 2" xfId="29708" xr:uid="{57D7B28A-FB78-4512-B384-0B313533C75E}"/>
    <cellStyle name="40% - Accent6 3 4 2 2 3" xfId="21380" xr:uid="{CA32B652-7229-4E59-9120-99BD0C0C2AB2}"/>
    <cellStyle name="40% - Accent6 3 4 2 3" xfId="7497" xr:uid="{6457F994-7029-48AA-AD33-86B4345D0874}"/>
    <cellStyle name="40% - Accent6 3 4 2 3 2" xfId="15827" xr:uid="{D720088A-61C6-40D4-92BC-EE528702C0D2}"/>
    <cellStyle name="40% - Accent6 3 4 2 3 2 2" xfId="32484" xr:uid="{12733117-F18C-4129-8469-5DAD857785D7}"/>
    <cellStyle name="40% - Accent6 3 4 2 3 3" xfId="24156" xr:uid="{EB63F38C-D6A9-4193-8162-1F42BF1C188F}"/>
    <cellStyle name="40% - Accent6 3 4 2 4" xfId="10275" xr:uid="{8DB9E27B-8C77-4430-8F01-7E065FB819C3}"/>
    <cellStyle name="40% - Accent6 3 4 2 4 2" xfId="26932" xr:uid="{640D4FE3-E11C-4C4D-AE6C-C8491C72255B}"/>
    <cellStyle name="40% - Accent6 3 4 2 5" xfId="18604" xr:uid="{6DBC6EC0-AF2A-4877-B3EF-F60FC16DF33D}"/>
    <cellStyle name="40% - Accent6 3 4 3" xfId="3394" xr:uid="{351CF5E4-803C-4A4E-9887-5DB577B122E4}"/>
    <cellStyle name="40% - Accent6 3 4 3 2" xfId="11724" xr:uid="{29BEB579-8BD7-40E4-AD18-BCED1B0748B6}"/>
    <cellStyle name="40% - Accent6 3 4 3 2 2" xfId="28381" xr:uid="{4130D3D8-9DFC-4EAC-977A-3CB03BA25196}"/>
    <cellStyle name="40% - Accent6 3 4 3 3" xfId="20053" xr:uid="{4B9F53FA-CA25-415C-83B3-43F02FA5F2A3}"/>
    <cellStyle name="40% - Accent6 3 4 4" xfId="6170" xr:uid="{45A5592B-2852-4142-86E8-B9C0A693D847}"/>
    <cellStyle name="40% - Accent6 3 4 4 2" xfId="14500" xr:uid="{8518BEFA-B8BC-4EDA-8CBE-E78A28527ECC}"/>
    <cellStyle name="40% - Accent6 3 4 4 2 2" xfId="31157" xr:uid="{A9A53FE7-7482-4073-9E60-0D2BF2F0EC61}"/>
    <cellStyle name="40% - Accent6 3 4 4 3" xfId="22829" xr:uid="{2CD26B9B-0B04-45E5-92CE-F153701114F1}"/>
    <cellStyle name="40% - Accent6 3 4 5" xfId="8948" xr:uid="{7E24F75B-6185-4DA5-A4F5-EDCDC4E27D3C}"/>
    <cellStyle name="40% - Accent6 3 4 5 2" xfId="25605" xr:uid="{7A4012EB-D125-4696-8572-EEAE6C04BEA9}"/>
    <cellStyle name="40% - Accent6 3 4 6" xfId="17277" xr:uid="{8B9DAFF7-4E61-426B-ACB6-6CCEC315806E}"/>
    <cellStyle name="40% - Accent6 3 5" xfId="1078" xr:uid="{9C8E147A-FE50-4D2A-B0E5-5BDE6F9A3CF4}"/>
    <cellStyle name="40% - Accent6 3 5 2" xfId="2406" xr:uid="{2AB08E28-6E46-442E-9E0A-5A9AE69D965A}"/>
    <cellStyle name="40% - Accent6 3 5 2 2" xfId="5196" xr:uid="{F2EE6606-D5DF-4483-9226-9AC0C015C2B7}"/>
    <cellStyle name="40% - Accent6 3 5 2 2 2" xfId="13526" xr:uid="{5350A96D-37EE-4A6D-9973-0679E5AB774E}"/>
    <cellStyle name="40% - Accent6 3 5 2 2 2 2" xfId="30183" xr:uid="{4D0FB8A4-68BE-4997-8B61-4530271F7FC8}"/>
    <cellStyle name="40% - Accent6 3 5 2 2 3" xfId="21855" xr:uid="{1333FDF4-1726-4576-9073-75406ABC93BB}"/>
    <cellStyle name="40% - Accent6 3 5 2 3" xfId="7972" xr:uid="{9267303F-DE02-4408-91D7-FE274B8DBC3D}"/>
    <cellStyle name="40% - Accent6 3 5 2 3 2" xfId="16302" xr:uid="{37B5D094-657A-4CFC-BF35-FE75A50A4C78}"/>
    <cellStyle name="40% - Accent6 3 5 2 3 2 2" xfId="32959" xr:uid="{02F600F6-8463-4638-BBFF-9C0FE5004791}"/>
    <cellStyle name="40% - Accent6 3 5 2 3 3" xfId="24631" xr:uid="{266B042D-4EE1-4B4E-A93E-FB86E80AFC2D}"/>
    <cellStyle name="40% - Accent6 3 5 2 4" xfId="10750" xr:uid="{69CC7AAB-0759-49FA-8008-1F3CADF4B025}"/>
    <cellStyle name="40% - Accent6 3 5 2 4 2" xfId="27407" xr:uid="{FAC0E98E-7A90-4910-A68D-71934DCD8750}"/>
    <cellStyle name="40% - Accent6 3 5 2 5" xfId="19079" xr:uid="{8BDE1107-BE41-4667-9927-50603DA2BEFE}"/>
    <cellStyle name="40% - Accent6 3 5 3" xfId="3869" xr:uid="{D4185139-4840-4007-929A-AEAEF145EA09}"/>
    <cellStyle name="40% - Accent6 3 5 3 2" xfId="12199" xr:uid="{6CB59EED-CD9C-4E4B-80D4-6934002996BA}"/>
    <cellStyle name="40% - Accent6 3 5 3 2 2" xfId="28856" xr:uid="{65A62113-6775-4AC9-B0E7-1671CC6B27F9}"/>
    <cellStyle name="40% - Accent6 3 5 3 3" xfId="20528" xr:uid="{70097FAC-D004-42DA-8A45-D9139F16FC4F}"/>
    <cellStyle name="40% - Accent6 3 5 4" xfId="6645" xr:uid="{6062C494-97CB-4CDC-B90E-5569B2A9EA61}"/>
    <cellStyle name="40% - Accent6 3 5 4 2" xfId="14975" xr:uid="{71420FD6-90B2-4857-BA2E-3C054026E5F1}"/>
    <cellStyle name="40% - Accent6 3 5 4 2 2" xfId="31632" xr:uid="{5084FF4D-DA45-40E8-8562-0D478A19078A}"/>
    <cellStyle name="40% - Accent6 3 5 4 3" xfId="23304" xr:uid="{146C37C3-A6ED-42BB-B107-91AE0E691504}"/>
    <cellStyle name="40% - Accent6 3 5 5" xfId="9423" xr:uid="{225AA2C0-01BC-4269-81E9-D603B81D1D74}"/>
    <cellStyle name="40% - Accent6 3 5 5 2" xfId="26080" xr:uid="{B34AA32D-4D41-4AD2-B0C4-20C1D518A9A6}"/>
    <cellStyle name="40% - Accent6 3 5 6" xfId="17752" xr:uid="{3B8A8C4E-B294-464C-8AF5-7CA4EC8D31C3}"/>
    <cellStyle name="40% - Accent6 3 6" xfId="1343" xr:uid="{C2633659-B686-4523-8ED1-6AEC548D1AA6}"/>
    <cellStyle name="40% - Accent6 3 6 2" xfId="2671" xr:uid="{C85580AA-84DB-4691-A9E0-5E036A23C757}"/>
    <cellStyle name="40% - Accent6 3 6 2 2" xfId="5461" xr:uid="{72363DBF-FC73-4A02-883C-B63736087172}"/>
    <cellStyle name="40% - Accent6 3 6 2 2 2" xfId="13791" xr:uid="{9E19988A-6AD5-4C30-80B2-7E44FD8FED00}"/>
    <cellStyle name="40% - Accent6 3 6 2 2 2 2" xfId="30448" xr:uid="{138AD765-9BD0-49D6-B71A-584145459D5E}"/>
    <cellStyle name="40% - Accent6 3 6 2 2 3" xfId="22120" xr:uid="{7C90BAE3-2C53-4B8B-9EC7-FB1245E1031B}"/>
    <cellStyle name="40% - Accent6 3 6 2 3" xfId="8237" xr:uid="{43ACE8A7-9642-44D3-9104-780FE4AC3617}"/>
    <cellStyle name="40% - Accent6 3 6 2 3 2" xfId="16567" xr:uid="{F08FE716-7067-4458-81DB-3C6722D19329}"/>
    <cellStyle name="40% - Accent6 3 6 2 3 2 2" xfId="33224" xr:uid="{262E9A91-8973-4A1F-93B6-1CE71F1CAB5C}"/>
    <cellStyle name="40% - Accent6 3 6 2 3 3" xfId="24896" xr:uid="{EAE9864E-1127-4ED7-853F-C9C6DBDF88F4}"/>
    <cellStyle name="40% - Accent6 3 6 2 4" xfId="11015" xr:uid="{CE91B34C-8620-4B74-88F6-41CC93A0C0CC}"/>
    <cellStyle name="40% - Accent6 3 6 2 4 2" xfId="27672" xr:uid="{4058A2D0-8A6B-44B2-866C-74249FAE79ED}"/>
    <cellStyle name="40% - Accent6 3 6 2 5" xfId="19344" xr:uid="{1EEBEDD1-5517-4EF8-AC58-6552DABED32A}"/>
    <cellStyle name="40% - Accent6 3 6 3" xfId="4134" xr:uid="{CEAD61C2-7271-45D5-A76C-18CA75783CB1}"/>
    <cellStyle name="40% - Accent6 3 6 3 2" xfId="12464" xr:uid="{A2A3F55E-C3C9-41AB-9827-09C6F6BB6E44}"/>
    <cellStyle name="40% - Accent6 3 6 3 2 2" xfId="29121" xr:uid="{584C9366-594C-44EF-8B03-938E957BB0CF}"/>
    <cellStyle name="40% - Accent6 3 6 3 3" xfId="20793" xr:uid="{4F0C10C4-C901-4C99-A433-C951D27B73E0}"/>
    <cellStyle name="40% - Accent6 3 6 4" xfId="6910" xr:uid="{7EB263C9-FACA-4243-B8CB-45CE58E3E230}"/>
    <cellStyle name="40% - Accent6 3 6 4 2" xfId="15240" xr:uid="{C37B9271-69C0-40D2-8AD4-631CF1D9A22A}"/>
    <cellStyle name="40% - Accent6 3 6 4 2 2" xfId="31897" xr:uid="{1B37F69C-76CD-4599-9952-5179AC3E7DB1}"/>
    <cellStyle name="40% - Accent6 3 6 4 3" xfId="23569" xr:uid="{CDBC4F25-7328-4FB6-B194-4C712414DD65}"/>
    <cellStyle name="40% - Accent6 3 6 5" xfId="9688" xr:uid="{F820C0A7-E476-4788-AECD-95CDBB7CA1D9}"/>
    <cellStyle name="40% - Accent6 3 6 5 2" xfId="26345" xr:uid="{E4F5D033-6DEA-4826-82EC-9D9187BD082D}"/>
    <cellStyle name="40% - Accent6 3 6 6" xfId="18017" xr:uid="{B51E07D0-93D9-4B4E-A34C-2120EA63C808}"/>
    <cellStyle name="40% - Accent6 3 7" xfId="1458" xr:uid="{DD36727A-4AD3-47C4-808E-1413A2734EDB}"/>
    <cellStyle name="40% - Accent6 3 7 2" xfId="4248" xr:uid="{86D3A281-A8C3-4D61-8F1C-62087708DF26}"/>
    <cellStyle name="40% - Accent6 3 7 2 2" xfId="12578" xr:uid="{1EBAB114-CA0D-4BCB-B6DE-EF9AC0BC71F7}"/>
    <cellStyle name="40% - Accent6 3 7 2 2 2" xfId="29235" xr:uid="{1FAADF9B-FA34-4F54-8978-E409B45C51FD}"/>
    <cellStyle name="40% - Accent6 3 7 2 3" xfId="20907" xr:uid="{7118DFBA-00A9-4456-A5AB-4D014668E0CB}"/>
    <cellStyle name="40% - Accent6 3 7 3" xfId="7024" xr:uid="{999D5CD8-70DF-48A8-872B-11A2BA1DC8E8}"/>
    <cellStyle name="40% - Accent6 3 7 3 2" xfId="15354" xr:uid="{0B8A2FC9-B211-4DD2-B72A-BEA923E4CB62}"/>
    <cellStyle name="40% - Accent6 3 7 3 2 2" xfId="32011" xr:uid="{17337A0B-F9DB-4536-9B98-1A0DCF9EDB70}"/>
    <cellStyle name="40% - Accent6 3 7 3 3" xfId="23683" xr:uid="{4D235F7F-BF5E-485E-8FF8-1FDE8F4F7D0E}"/>
    <cellStyle name="40% - Accent6 3 7 4" xfId="9802" xr:uid="{E5732A3A-6C57-46AE-B3BA-30E70CDF29C8}"/>
    <cellStyle name="40% - Accent6 3 7 4 2" xfId="26459" xr:uid="{4100522A-896A-4E60-89E0-74BEB90D9E6E}"/>
    <cellStyle name="40% - Accent6 3 7 5" xfId="18131" xr:uid="{EB8E37A4-A658-4C3D-9313-127782E02017}"/>
    <cellStyle name="40% - Accent6 3 8" xfId="2921" xr:uid="{9FBAFFED-9CB5-40C5-B9F1-D8FFD09724CE}"/>
    <cellStyle name="40% - Accent6 3 8 2" xfId="11251" xr:uid="{608EAFA0-E194-49CA-AA5D-B32F0CD7B195}"/>
    <cellStyle name="40% - Accent6 3 8 2 2" xfId="27908" xr:uid="{4D71130B-07AF-4158-B806-4631644B27A1}"/>
    <cellStyle name="40% - Accent6 3 8 3" xfId="19580" xr:uid="{4B2CF761-8F41-45B3-BE75-17EF1B73A6A0}"/>
    <cellStyle name="40% - Accent6 3 9" xfId="5697" xr:uid="{98FD9479-3FC6-4BC1-B8EB-9935F3065ADD}"/>
    <cellStyle name="40% - Accent6 3 9 2" xfId="14027" xr:uid="{20C09E03-96A5-413C-B6B0-00650C60CEDE}"/>
    <cellStyle name="40% - Accent6 3 9 2 2" xfId="30684" xr:uid="{EA74B9C5-96C4-4797-8E6D-14DA19FCF090}"/>
    <cellStyle name="40% - Accent6 3 9 3" xfId="22356" xr:uid="{FF9AFC29-BB5B-4D3B-8013-B9AD967957FD}"/>
    <cellStyle name="40% - Accent6 4" xfId="181" xr:uid="{B222204D-92BC-489D-A6A0-56E03A51E667}"/>
    <cellStyle name="40% - Accent6 4 10" xfId="34969" xr:uid="{1D56B329-18F2-41CE-9331-12FE62B61064}"/>
    <cellStyle name="40% - Accent6 4 2" xfId="423" xr:uid="{BFAA7D74-734D-4801-9DD7-44BFD208E846}"/>
    <cellStyle name="40% - Accent6 4 2 2" xfId="900" xr:uid="{95D73421-75BE-4A92-B391-6DB054A53054}"/>
    <cellStyle name="40% - Accent6 4 2 2 2" xfId="2228" xr:uid="{DBBBC045-FFA4-4AEF-8757-2390A37862D9}"/>
    <cellStyle name="40% - Accent6 4 2 2 2 2" xfId="5018" xr:uid="{023B07AF-64E7-488F-9871-4E70574D8C8B}"/>
    <cellStyle name="40% - Accent6 4 2 2 2 2 2" xfId="13348" xr:uid="{6B63B380-54C4-4282-A72E-2FCAFD184D99}"/>
    <cellStyle name="40% - Accent6 4 2 2 2 2 2 2" xfId="30005" xr:uid="{47339F5F-D685-42A4-9140-99615E6DA2DB}"/>
    <cellStyle name="40% - Accent6 4 2 2 2 2 3" xfId="21677" xr:uid="{C8206E7D-EA4B-44DF-9EC6-3FEBCC6A5299}"/>
    <cellStyle name="40% - Accent6 4 2 2 2 3" xfId="7794" xr:uid="{2B896B52-F4BA-4FDA-9AD6-BC8271995625}"/>
    <cellStyle name="40% - Accent6 4 2 2 2 3 2" xfId="16124" xr:uid="{2AB507E0-6A46-4A6B-B30E-ED4672CD4DC6}"/>
    <cellStyle name="40% - Accent6 4 2 2 2 3 2 2" xfId="32781" xr:uid="{A46EAB10-4794-481C-AF28-5381E62451F8}"/>
    <cellStyle name="40% - Accent6 4 2 2 2 3 3" xfId="24453" xr:uid="{2D12C1F3-12BD-40BD-858B-07E96D32EA93}"/>
    <cellStyle name="40% - Accent6 4 2 2 2 4" xfId="10572" xr:uid="{0FD33445-EB21-4D49-B3AD-442ECEB0206D}"/>
    <cellStyle name="40% - Accent6 4 2 2 2 4 2" xfId="27229" xr:uid="{4C3B0E7D-9C43-4698-B589-EF3E480950EF}"/>
    <cellStyle name="40% - Accent6 4 2 2 2 5" xfId="18901" xr:uid="{E53305EF-7675-4FFC-9AF7-AD55D5DAD20E}"/>
    <cellStyle name="40% - Accent6 4 2 2 3" xfId="3691" xr:uid="{9CC28693-9800-4503-8DD3-75AB49F94F80}"/>
    <cellStyle name="40% - Accent6 4 2 2 3 2" xfId="12021" xr:uid="{2B3F173E-437C-49FA-AF4D-952C67C0DF70}"/>
    <cellStyle name="40% - Accent6 4 2 2 3 2 2" xfId="28678" xr:uid="{6E45917B-5B09-4102-91D2-802B5E51136D}"/>
    <cellStyle name="40% - Accent6 4 2 2 3 3" xfId="20350" xr:uid="{B5E406FA-4BB0-41A6-B8F3-9DF4657636BF}"/>
    <cellStyle name="40% - Accent6 4 2 2 4" xfId="6467" xr:uid="{9FA085EB-FBCC-48FC-ACC7-4E0008FDC0CA}"/>
    <cellStyle name="40% - Accent6 4 2 2 4 2" xfId="14797" xr:uid="{20CA20EE-94DC-4E93-B920-2D14A1986A68}"/>
    <cellStyle name="40% - Accent6 4 2 2 4 2 2" xfId="31454" xr:uid="{EEED3192-ACBE-4B76-BB0F-1289632E457C}"/>
    <cellStyle name="40% - Accent6 4 2 2 4 3" xfId="23126" xr:uid="{D9FD00F9-876D-4A63-802D-0A3174900AAE}"/>
    <cellStyle name="40% - Accent6 4 2 2 5" xfId="9245" xr:uid="{6F998DC5-5162-4869-A832-FEAB2FBBF34A}"/>
    <cellStyle name="40% - Accent6 4 2 2 5 2" xfId="25902" xr:uid="{2D34B1FF-4E27-43CA-AE38-904118F47200}"/>
    <cellStyle name="40% - Accent6 4 2 2 6" xfId="17574" xr:uid="{F3EF008E-9093-4D31-BBE5-8375E5B56B9A}"/>
    <cellStyle name="40% - Accent6 4 2 3" xfId="1753" xr:uid="{52C130E4-FF20-4945-B46D-7EA372AED3AA}"/>
    <cellStyle name="40% - Accent6 4 2 3 2" xfId="4543" xr:uid="{B64901BF-E39D-4F32-8779-9795265B3434}"/>
    <cellStyle name="40% - Accent6 4 2 3 2 2" xfId="12873" xr:uid="{14C4635B-3AF6-4781-BE04-7C6A283F48B9}"/>
    <cellStyle name="40% - Accent6 4 2 3 2 2 2" xfId="29530" xr:uid="{F50C621D-FD90-4FE6-B272-B67A14E5EE51}"/>
    <cellStyle name="40% - Accent6 4 2 3 2 3" xfId="21202" xr:uid="{993CDCE0-9BEB-442C-AD1F-7DCD765A870B}"/>
    <cellStyle name="40% - Accent6 4 2 3 3" xfId="7319" xr:uid="{4C966E14-A44F-41D9-9577-9C9F20E75A63}"/>
    <cellStyle name="40% - Accent6 4 2 3 3 2" xfId="15649" xr:uid="{891EA0B5-D9FD-4EC1-BC69-97930FFBFA1D}"/>
    <cellStyle name="40% - Accent6 4 2 3 3 2 2" xfId="32306" xr:uid="{CCAF1D9F-F541-443A-9ADB-1E60A495DDE5}"/>
    <cellStyle name="40% - Accent6 4 2 3 3 3" xfId="23978" xr:uid="{8CE3F044-A20C-4D89-A651-228563266436}"/>
    <cellStyle name="40% - Accent6 4 2 3 4" xfId="10097" xr:uid="{F50C1158-364D-4C2C-806F-9A6AED9F0B3D}"/>
    <cellStyle name="40% - Accent6 4 2 3 4 2" xfId="26754" xr:uid="{E9EC881C-3887-4AEF-9081-A8F3F710A8B0}"/>
    <cellStyle name="40% - Accent6 4 2 3 5" xfId="18426" xr:uid="{5185FCCB-4FBA-46CA-BE39-98EA9B102BBD}"/>
    <cellStyle name="40% - Accent6 4 2 4" xfId="3216" xr:uid="{94EEE647-F1AE-4B49-8818-57E2260039DC}"/>
    <cellStyle name="40% - Accent6 4 2 4 2" xfId="11546" xr:uid="{F7EE5368-89EE-44AE-A132-1B274C8D60B6}"/>
    <cellStyle name="40% - Accent6 4 2 4 2 2" xfId="28203" xr:uid="{85D53FE6-5610-4D5D-ACBA-3D2852443F72}"/>
    <cellStyle name="40% - Accent6 4 2 4 3" xfId="19875" xr:uid="{1D7C1A89-9C4A-4F5D-9EB1-9B4D0F7925D4}"/>
    <cellStyle name="40% - Accent6 4 2 5" xfId="5992" xr:uid="{CE7F2326-E990-4D39-BEE8-31F7D0F40FD7}"/>
    <cellStyle name="40% - Accent6 4 2 5 2" xfId="14322" xr:uid="{9309B58E-F430-49D3-80D1-0FDBBF79FF71}"/>
    <cellStyle name="40% - Accent6 4 2 5 2 2" xfId="30979" xr:uid="{64CC7545-1CBC-4A9D-B049-B44706D200CB}"/>
    <cellStyle name="40% - Accent6 4 2 5 3" xfId="22651" xr:uid="{2782DAE2-D206-4C31-9663-5A72A1D9C45D}"/>
    <cellStyle name="40% - Accent6 4 2 6" xfId="8770" xr:uid="{4D16B88B-97AF-41D3-A344-2CECB334A105}"/>
    <cellStyle name="40% - Accent6 4 2 6 2" xfId="25427" xr:uid="{CFC53E61-13A7-4146-8C21-496584772D4F}"/>
    <cellStyle name="40% - Accent6 4 2 7" xfId="17099" xr:uid="{8E0F2E29-DE4F-4291-91A3-4AD6A67A1645}"/>
    <cellStyle name="40% - Accent6 4 3" xfId="659" xr:uid="{093EC0FB-6818-48C1-8FAA-9A8AD1FB97E4}"/>
    <cellStyle name="40% - Accent6 4 3 2" xfId="1989" xr:uid="{A89D4465-195F-4C00-AE7E-C7F0887F873D}"/>
    <cellStyle name="40% - Accent6 4 3 2 2" xfId="4779" xr:uid="{477FD76D-2AC5-4ABF-A064-6E1D64BF0B6C}"/>
    <cellStyle name="40% - Accent6 4 3 2 2 2" xfId="13109" xr:uid="{CDB48C75-6162-48C8-BA7B-02799DC864E9}"/>
    <cellStyle name="40% - Accent6 4 3 2 2 2 2" xfId="29766" xr:uid="{E44E9EDD-ACD5-4323-9324-82894C6677B0}"/>
    <cellStyle name="40% - Accent6 4 3 2 2 3" xfId="21438" xr:uid="{78935F71-A055-49DA-BFED-C2C65E8549BB}"/>
    <cellStyle name="40% - Accent6 4 3 2 3" xfId="7555" xr:uid="{5B4B0D49-7DFF-4284-91AF-B656886EFDC7}"/>
    <cellStyle name="40% - Accent6 4 3 2 3 2" xfId="15885" xr:uid="{0D0DAF22-FF3A-4EF6-B98F-1526BB7525D6}"/>
    <cellStyle name="40% - Accent6 4 3 2 3 2 2" xfId="32542" xr:uid="{6619AFBF-FDC4-4E6D-8535-10B86FF9B409}"/>
    <cellStyle name="40% - Accent6 4 3 2 3 3" xfId="24214" xr:uid="{355C9E8F-74C4-4568-9B8F-0740044B0648}"/>
    <cellStyle name="40% - Accent6 4 3 2 4" xfId="10333" xr:uid="{E37917CC-BB05-445E-91D9-1511D2A10748}"/>
    <cellStyle name="40% - Accent6 4 3 2 4 2" xfId="26990" xr:uid="{A29331F0-0464-4524-B37A-9967A9F1A76B}"/>
    <cellStyle name="40% - Accent6 4 3 2 5" xfId="18662" xr:uid="{34C6C3E0-05DC-4F18-84AB-080D64C79010}"/>
    <cellStyle name="40% - Accent6 4 3 3" xfId="3452" xr:uid="{4AF3713F-BFE8-4649-8670-433C25F93712}"/>
    <cellStyle name="40% - Accent6 4 3 3 2" xfId="11782" xr:uid="{0B8E3E62-D57C-41C5-A5A4-6F9C869BC964}"/>
    <cellStyle name="40% - Accent6 4 3 3 2 2" xfId="28439" xr:uid="{D6D7B0BD-898E-4198-9D63-FAEB58B3CF92}"/>
    <cellStyle name="40% - Accent6 4 3 3 3" xfId="20111" xr:uid="{12F5CF5C-0871-4E71-815A-2BA868BDC297}"/>
    <cellStyle name="40% - Accent6 4 3 4" xfId="6228" xr:uid="{8CACC610-FE79-477B-9BCF-BE70B29EF40C}"/>
    <cellStyle name="40% - Accent6 4 3 4 2" xfId="14558" xr:uid="{579A3883-F655-4B57-9B3B-3999D1B5AA70}"/>
    <cellStyle name="40% - Accent6 4 3 4 2 2" xfId="31215" xr:uid="{9053947B-FEB2-4CAE-BBC6-E3A5C7650E08}"/>
    <cellStyle name="40% - Accent6 4 3 4 3" xfId="22887" xr:uid="{E685ADE6-2024-4E7E-AE9A-065D453452F0}"/>
    <cellStyle name="40% - Accent6 4 3 5" xfId="9006" xr:uid="{70EB6B56-3C9B-4D16-B49A-54CDD009D1B7}"/>
    <cellStyle name="40% - Accent6 4 3 5 2" xfId="25663" xr:uid="{6C752A47-725F-4510-8B36-7A85A4762D16}"/>
    <cellStyle name="40% - Accent6 4 3 6" xfId="17335" xr:uid="{5E46C70B-8DA3-4CC4-A60B-C8A988F0D398}"/>
    <cellStyle name="40% - Accent6 4 4" xfId="1136" xr:uid="{4D698095-FF73-4342-BA3E-1589C066989C}"/>
    <cellStyle name="40% - Accent6 4 4 2" xfId="2464" xr:uid="{0E614159-5671-459E-86BE-A34F3D81B4BD}"/>
    <cellStyle name="40% - Accent6 4 4 2 2" xfId="5254" xr:uid="{05B14407-199D-4C83-AEBF-2422E19142B5}"/>
    <cellStyle name="40% - Accent6 4 4 2 2 2" xfId="13584" xr:uid="{3150D8EB-CB40-4E84-988C-EC014C183099}"/>
    <cellStyle name="40% - Accent6 4 4 2 2 2 2" xfId="30241" xr:uid="{0304F0D4-90DA-4823-AFA7-6F0F221710AC}"/>
    <cellStyle name="40% - Accent6 4 4 2 2 3" xfId="21913" xr:uid="{0621B60A-05B8-481C-BB72-CC586E715E7C}"/>
    <cellStyle name="40% - Accent6 4 4 2 3" xfId="8030" xr:uid="{46D3C762-38A4-4518-B560-7111F81DCEFC}"/>
    <cellStyle name="40% - Accent6 4 4 2 3 2" xfId="16360" xr:uid="{A281BE47-3C7A-40DC-B482-A04D4BF36CA3}"/>
    <cellStyle name="40% - Accent6 4 4 2 3 2 2" xfId="33017" xr:uid="{9FDC8EE0-FFD0-4B5F-887E-31E319CD6772}"/>
    <cellStyle name="40% - Accent6 4 4 2 3 3" xfId="24689" xr:uid="{A68201A6-070E-41EE-97E4-3AC46655D253}"/>
    <cellStyle name="40% - Accent6 4 4 2 4" xfId="10808" xr:uid="{349B5AD4-129D-441F-B6EE-2C08BBA36743}"/>
    <cellStyle name="40% - Accent6 4 4 2 4 2" xfId="27465" xr:uid="{969C42B1-3BAE-4E61-BCAE-5DF58571538F}"/>
    <cellStyle name="40% - Accent6 4 4 2 5" xfId="19137" xr:uid="{5C29E8EB-F495-4EA1-8D5D-55B112E841CF}"/>
    <cellStyle name="40% - Accent6 4 4 3" xfId="3927" xr:uid="{4584FDD4-E169-4F1A-849A-790F77C4A087}"/>
    <cellStyle name="40% - Accent6 4 4 3 2" xfId="12257" xr:uid="{11A7D604-DB38-4485-9B09-2D4C9917A492}"/>
    <cellStyle name="40% - Accent6 4 4 3 2 2" xfId="28914" xr:uid="{810250EC-12B3-44A9-B5C3-7D7E331B2B21}"/>
    <cellStyle name="40% - Accent6 4 4 3 3" xfId="20586" xr:uid="{D47333D0-90E2-48BF-8B19-3771BB233985}"/>
    <cellStyle name="40% - Accent6 4 4 4" xfId="6703" xr:uid="{28FFA827-BF48-4DB7-BD79-3CED9E94C0FF}"/>
    <cellStyle name="40% - Accent6 4 4 4 2" xfId="15033" xr:uid="{C958EA6A-96CA-4472-B3A4-29E4CD1154BA}"/>
    <cellStyle name="40% - Accent6 4 4 4 2 2" xfId="31690" xr:uid="{E3401266-5E3F-4530-B729-E274E024D5FD}"/>
    <cellStyle name="40% - Accent6 4 4 4 3" xfId="23362" xr:uid="{492D7A17-04F7-4BC0-9F66-449FA9331A58}"/>
    <cellStyle name="40% - Accent6 4 4 5" xfId="9481" xr:uid="{8AE70ACB-37CD-4757-B371-69EDEF80D468}"/>
    <cellStyle name="40% - Accent6 4 4 5 2" xfId="26138" xr:uid="{462A1900-33F7-4D41-8BAB-7953ADBB6905}"/>
    <cellStyle name="40% - Accent6 4 4 6" xfId="17810" xr:uid="{FB04953B-D5F4-4457-B4BB-1457E1434404}"/>
    <cellStyle name="40% - Accent6 4 5" xfId="1516" xr:uid="{3F621724-2B27-4E5F-B851-48DE1C01B026}"/>
    <cellStyle name="40% - Accent6 4 5 2" xfId="4306" xr:uid="{CCE2F78C-2FC1-41BA-AF07-090ECDF06A90}"/>
    <cellStyle name="40% - Accent6 4 5 2 2" xfId="12636" xr:uid="{A2BE93C3-ED08-466B-A947-2F72C72F028F}"/>
    <cellStyle name="40% - Accent6 4 5 2 2 2" xfId="29293" xr:uid="{F072608D-1F40-4FA4-92F0-D6D9C3EF3028}"/>
    <cellStyle name="40% - Accent6 4 5 2 3" xfId="20965" xr:uid="{69AA1FEF-8AA6-40AB-8703-2AF77C67F61C}"/>
    <cellStyle name="40% - Accent6 4 5 3" xfId="7082" xr:uid="{7286A61E-B026-463F-949E-A575512CBB3A}"/>
    <cellStyle name="40% - Accent6 4 5 3 2" xfId="15412" xr:uid="{5CACDF57-F819-40FA-BB5C-AB7861E616FF}"/>
    <cellStyle name="40% - Accent6 4 5 3 2 2" xfId="32069" xr:uid="{F6BCDE75-4FA8-46E3-BC41-5B19757762D9}"/>
    <cellStyle name="40% - Accent6 4 5 3 3" xfId="23741" xr:uid="{EFFE4861-7A3B-46F0-BA66-A1A6DD79D5DB}"/>
    <cellStyle name="40% - Accent6 4 5 4" xfId="9860" xr:uid="{2F667D21-3838-494A-AB1E-519E3BE6E500}"/>
    <cellStyle name="40% - Accent6 4 5 4 2" xfId="26517" xr:uid="{D31C2EA6-A1D9-4E4E-9D4F-F29C48CE0EC5}"/>
    <cellStyle name="40% - Accent6 4 5 5" xfId="18189" xr:uid="{EC7068A3-4BCD-4EB2-A3DD-CDD138547100}"/>
    <cellStyle name="40% - Accent6 4 6" xfId="2979" xr:uid="{F211EDBB-E5E7-46D5-97F3-7EC28F6EB868}"/>
    <cellStyle name="40% - Accent6 4 6 2" xfId="11309" xr:uid="{86A4880F-676E-4ABC-A893-D18E8DDDECC5}"/>
    <cellStyle name="40% - Accent6 4 6 2 2" xfId="27966" xr:uid="{777AC787-040D-4FA0-8313-B735AF6E8BB0}"/>
    <cellStyle name="40% - Accent6 4 6 3" xfId="19638" xr:uid="{5E9AEA8A-605E-43CF-A20F-FBF97C25FEFE}"/>
    <cellStyle name="40% - Accent6 4 7" xfId="5755" xr:uid="{18295EB0-F585-4B75-B4BD-5F709DE77495}"/>
    <cellStyle name="40% - Accent6 4 7 2" xfId="14085" xr:uid="{370A21D0-6FFD-417F-B8B9-8F44BBE6514B}"/>
    <cellStyle name="40% - Accent6 4 7 2 2" xfId="30742" xr:uid="{5917A882-8DE3-4DD3-B880-1AC230FA875E}"/>
    <cellStyle name="40% - Accent6 4 7 3" xfId="22414" xr:uid="{F4DA1236-6CBD-48F8-B824-5A2A2E1E21BF}"/>
    <cellStyle name="40% - Accent6 4 8" xfId="8533" xr:uid="{9E34A5DB-5116-44C7-9AF6-5B5A9ABE046F}"/>
    <cellStyle name="40% - Accent6 4 8 2" xfId="25190" xr:uid="{65C2BB5B-BB96-4EA4-BA1B-8B90A46A7FF2}"/>
    <cellStyle name="40% - Accent6 4 9" xfId="16862" xr:uid="{42D503EC-533A-4E2A-8894-B6FD2BD50AA0}"/>
    <cellStyle name="40% - Accent6 5" xfId="311" xr:uid="{9345BB49-A4F7-473A-9054-83F358197867}"/>
    <cellStyle name="40% - Accent6 5 2" xfId="793" xr:uid="{9E568D05-B456-4830-A702-E0D9C411DAB8}"/>
    <cellStyle name="40% - Accent6 5 2 2" xfId="2121" xr:uid="{77641B77-8BE3-465E-8873-023C65037BEE}"/>
    <cellStyle name="40% - Accent6 5 2 2 2" xfId="4911" xr:uid="{5174DF1C-5080-4A20-8110-34FE08F23E2D}"/>
    <cellStyle name="40% - Accent6 5 2 2 2 2" xfId="13241" xr:uid="{CC4E4B88-694F-43AE-A143-EF229C935EC4}"/>
    <cellStyle name="40% - Accent6 5 2 2 2 2 2" xfId="29898" xr:uid="{D42418FA-AE6A-409B-B974-3277F50BCE68}"/>
    <cellStyle name="40% - Accent6 5 2 2 2 3" xfId="21570" xr:uid="{120DBD3E-20E8-4B8F-BD98-5F263E5BA0E3}"/>
    <cellStyle name="40% - Accent6 5 2 2 3" xfId="7687" xr:uid="{9632DC4E-5D98-4B59-A802-BD7356D6D6A0}"/>
    <cellStyle name="40% - Accent6 5 2 2 3 2" xfId="16017" xr:uid="{839BA36D-CF1A-4D31-BE83-F44AADCB348E}"/>
    <cellStyle name="40% - Accent6 5 2 2 3 2 2" xfId="32674" xr:uid="{D78F9F2E-814E-4B2B-B7C8-70161855FD47}"/>
    <cellStyle name="40% - Accent6 5 2 2 3 3" xfId="24346" xr:uid="{C6309AC4-081F-403C-AD85-F68B206CA101}"/>
    <cellStyle name="40% - Accent6 5 2 2 4" xfId="10465" xr:uid="{7A2D6EA3-488C-4AB9-8802-E95891B28C79}"/>
    <cellStyle name="40% - Accent6 5 2 2 4 2" xfId="27122" xr:uid="{5BE9C52D-DC4E-4B7F-B094-5BD0BD7048A6}"/>
    <cellStyle name="40% - Accent6 5 2 2 5" xfId="18794" xr:uid="{429F5DCF-BB5F-4457-BC8F-DF56C7C71AD8}"/>
    <cellStyle name="40% - Accent6 5 2 3" xfId="3584" xr:uid="{2FA286B7-2FCD-433C-A780-A4A4E6182603}"/>
    <cellStyle name="40% - Accent6 5 2 3 2" xfId="11914" xr:uid="{2CFD7922-BE77-461F-A3E6-3C31B217C144}"/>
    <cellStyle name="40% - Accent6 5 2 3 2 2" xfId="28571" xr:uid="{7673E448-873B-46BE-9B02-6D0B4AB01DAA}"/>
    <cellStyle name="40% - Accent6 5 2 3 3" xfId="20243" xr:uid="{17AAD7B7-5AA7-446F-BE68-95DB56B22568}"/>
    <cellStyle name="40% - Accent6 5 2 4" xfId="6360" xr:uid="{B3CDDB29-3249-45B0-8CF8-38EC527B35FA}"/>
    <cellStyle name="40% - Accent6 5 2 4 2" xfId="14690" xr:uid="{5B082DE7-028F-467C-B620-96DA93694F8B}"/>
    <cellStyle name="40% - Accent6 5 2 4 2 2" xfId="31347" xr:uid="{B7EDA7C0-A427-4EE2-94A1-7AB3D1B7F65B}"/>
    <cellStyle name="40% - Accent6 5 2 4 3" xfId="23019" xr:uid="{1A5646D8-8869-4ABC-949D-86EC7FF25A95}"/>
    <cellStyle name="40% - Accent6 5 2 5" xfId="9138" xr:uid="{8D4B4D38-DA70-4871-A1A5-E85731862BBD}"/>
    <cellStyle name="40% - Accent6 5 2 5 2" xfId="25795" xr:uid="{A8CAA26F-76C4-4014-B8B2-AE0FE725932F}"/>
    <cellStyle name="40% - Accent6 5 2 6" xfId="17467" xr:uid="{6C3226DB-2F5F-416D-BEBF-BD004278E4DF}"/>
    <cellStyle name="40% - Accent6 5 3" xfId="1641" xr:uid="{63A7304D-1165-4DB6-8C4C-2C7238DD67DF}"/>
    <cellStyle name="40% - Accent6 5 3 2" xfId="4431" xr:uid="{0A879834-852E-487D-A189-0DAF93AB136B}"/>
    <cellStyle name="40% - Accent6 5 3 2 2" xfId="12761" xr:uid="{31B80F96-47AF-40CC-BA68-0496971FE9E4}"/>
    <cellStyle name="40% - Accent6 5 3 2 2 2" xfId="29418" xr:uid="{E331E3B3-F98E-4DB9-91DA-C16F2647A5D8}"/>
    <cellStyle name="40% - Accent6 5 3 2 3" xfId="21090" xr:uid="{7B2BBEF5-3A7D-4264-9519-4C1A4D88AFC4}"/>
    <cellStyle name="40% - Accent6 5 3 3" xfId="7207" xr:uid="{B55E6D9E-8A47-4972-AE70-12DE6ACFB80A}"/>
    <cellStyle name="40% - Accent6 5 3 3 2" xfId="15537" xr:uid="{CD63F0D2-B246-41B8-9D4D-227A7A950D0E}"/>
    <cellStyle name="40% - Accent6 5 3 3 2 2" xfId="32194" xr:uid="{6E76E89A-CA93-43D5-A25B-85C1F28A435D}"/>
    <cellStyle name="40% - Accent6 5 3 3 3" xfId="23866" xr:uid="{24C08127-4621-4C9D-80A5-25CFC374E4F2}"/>
    <cellStyle name="40% - Accent6 5 3 4" xfId="9985" xr:uid="{AA892B5A-01AF-484C-8A9A-9D32E00C2F93}"/>
    <cellStyle name="40% - Accent6 5 3 4 2" xfId="26642" xr:uid="{1AE17611-7F56-4A1A-B81B-C6AF7DB693A7}"/>
    <cellStyle name="40% - Accent6 5 3 5" xfId="18314" xr:uid="{0AA0BCE8-0062-4E65-803C-8515D1F454B7}"/>
    <cellStyle name="40% - Accent6 5 4" xfId="3104" xr:uid="{48C66E8C-4844-4436-9A89-44B3AEF27F97}"/>
    <cellStyle name="40% - Accent6 5 4 2" xfId="11434" xr:uid="{A4094035-8FB8-4093-94F3-6026D0379CFA}"/>
    <cellStyle name="40% - Accent6 5 4 2 2" xfId="28091" xr:uid="{052A39F7-3B42-4007-8D23-7EFF490232CD}"/>
    <cellStyle name="40% - Accent6 5 4 3" xfId="19763" xr:uid="{6E7A14A2-AD1D-480E-BEB0-E476D7E0C9A4}"/>
    <cellStyle name="40% - Accent6 5 5" xfId="5880" xr:uid="{F7694CA8-6169-45E1-AE99-35DF5AFC848C}"/>
    <cellStyle name="40% - Accent6 5 5 2" xfId="14210" xr:uid="{CC0C65FA-3D4A-44B3-AE60-B0407C76AE2F}"/>
    <cellStyle name="40% - Accent6 5 5 2 2" xfId="30867" xr:uid="{0F7E7764-2912-4536-AAA6-4BDED63C4F75}"/>
    <cellStyle name="40% - Accent6 5 5 3" xfId="22539" xr:uid="{87FBC2C5-05FD-4022-BDFB-385B7620730C}"/>
    <cellStyle name="40% - Accent6 5 6" xfId="8658" xr:uid="{82D8CD8F-0367-4F74-9D32-10F738D32957}"/>
    <cellStyle name="40% - Accent6 5 6 2" xfId="25315" xr:uid="{D489499D-EFB8-4890-AD04-E5022F99E715}"/>
    <cellStyle name="40% - Accent6 5 7" xfId="16987" xr:uid="{D922958B-E57B-4275-842D-C09B1482F863}"/>
    <cellStyle name="40% - Accent6 5 8" xfId="34970" xr:uid="{3FE409AE-D456-4D4F-B4D2-7E22783C12BF}"/>
    <cellStyle name="40% - Accent6 6" xfId="547" xr:uid="{1FF55C12-EA04-4A42-BE02-858FC3EC4129}"/>
    <cellStyle name="40% - Accent6 6 2" xfId="1877" xr:uid="{E8314DCE-09CC-400F-9CF2-FDE0B4F1AE63}"/>
    <cellStyle name="40% - Accent6 6 2 2" xfId="4667" xr:uid="{CA942816-00B7-45AD-A659-69F49ABA7D2D}"/>
    <cellStyle name="40% - Accent6 6 2 2 2" xfId="12997" xr:uid="{BC74D6EE-B59B-4FF0-A236-61F5420D31A4}"/>
    <cellStyle name="40% - Accent6 6 2 2 2 2" xfId="29654" xr:uid="{0855A2DB-180C-42F1-BD16-5F69589F39DD}"/>
    <cellStyle name="40% - Accent6 6 2 2 3" xfId="21326" xr:uid="{0CE05B65-809A-4B59-8488-1C5F3FA9EAEA}"/>
    <cellStyle name="40% - Accent6 6 2 3" xfId="7443" xr:uid="{E073E0D1-EB11-40C8-85CA-F2555A25D535}"/>
    <cellStyle name="40% - Accent6 6 2 3 2" xfId="15773" xr:uid="{C70B4071-BB2E-4D63-9519-0600B627390A}"/>
    <cellStyle name="40% - Accent6 6 2 3 2 2" xfId="32430" xr:uid="{598CA742-B151-4735-8B2B-DD8483D5430E}"/>
    <cellStyle name="40% - Accent6 6 2 3 3" xfId="24102" xr:uid="{49718A1B-1C51-4DFC-A54E-08DED4224343}"/>
    <cellStyle name="40% - Accent6 6 2 4" xfId="10221" xr:uid="{05EC8EB3-C886-4408-89FE-2CBCE7ABE030}"/>
    <cellStyle name="40% - Accent6 6 2 4 2" xfId="26878" xr:uid="{67031C7F-6126-4F5D-9E81-3AD6156E847A}"/>
    <cellStyle name="40% - Accent6 6 2 5" xfId="18550" xr:uid="{514BB119-6653-4EF7-9E98-B217F1DA0A91}"/>
    <cellStyle name="40% - Accent6 6 3" xfId="3340" xr:uid="{85A791D0-CD51-4930-AEB7-AEBDF89A3538}"/>
    <cellStyle name="40% - Accent6 6 3 2" xfId="11670" xr:uid="{2E072C91-EF4C-41BE-8484-574340CF04B4}"/>
    <cellStyle name="40% - Accent6 6 3 2 2" xfId="28327" xr:uid="{1DEDB22C-5EDC-4D61-8034-75BFE5241EC2}"/>
    <cellStyle name="40% - Accent6 6 3 3" xfId="19999" xr:uid="{7CBEF255-28A5-4479-914E-67390263A735}"/>
    <cellStyle name="40% - Accent6 6 4" xfId="6116" xr:uid="{5092A265-F387-4EAC-BDCF-DEA788002A37}"/>
    <cellStyle name="40% - Accent6 6 4 2" xfId="14446" xr:uid="{1BF4B166-BCA4-484B-9F63-BA130BA0D1B5}"/>
    <cellStyle name="40% - Accent6 6 4 2 2" xfId="31103" xr:uid="{D6FA6B0B-128C-41BD-A416-7D96D4CB6139}"/>
    <cellStyle name="40% - Accent6 6 4 3" xfId="22775" xr:uid="{D16622A9-7200-4EEE-8921-9F21D7097A8A}"/>
    <cellStyle name="40% - Accent6 6 5" xfId="8894" xr:uid="{CD21853F-44AF-46D8-914D-712A1A8F700C}"/>
    <cellStyle name="40% - Accent6 6 5 2" xfId="25551" xr:uid="{053E4E64-13B1-4CC4-947A-637D8271E041}"/>
    <cellStyle name="40% - Accent6 6 6" xfId="17223" xr:uid="{B387DE1F-4F91-47FC-B496-7BE3E1E03F27}"/>
    <cellStyle name="40% - Accent6 6 7" xfId="34971" xr:uid="{369041A9-4253-49C5-99D6-FF7332BD105D}"/>
    <cellStyle name="40% - Accent6 7" xfId="1024" xr:uid="{FBDC1ECD-22D6-4733-B228-8FD241A3A323}"/>
    <cellStyle name="40% - Accent6 7 2" xfId="2352" xr:uid="{7919196B-B287-4004-B461-979FED3A0B92}"/>
    <cellStyle name="40% - Accent6 7 2 2" xfId="5142" xr:uid="{9F93750B-F56F-4844-89BC-6F67EFECEA7C}"/>
    <cellStyle name="40% - Accent6 7 2 2 2" xfId="13472" xr:uid="{12639E9E-178A-4290-A4E6-655707499AAD}"/>
    <cellStyle name="40% - Accent6 7 2 2 2 2" xfId="30129" xr:uid="{B8E560E5-D96E-4FEE-8CC6-AB99776592A6}"/>
    <cellStyle name="40% - Accent6 7 2 2 3" xfId="21801" xr:uid="{E925223F-E462-403F-AADB-BE307F480A17}"/>
    <cellStyle name="40% - Accent6 7 2 3" xfId="7918" xr:uid="{39507153-3B88-4848-B104-4347D50C0684}"/>
    <cellStyle name="40% - Accent6 7 2 3 2" xfId="16248" xr:uid="{D0928BEF-130A-4470-A778-27C8A8690AC0}"/>
    <cellStyle name="40% - Accent6 7 2 3 2 2" xfId="32905" xr:uid="{16E44E7A-962C-4D2B-B88A-84355E910F19}"/>
    <cellStyle name="40% - Accent6 7 2 3 3" xfId="24577" xr:uid="{9B2A49B9-EBB8-44B3-BCD9-7293C16E0291}"/>
    <cellStyle name="40% - Accent6 7 2 4" xfId="10696" xr:uid="{8BD72503-A45C-40C3-A20F-8683211BA3DB}"/>
    <cellStyle name="40% - Accent6 7 2 4 2" xfId="27353" xr:uid="{BCE84A1B-697D-48FA-8D61-706749CE36D4}"/>
    <cellStyle name="40% - Accent6 7 2 5" xfId="19025" xr:uid="{885B9EE3-0790-4BCC-80A9-706802B02B75}"/>
    <cellStyle name="40% - Accent6 7 3" xfId="3815" xr:uid="{82043B87-7A5A-48EA-9E8F-A29C79006FB2}"/>
    <cellStyle name="40% - Accent6 7 3 2" xfId="12145" xr:uid="{549B1DDD-A9E6-4961-B2CF-189DA61FE1C7}"/>
    <cellStyle name="40% - Accent6 7 3 2 2" xfId="28802" xr:uid="{10044609-299D-4D7A-BAE5-3166513B5253}"/>
    <cellStyle name="40% - Accent6 7 3 3" xfId="20474" xr:uid="{72577B22-8888-4035-8B07-62D71F758220}"/>
    <cellStyle name="40% - Accent6 7 4" xfId="6591" xr:uid="{EC133CCC-0CCC-4586-A5B4-C679C1600540}"/>
    <cellStyle name="40% - Accent6 7 4 2" xfId="14921" xr:uid="{89C8784F-A1C9-4A01-B328-3C47948083FB}"/>
    <cellStyle name="40% - Accent6 7 4 2 2" xfId="31578" xr:uid="{A298A507-F6E2-46B0-9B80-7B331581EC4E}"/>
    <cellStyle name="40% - Accent6 7 4 3" xfId="23250" xr:uid="{094ABFA4-AD25-4CE7-AB7A-CA61EB25B850}"/>
    <cellStyle name="40% - Accent6 7 5" xfId="9369" xr:uid="{5351C5BF-2DB5-4F81-829D-B749C6D384A4}"/>
    <cellStyle name="40% - Accent6 7 5 2" xfId="26026" xr:uid="{1B940802-B49A-4369-8B40-BC3E4A1E3EF5}"/>
    <cellStyle name="40% - Accent6 7 6" xfId="17698" xr:uid="{7199DA91-13B0-4622-80A9-CE7AFE4F5ACB}"/>
    <cellStyle name="40% - Accent6 7 7" xfId="34972" xr:uid="{3425DB6C-AB9C-409A-91A9-A376C676646D}"/>
    <cellStyle name="40% - Accent6 8" xfId="1259" xr:uid="{6F33FF42-979B-4E10-B3A3-D9287D176A45}"/>
    <cellStyle name="40% - Accent6 8 2" xfId="2587" xr:uid="{D37B78C8-BB95-4B93-A911-3236A513FE62}"/>
    <cellStyle name="40% - Accent6 8 2 2" xfId="5377" xr:uid="{ADA59212-76C0-4887-A1F3-901E1A486DE9}"/>
    <cellStyle name="40% - Accent6 8 2 2 2" xfId="13707" xr:uid="{C9C2A99C-B36F-47F0-9440-BEDEEEB790B5}"/>
    <cellStyle name="40% - Accent6 8 2 2 2 2" xfId="30364" xr:uid="{96E5EF89-E1C0-469C-AC58-546B3176BCE5}"/>
    <cellStyle name="40% - Accent6 8 2 2 3" xfId="22036" xr:uid="{58E85AC3-816F-4D14-B4A2-852FB85EC513}"/>
    <cellStyle name="40% - Accent6 8 2 3" xfId="8153" xr:uid="{145C86D9-E19A-4C4E-9F2B-B5BFB7F77FF6}"/>
    <cellStyle name="40% - Accent6 8 2 3 2" xfId="16483" xr:uid="{D1F78048-86D9-4F8C-AD32-A792CC0DF2C2}"/>
    <cellStyle name="40% - Accent6 8 2 3 2 2" xfId="33140" xr:uid="{6BE40218-E7AB-4FD1-90D4-D2F79B10DAD1}"/>
    <cellStyle name="40% - Accent6 8 2 3 3" xfId="24812" xr:uid="{68E7C148-8F43-441D-9FB7-E910CCD79C1A}"/>
    <cellStyle name="40% - Accent6 8 2 4" xfId="10931" xr:uid="{9417D674-A8D5-44F5-A040-4FEFD05FC0F0}"/>
    <cellStyle name="40% - Accent6 8 2 4 2" xfId="27588" xr:uid="{1748B959-89B8-4ED3-993D-E1A0784C2A30}"/>
    <cellStyle name="40% - Accent6 8 2 5" xfId="19260" xr:uid="{70B0E193-7D5E-47B1-B40D-DECF783D0851}"/>
    <cellStyle name="40% - Accent6 8 3" xfId="4050" xr:uid="{435880C4-7C47-476B-8825-5B44A11B50C5}"/>
    <cellStyle name="40% - Accent6 8 3 2" xfId="12380" xr:uid="{B30CF416-93E8-4A29-8E21-39B615DB6FAC}"/>
    <cellStyle name="40% - Accent6 8 3 2 2" xfId="29037" xr:uid="{F6E25A82-418C-49B0-AAC3-9CC2EA9B4D81}"/>
    <cellStyle name="40% - Accent6 8 3 3" xfId="20709" xr:uid="{E125E638-72B4-4EED-9217-AD87FFF798D7}"/>
    <cellStyle name="40% - Accent6 8 4" xfId="6826" xr:uid="{332A1E32-F7D5-4A68-B156-25C1BFDC651A}"/>
    <cellStyle name="40% - Accent6 8 4 2" xfId="15156" xr:uid="{8D1A0C99-705A-483F-A620-316C1A2B5558}"/>
    <cellStyle name="40% - Accent6 8 4 2 2" xfId="31813" xr:uid="{90A7DD1A-A746-4E33-AC27-F0F31327544F}"/>
    <cellStyle name="40% - Accent6 8 4 3" xfId="23485" xr:uid="{7C9F6553-F721-455B-B1A5-F06CE6021CD1}"/>
    <cellStyle name="40% - Accent6 8 5" xfId="9604" xr:uid="{E6C61D9D-7F45-4587-8105-E0CF8DEE1383}"/>
    <cellStyle name="40% - Accent6 8 5 2" xfId="26261" xr:uid="{4FB354EA-2938-4825-BF9B-E294DB80470D}"/>
    <cellStyle name="40% - Accent6 8 6" xfId="17933" xr:uid="{F53E282B-8C0E-40D8-8EDC-27918C14DE9C}"/>
    <cellStyle name="40% - Accent6 8 7" xfId="34973" xr:uid="{369541BA-7590-42D7-B2DE-4353ED17B8BD}"/>
    <cellStyle name="40% - Accent6 9" xfId="1281" xr:uid="{66F09FA2-8364-4916-AD34-B89667BF7650}"/>
    <cellStyle name="40% - Accent6 9 2" xfId="2609" xr:uid="{7C25AE4D-3D2D-4A2B-8180-E77F52E55789}"/>
    <cellStyle name="40% - Accent6 9 2 2" xfId="5399" xr:uid="{08E963BA-2AD4-4104-99A5-8ADE19587394}"/>
    <cellStyle name="40% - Accent6 9 2 2 2" xfId="13729" xr:uid="{AA9707BF-296E-4C78-B60E-BD1D9D21F9F8}"/>
    <cellStyle name="40% - Accent6 9 2 2 2 2" xfId="30386" xr:uid="{A9594A51-4549-4AE7-AB47-89C0B55844A1}"/>
    <cellStyle name="40% - Accent6 9 2 2 3" xfId="22058" xr:uid="{59EEA289-E605-4F61-96EF-29099FCE34EB}"/>
    <cellStyle name="40% - Accent6 9 2 3" xfId="8175" xr:uid="{106A9C15-B432-4D00-9BB7-CC41275D1ABE}"/>
    <cellStyle name="40% - Accent6 9 2 3 2" xfId="16505" xr:uid="{2E7D6476-DFA9-4848-86FF-F1C0EF6418E2}"/>
    <cellStyle name="40% - Accent6 9 2 3 2 2" xfId="33162" xr:uid="{B03CA458-060B-4396-B78F-DAA102884336}"/>
    <cellStyle name="40% - Accent6 9 2 3 3" xfId="24834" xr:uid="{8E9EB5F0-41CC-46F7-9773-72FD7170B9F8}"/>
    <cellStyle name="40% - Accent6 9 2 4" xfId="10953" xr:uid="{41C7F402-A864-4D4B-9C4F-73C0E3B4D1F6}"/>
    <cellStyle name="40% - Accent6 9 2 4 2" xfId="27610" xr:uid="{1B219334-96D9-461B-8733-D0CA4C655CA6}"/>
    <cellStyle name="40% - Accent6 9 2 5" xfId="19282" xr:uid="{F7FF3C72-24B3-4E24-978B-212CE62372AC}"/>
    <cellStyle name="40% - Accent6 9 3" xfId="4072" xr:uid="{61CADB63-5CA2-458F-892C-21BCB571B421}"/>
    <cellStyle name="40% - Accent6 9 3 2" xfId="12402" xr:uid="{C95A0F9F-C27E-4387-9C83-B6D075345148}"/>
    <cellStyle name="40% - Accent6 9 3 2 2" xfId="29059" xr:uid="{C1BC9598-E089-49DE-B1EE-8D297BFDE9B7}"/>
    <cellStyle name="40% - Accent6 9 3 3" xfId="20731" xr:uid="{F0BF5DEE-DB96-45E2-9EB4-3EF26641B0CB}"/>
    <cellStyle name="40% - Accent6 9 4" xfId="6848" xr:uid="{8A00B2A8-4739-4AFE-8A2A-D78B9E8841F3}"/>
    <cellStyle name="40% - Accent6 9 4 2" xfId="15178" xr:uid="{17114900-F6C3-405C-983B-546471316067}"/>
    <cellStyle name="40% - Accent6 9 4 2 2" xfId="31835" xr:uid="{1EFCC18A-D3D8-47DE-B668-CEFE4BE2061E}"/>
    <cellStyle name="40% - Accent6 9 4 3" xfId="23507" xr:uid="{9A6A09D1-0733-4CE3-818E-9B316B1667A4}"/>
    <cellStyle name="40% - Accent6 9 5" xfId="9626" xr:uid="{8EAAF8C4-1150-4E56-936B-07B6C1C33B72}"/>
    <cellStyle name="40% - Accent6 9 5 2" xfId="26283" xr:uid="{C579DC48-9399-4D4C-90B8-D1C63B061CF9}"/>
    <cellStyle name="40% - Accent6 9 6" xfId="17955" xr:uid="{8455005E-C0AB-4798-B554-2D933A99462B}"/>
    <cellStyle name="5x indented GHG Textfiels" xfId="33798" xr:uid="{54698D96-6BD8-4664-A5CF-59EE80DF3BE2}"/>
    <cellStyle name="5x indented GHG Textfiels 2" xfId="33879" xr:uid="{6C4DCBB3-842D-4E14-AF34-317A70D2FDF7}"/>
    <cellStyle name="5x indented GHG Textfiels 2 2" xfId="33880" xr:uid="{E4BA9960-A41D-4A83-AE0D-44718DC0F428}"/>
    <cellStyle name="5x indented GHG Textfiels 3" xfId="33881" xr:uid="{432DEB1B-6170-473A-BE67-E46FB78B4A19}"/>
    <cellStyle name="5x indented GHG Textfiels 3 2" xfId="34181" xr:uid="{A9FBE680-5003-4E55-B03F-7202276A9B3E}"/>
    <cellStyle name="5x indented GHG Textfiels 3 3" xfId="34129" xr:uid="{3002F165-4DE7-4C08-88E9-9C5DF2F55D34}"/>
    <cellStyle name="5x indented GHG Textfiels 3 3 2" xfId="34416" xr:uid="{081950D1-AE60-44E1-B15D-12D92C2FC565}"/>
    <cellStyle name="5x indented GHG Textfiels 3 3 2 2" xfId="34631" xr:uid="{5BC6D116-4403-492F-B3A5-C9BC86FE063C}"/>
    <cellStyle name="5x indented GHG Textfiels 3 3 3" xfId="34363" xr:uid="{EEF5912C-F85F-47C8-AD51-F5E3CF1078FF}"/>
    <cellStyle name="5x indented GHG Textfiels 3 3 3 2" xfId="34578" xr:uid="{034674A7-43A2-4734-B01A-03A5CC0D099F}"/>
    <cellStyle name="5x indented GHG Textfiels 3 3 4" xfId="34447" xr:uid="{4F3658F4-582F-491B-BEEB-06AE3CFE77F2}"/>
    <cellStyle name="5x indented GHG Textfiels 3 3 4 2" xfId="34662" xr:uid="{887164EC-02F2-40E0-8212-1AED73382595}"/>
    <cellStyle name="5x indented GHG Textfiels 3 3 5" xfId="34484" xr:uid="{07E8487E-F0A5-4AFD-A715-2F46DACD8EDF}"/>
    <cellStyle name="5x indented GHG Textfiels_Table 4(II)" xfId="33971" xr:uid="{A1346947-4FE2-4966-9994-2CB5BCDDC024}"/>
    <cellStyle name="60 % - Akzent1" xfId="33837" hidden="1" xr:uid="{4FEFCD30-343A-4AFA-B50B-7198BD13EDB8}"/>
    <cellStyle name="60 % - Akzent1 2" xfId="34165" xr:uid="{617B7288-692C-410C-946A-68E39AF790CC}"/>
    <cellStyle name="60 % - Akzent1 3" xfId="34034" xr:uid="{2217126C-4D56-4AD0-955F-C96A11E1250A}"/>
    <cellStyle name="60 % - Akzent2" xfId="33840" hidden="1" xr:uid="{4026F132-EEDB-4CB7-8CE9-5972E6153B60}"/>
    <cellStyle name="60 % - Akzent2 2" xfId="34166" xr:uid="{74A6D8A5-31A3-4C14-875A-6DBBA88056E8}"/>
    <cellStyle name="60 % - Akzent2 3" xfId="34035" xr:uid="{C34E54F2-C4C9-42EA-8E26-F35295F638BF}"/>
    <cellStyle name="60 % - Akzent3" xfId="33843" hidden="1" xr:uid="{976F2272-ABFB-4139-B07F-B88BB7C7AC96}"/>
    <cellStyle name="60 % - Akzent3 2" xfId="34167" xr:uid="{350491DD-A398-4AB5-9626-139058685029}"/>
    <cellStyle name="60 % - Akzent3 3" xfId="34036" xr:uid="{45631099-A0EB-4798-B125-78CB4682D51C}"/>
    <cellStyle name="60 % - Akzent4" xfId="33846" hidden="1" xr:uid="{C011CAF4-377B-4405-85B2-15D28A12F38B}"/>
    <cellStyle name="60 % - Akzent4 2" xfId="34168" xr:uid="{DD9DBE5B-9EC1-4435-B839-5DB7C39788E9}"/>
    <cellStyle name="60 % - Akzent4 3" xfId="34037" xr:uid="{22FBB8E6-CB1D-4EA3-8421-658761C50692}"/>
    <cellStyle name="60 % - Akzent5" xfId="33849" hidden="1" xr:uid="{AA960CE7-18FA-4A6B-A7D1-2C7D328044FE}"/>
    <cellStyle name="60 % - Akzent5 2" xfId="34169" xr:uid="{AF29B8AD-B9A7-43EE-B4A7-3CA53F046407}"/>
    <cellStyle name="60 % - Akzent5 3" xfId="34038" xr:uid="{363D9441-47E0-4E5D-A6CA-E7EBE019E1A1}"/>
    <cellStyle name="60 % - Akzent6" xfId="33852" hidden="1" xr:uid="{7F0B6548-0AD0-43B0-95B3-1F340538881F}"/>
    <cellStyle name="60 % - Akzent6 2" xfId="34170" xr:uid="{255E6BC6-1279-47B0-BD1F-C65733A0A0F5}"/>
    <cellStyle name="60 % - Akzent6 3" xfId="34039" xr:uid="{F3CE8914-5E1A-40C2-85B9-07C3AAA00601}"/>
    <cellStyle name="60% - Accent1" xfId="34" builtinId="32" customBuiltin="1"/>
    <cellStyle name="60% - Accent1 10" xfId="1385" xr:uid="{6797781F-7F12-4991-B36E-4996BE19F0C3}"/>
    <cellStyle name="60% - Accent1 10 2" xfId="4176" xr:uid="{617F4374-6FE6-4896-BD59-8D6BD6AF38A8}"/>
    <cellStyle name="60% - Accent1 10 2 2" xfId="12506" xr:uid="{E43AD1D4-830A-4649-8280-E41CD32F25EA}"/>
    <cellStyle name="60% - Accent1 10 2 2 2" xfId="29163" xr:uid="{ED17924B-EB5C-44B5-9B6E-BE685D5AAACA}"/>
    <cellStyle name="60% - Accent1 10 2 3" xfId="20835" xr:uid="{D2086B78-2A59-4257-A192-93460B773416}"/>
    <cellStyle name="60% - Accent1 10 3" xfId="6952" xr:uid="{DA8AD7FE-3F37-4AEA-87CC-C252E081BFCC}"/>
    <cellStyle name="60% - Accent1 10 3 2" xfId="15282" xr:uid="{8A8010FF-56ED-49F2-AC0E-72E4E7489127}"/>
    <cellStyle name="60% - Accent1 10 3 2 2" xfId="31939" xr:uid="{0E44C30C-B51D-4ED8-87C7-433CB8A0D840}"/>
    <cellStyle name="60% - Accent1 10 3 3" xfId="23611" xr:uid="{1070622E-44D1-47C6-A721-9C7A119FCFB7}"/>
    <cellStyle name="60% - Accent1 10 4" xfId="9730" xr:uid="{FB6E2250-D791-4A38-84A4-0A6812387499}"/>
    <cellStyle name="60% - Accent1 10 4 2" xfId="26387" xr:uid="{F7406DBD-17E2-4D53-B9EE-815611C61BA6}"/>
    <cellStyle name="60% - Accent1 10 5" xfId="18059" xr:uid="{0943E031-CA74-41C7-BE79-D5D8BA2DFE15}"/>
    <cellStyle name="60% - Accent1 11" xfId="2847" xr:uid="{CD27AEE0-F822-4DFD-9ACE-7368B4969EA7}"/>
    <cellStyle name="60% - Accent1 11 2" xfId="11179" xr:uid="{04A2D3A2-2CAA-4C2A-9EB9-DF7951BE57FA}"/>
    <cellStyle name="60% - Accent1 11 2 2" xfId="27836" xr:uid="{8FE7472C-3241-450C-9A57-9C8B41B39DBD}"/>
    <cellStyle name="60% - Accent1 11 3" xfId="19508" xr:uid="{72DA2CED-4409-4EBB-8149-4624F46BB640}"/>
    <cellStyle name="60% - Accent1 12" xfId="5625" xr:uid="{88689588-0032-482E-9371-5C16C7706336}"/>
    <cellStyle name="60% - Accent1 12 2" xfId="13955" xr:uid="{E0D05D85-73A0-4B26-B426-84B74CE92E2A}"/>
    <cellStyle name="60% - Accent1 12 2 2" xfId="30612" xr:uid="{0721C57F-DB63-47AC-A2EE-00358F815951}"/>
    <cellStyle name="60% - Accent1 12 3" xfId="22284" xr:uid="{D782D6BB-2705-4A94-8F05-6981FA6BCA6B}"/>
    <cellStyle name="60% - Accent1 13" xfId="8401" xr:uid="{CECC6DC3-D98D-485F-B780-51420F231C4B}"/>
    <cellStyle name="60% - Accent1 13 2" xfId="25060" xr:uid="{84E80DA0-14FD-4078-A976-2BFD7DC1059B}"/>
    <cellStyle name="60% - Accent1 14" xfId="16730" xr:uid="{14FCA64D-E9CC-4D39-A2FB-C71DA3C6D091}"/>
    <cellStyle name="60% - Accent1 2" xfId="82" xr:uid="{6EE8D4DA-24A3-4BC9-A725-A6FC367BC702}"/>
    <cellStyle name="60% - Accent1 2 10" xfId="5660" xr:uid="{0D890B8B-B242-4659-B7FA-5673D73F767C}"/>
    <cellStyle name="60% - Accent1 2 10 2" xfId="13990" xr:uid="{120BC553-B697-4269-87A9-75E9F93962D7}"/>
    <cellStyle name="60% - Accent1 2 10 2 2" xfId="30647" xr:uid="{5CC3D429-769F-4254-ABF9-ED3315209945}"/>
    <cellStyle name="60% - Accent1 2 10 3" xfId="22319" xr:uid="{4504D78B-2F11-4EBC-A405-2EA67C1F8C8A}"/>
    <cellStyle name="60% - Accent1 2 10 4" xfId="34974" xr:uid="{FE580445-A2CE-4627-BAB4-B6F3B873C121}"/>
    <cellStyle name="60% - Accent1 2 11" xfId="8437" xr:uid="{0DE71948-656F-45EC-8322-279E6DFCFEF7}"/>
    <cellStyle name="60% - Accent1 2 11 2" xfId="25095" xr:uid="{1AEB623C-6460-48E5-9D53-3E0C4CF40B9B}"/>
    <cellStyle name="60% - Accent1 2 12" xfId="16767" xr:uid="{565F6653-AF78-4F0F-8A48-9BBED5D7BD08}"/>
    <cellStyle name="60% - Accent1 2 13" xfId="33882" xr:uid="{4A0B9940-D544-46B0-AA39-06F3F89F9F06}"/>
    <cellStyle name="60% - Accent1 2 14" xfId="34705" xr:uid="{5F3953F3-EF83-4F3F-88F3-D84DD3134D47}"/>
    <cellStyle name="60% - Accent1 2 2" xfId="143" xr:uid="{06EC59F2-5647-4F14-8D6C-989260EF3AC9}"/>
    <cellStyle name="60% - Accent1 2 2 10" xfId="8496" xr:uid="{CE6F87B6-4344-4554-B3A2-8744E7CD553C}"/>
    <cellStyle name="60% - Accent1 2 2 10 2" xfId="25153" xr:uid="{47249E1B-164F-4382-844E-138868E59BA0}"/>
    <cellStyle name="60% - Accent1 2 2 11" xfId="16825" xr:uid="{5037CEAE-C6A2-4058-896C-8BEBAF9C6E45}"/>
    <cellStyle name="60% - Accent1 2 2 12" xfId="34975" xr:uid="{8B3365C3-CC1F-4A04-92AD-8E647F1B228B}"/>
    <cellStyle name="60% - Accent1 2 2 2" xfId="264" xr:uid="{B7108E19-828F-4532-A233-428B792528FD}"/>
    <cellStyle name="60% - Accent1 2 2 2 2" xfId="506" xr:uid="{748FE0B8-FAA1-4DD5-AEC9-4C5F2FAEB8DA}"/>
    <cellStyle name="60% - Accent1 2 2 2 2 2" xfId="982" xr:uid="{BA12671B-3932-42CB-966F-26037A4E74A6}"/>
    <cellStyle name="60% - Accent1 2 2 2 2 2 2" xfId="2310" xr:uid="{652428F3-407A-495B-8AF8-3ABF28CA60DB}"/>
    <cellStyle name="60% - Accent1 2 2 2 2 2 2 2" xfId="5100" xr:uid="{8442A38E-8E89-4C77-8C91-577BDD43CF53}"/>
    <cellStyle name="60% - Accent1 2 2 2 2 2 2 2 2" xfId="13430" xr:uid="{6B27A5EA-1EDA-4417-A168-903244587199}"/>
    <cellStyle name="60% - Accent1 2 2 2 2 2 2 2 2 2" xfId="30087" xr:uid="{BD54F48F-25E9-45A9-961A-6B2BC50B1C39}"/>
    <cellStyle name="60% - Accent1 2 2 2 2 2 2 2 3" xfId="21759" xr:uid="{7FDEE088-83F5-4292-8C6D-6F211B5F833A}"/>
    <cellStyle name="60% - Accent1 2 2 2 2 2 2 3" xfId="7876" xr:uid="{0FACCC59-C1E1-4B4A-9C2C-5A2D6BE38746}"/>
    <cellStyle name="60% - Accent1 2 2 2 2 2 2 3 2" xfId="16206" xr:uid="{E4614BEC-7C8D-4A47-B039-6EB00319B72B}"/>
    <cellStyle name="60% - Accent1 2 2 2 2 2 2 3 2 2" xfId="32863" xr:uid="{F9459AE8-7D8E-4920-9A42-AF84A75A7C6F}"/>
    <cellStyle name="60% - Accent1 2 2 2 2 2 2 3 3" xfId="24535" xr:uid="{83FA7DC3-0305-4A4D-AC19-C04AB04832CF}"/>
    <cellStyle name="60% - Accent1 2 2 2 2 2 2 4" xfId="10654" xr:uid="{1B82A3E3-EBC6-4D6A-9503-87C400E46FBB}"/>
    <cellStyle name="60% - Accent1 2 2 2 2 2 2 4 2" xfId="27311" xr:uid="{540CC09B-FBDB-4FB0-83DC-DE155585F29F}"/>
    <cellStyle name="60% - Accent1 2 2 2 2 2 2 5" xfId="18983" xr:uid="{822D878E-4ABD-4258-8923-473A6AD48031}"/>
    <cellStyle name="60% - Accent1 2 2 2 2 2 3" xfId="3773" xr:uid="{BDD41229-5247-4C12-8DE5-28A12C74451A}"/>
    <cellStyle name="60% - Accent1 2 2 2 2 2 3 2" xfId="12103" xr:uid="{E5F4DFF6-7674-41EB-9582-A83AC3BD9053}"/>
    <cellStyle name="60% - Accent1 2 2 2 2 2 3 2 2" xfId="28760" xr:uid="{48751954-C088-4FEA-82A8-147CE4620258}"/>
    <cellStyle name="60% - Accent1 2 2 2 2 2 3 3" xfId="20432" xr:uid="{AA5AA5CD-27A7-401B-8005-28B7FD2E6BEF}"/>
    <cellStyle name="60% - Accent1 2 2 2 2 2 4" xfId="6549" xr:uid="{ABA79D04-78F6-48A8-AA1A-CC05A7B6D618}"/>
    <cellStyle name="60% - Accent1 2 2 2 2 2 4 2" xfId="14879" xr:uid="{FC31833A-140C-4CC6-974C-099E2803F0EA}"/>
    <cellStyle name="60% - Accent1 2 2 2 2 2 4 2 2" xfId="31536" xr:uid="{A9E45DEC-4F0F-4587-A4A3-1FE6FA9CF1A4}"/>
    <cellStyle name="60% - Accent1 2 2 2 2 2 4 3" xfId="23208" xr:uid="{A06F0349-6276-4189-BCDF-91C01A8E866D}"/>
    <cellStyle name="60% - Accent1 2 2 2 2 2 5" xfId="9327" xr:uid="{AD4B300D-D81B-4A19-B82C-29B24D726B87}"/>
    <cellStyle name="60% - Accent1 2 2 2 2 2 5 2" xfId="25984" xr:uid="{A8AA2E66-9642-4877-B3DC-B873E0A132DF}"/>
    <cellStyle name="60% - Accent1 2 2 2 2 2 6" xfId="17656" xr:uid="{F1592D83-02A9-43DE-9BD6-AC31130BCB5E}"/>
    <cellStyle name="60% - Accent1 2 2 2 2 3" xfId="1836" xr:uid="{1B73B49F-149C-4DBC-8ED9-71DA39493C0B}"/>
    <cellStyle name="60% - Accent1 2 2 2 2 3 2" xfId="4626" xr:uid="{47C466B5-BCCE-4D74-AC2A-D2714EAB1498}"/>
    <cellStyle name="60% - Accent1 2 2 2 2 3 2 2" xfId="12956" xr:uid="{066B872F-6B15-4F07-A3A0-D64FAF6AD6EB}"/>
    <cellStyle name="60% - Accent1 2 2 2 2 3 2 2 2" xfId="29613" xr:uid="{15D4AF14-1F66-4AF3-8D71-5F7EB073EAE8}"/>
    <cellStyle name="60% - Accent1 2 2 2 2 3 2 3" xfId="21285" xr:uid="{EE2BBF1F-2676-446D-9E48-5775546CB2BB}"/>
    <cellStyle name="60% - Accent1 2 2 2 2 3 3" xfId="7402" xr:uid="{1FE284CB-2F09-48E9-9C03-B9E67A2204FB}"/>
    <cellStyle name="60% - Accent1 2 2 2 2 3 3 2" xfId="15732" xr:uid="{6645F034-5CE9-4E4F-BB45-AAFAC59B2661}"/>
    <cellStyle name="60% - Accent1 2 2 2 2 3 3 2 2" xfId="32389" xr:uid="{646C1E29-A995-4723-9281-9EE5AC8BF63F}"/>
    <cellStyle name="60% - Accent1 2 2 2 2 3 3 3" xfId="24061" xr:uid="{CB2CB613-47BE-4934-A979-41F06DA1E1D9}"/>
    <cellStyle name="60% - Accent1 2 2 2 2 3 4" xfId="10180" xr:uid="{F049D319-3B7A-4099-AFC0-C597ED9B734E}"/>
    <cellStyle name="60% - Accent1 2 2 2 2 3 4 2" xfId="26837" xr:uid="{C6E2B301-E5E1-4220-89D6-181AF17D2579}"/>
    <cellStyle name="60% - Accent1 2 2 2 2 3 5" xfId="18509" xr:uid="{DF6A7734-9162-4691-A4F7-D3D4D1418978}"/>
    <cellStyle name="60% - Accent1 2 2 2 2 4" xfId="3299" xr:uid="{FB75D61A-E268-493F-BCF2-8CACC64640B7}"/>
    <cellStyle name="60% - Accent1 2 2 2 2 4 2" xfId="11629" xr:uid="{59D2BD4F-7D4F-4827-9D50-486DFE7624EB}"/>
    <cellStyle name="60% - Accent1 2 2 2 2 4 2 2" xfId="28286" xr:uid="{38013111-8A99-420D-82E0-9CA57F9FBE23}"/>
    <cellStyle name="60% - Accent1 2 2 2 2 4 3" xfId="19958" xr:uid="{4541EAC9-33C0-4E46-90C2-EB6A19035ECE}"/>
    <cellStyle name="60% - Accent1 2 2 2 2 5" xfId="6075" xr:uid="{9ED68C7B-92E1-438F-9223-F0B224B87E00}"/>
    <cellStyle name="60% - Accent1 2 2 2 2 5 2" xfId="14405" xr:uid="{9F071F44-4578-4827-A5CD-24A816F83CBB}"/>
    <cellStyle name="60% - Accent1 2 2 2 2 5 2 2" xfId="31062" xr:uid="{2360D930-D6F7-4CEA-B5BB-EC69ABDF3AC6}"/>
    <cellStyle name="60% - Accent1 2 2 2 2 5 3" xfId="22734" xr:uid="{7D604410-0708-4CC7-82DC-A38B7520615F}"/>
    <cellStyle name="60% - Accent1 2 2 2 2 6" xfId="8853" xr:uid="{F9D21880-C012-4E8E-B4D3-B1B7A0FD4006}"/>
    <cellStyle name="60% - Accent1 2 2 2 2 6 2" xfId="25510" xr:uid="{C885D365-371D-474C-877C-BB1099ED965A}"/>
    <cellStyle name="60% - Accent1 2 2 2 2 7" xfId="17182" xr:uid="{C996308A-A199-4110-B0F0-2C6EA6E4EAD7}"/>
    <cellStyle name="60% - Accent1 2 2 2 3" xfId="742" xr:uid="{584EAEF4-0DE1-43EA-843D-624A59B0FE58}"/>
    <cellStyle name="60% - Accent1 2 2 2 3 2" xfId="2072" xr:uid="{077AB10A-3313-4A43-B071-77078D954E5F}"/>
    <cellStyle name="60% - Accent1 2 2 2 3 2 2" xfId="4862" xr:uid="{D506DF3B-A76A-43CA-81B4-B069062C702D}"/>
    <cellStyle name="60% - Accent1 2 2 2 3 2 2 2" xfId="13192" xr:uid="{12116500-9BC1-40C3-B1FE-E08B0FE133BB}"/>
    <cellStyle name="60% - Accent1 2 2 2 3 2 2 2 2" xfId="29849" xr:uid="{D901281D-E354-4394-BDE1-611A68C19DB2}"/>
    <cellStyle name="60% - Accent1 2 2 2 3 2 2 3" xfId="21521" xr:uid="{732340B9-F240-4B9A-906E-3F1293107FFB}"/>
    <cellStyle name="60% - Accent1 2 2 2 3 2 3" xfId="7638" xr:uid="{D006E873-0F19-46F7-96EE-C991A141192B}"/>
    <cellStyle name="60% - Accent1 2 2 2 3 2 3 2" xfId="15968" xr:uid="{F85ACEA4-A083-4956-B9B1-07CF6FC380E5}"/>
    <cellStyle name="60% - Accent1 2 2 2 3 2 3 2 2" xfId="32625" xr:uid="{4BDE1CE5-DE39-4341-8328-860F0821BB2C}"/>
    <cellStyle name="60% - Accent1 2 2 2 3 2 3 3" xfId="24297" xr:uid="{5D9D8392-43AD-4199-B4EA-3E789F82F627}"/>
    <cellStyle name="60% - Accent1 2 2 2 3 2 4" xfId="10416" xr:uid="{790F939A-DED7-41F4-9FE3-B5AB7247BE16}"/>
    <cellStyle name="60% - Accent1 2 2 2 3 2 4 2" xfId="27073" xr:uid="{5C2DC3D3-411B-487A-AF67-5106A2094FD7}"/>
    <cellStyle name="60% - Accent1 2 2 2 3 2 5" xfId="18745" xr:uid="{A16C59C9-21CB-400A-A595-E67538212A05}"/>
    <cellStyle name="60% - Accent1 2 2 2 3 3" xfId="3535" xr:uid="{87BC5815-E787-407E-9E1D-536300B0A221}"/>
    <cellStyle name="60% - Accent1 2 2 2 3 3 2" xfId="11865" xr:uid="{DEBD8ACB-FBFF-40C8-9253-17DB623010BC}"/>
    <cellStyle name="60% - Accent1 2 2 2 3 3 2 2" xfId="28522" xr:uid="{2089FDE2-F8A2-4232-A09A-2129A46F178A}"/>
    <cellStyle name="60% - Accent1 2 2 2 3 3 3" xfId="20194" xr:uid="{1531CAC2-2A5B-4DB8-8F9A-30574540D3C4}"/>
    <cellStyle name="60% - Accent1 2 2 2 3 4" xfId="6311" xr:uid="{87670CE8-FD75-4457-88DD-8259BC4FDFAA}"/>
    <cellStyle name="60% - Accent1 2 2 2 3 4 2" xfId="14641" xr:uid="{481158BE-EB4E-4DB8-B134-CC551E3171D9}"/>
    <cellStyle name="60% - Accent1 2 2 2 3 4 2 2" xfId="31298" xr:uid="{F48F84AF-76F3-4DB0-8AC2-64A17857B68A}"/>
    <cellStyle name="60% - Accent1 2 2 2 3 4 3" xfId="22970" xr:uid="{BBEAA271-BFE2-456C-BE6D-225F59D2AD17}"/>
    <cellStyle name="60% - Accent1 2 2 2 3 5" xfId="9089" xr:uid="{4CA4472B-FC09-496C-B344-25E8E940384C}"/>
    <cellStyle name="60% - Accent1 2 2 2 3 5 2" xfId="25746" xr:uid="{867286C6-24B1-4817-8ECA-B54B2A59591C}"/>
    <cellStyle name="60% - Accent1 2 2 2 3 6" xfId="17418" xr:uid="{FB16AED1-687F-4DB5-8E1B-BEFB53A0E7B9}"/>
    <cellStyle name="60% - Accent1 2 2 2 4" xfId="1219" xr:uid="{D5C78489-F8D3-4233-9209-02995B0B3937}"/>
    <cellStyle name="60% - Accent1 2 2 2 4 2" xfId="2547" xr:uid="{9679C0C6-CBC3-4B49-9B06-5A4B991493DD}"/>
    <cellStyle name="60% - Accent1 2 2 2 4 2 2" xfId="5337" xr:uid="{D1CF4F65-FCA1-48CF-B596-51B5721E3DDF}"/>
    <cellStyle name="60% - Accent1 2 2 2 4 2 2 2" xfId="13667" xr:uid="{1D3FE44C-5417-418C-A4F8-E9B72CBBF099}"/>
    <cellStyle name="60% - Accent1 2 2 2 4 2 2 2 2" xfId="30324" xr:uid="{B72FCF80-E081-43CB-87F7-30076DEF74E8}"/>
    <cellStyle name="60% - Accent1 2 2 2 4 2 2 3" xfId="21996" xr:uid="{7D807D38-40D7-48A5-BE18-6F822FB77C5D}"/>
    <cellStyle name="60% - Accent1 2 2 2 4 2 3" xfId="8113" xr:uid="{DAC64D4E-D2CE-4FB7-B45A-DC5573FD4653}"/>
    <cellStyle name="60% - Accent1 2 2 2 4 2 3 2" xfId="16443" xr:uid="{C7CEEDE4-87F5-4BA2-82A9-09944757724F}"/>
    <cellStyle name="60% - Accent1 2 2 2 4 2 3 2 2" xfId="33100" xr:uid="{697E1F1B-33A6-44CF-B033-7DD2447643EF}"/>
    <cellStyle name="60% - Accent1 2 2 2 4 2 3 3" xfId="24772" xr:uid="{DC886E06-C337-4F91-963A-94C7B21B634D}"/>
    <cellStyle name="60% - Accent1 2 2 2 4 2 4" xfId="10891" xr:uid="{8D964A5E-C3B2-47DC-AA1C-D7685C0EAF45}"/>
    <cellStyle name="60% - Accent1 2 2 2 4 2 4 2" xfId="27548" xr:uid="{CC97C41D-1312-4ED4-BC2E-80B04D8740F6}"/>
    <cellStyle name="60% - Accent1 2 2 2 4 2 5" xfId="19220" xr:uid="{0791942D-35B3-43AD-A78E-2A9864867EAE}"/>
    <cellStyle name="60% - Accent1 2 2 2 4 3" xfId="4010" xr:uid="{89777330-1B81-4C58-909B-698D98D0B711}"/>
    <cellStyle name="60% - Accent1 2 2 2 4 3 2" xfId="12340" xr:uid="{5859A587-6862-4458-A9DD-D47E519DB5D3}"/>
    <cellStyle name="60% - Accent1 2 2 2 4 3 2 2" xfId="28997" xr:uid="{5BE4B291-8966-4F79-B26F-847CCA70E33C}"/>
    <cellStyle name="60% - Accent1 2 2 2 4 3 3" xfId="20669" xr:uid="{B33961FD-7F65-44DF-9B92-5DA988955C14}"/>
    <cellStyle name="60% - Accent1 2 2 2 4 4" xfId="6786" xr:uid="{8168AB46-BDA0-4AC1-8579-F2AB8E359791}"/>
    <cellStyle name="60% - Accent1 2 2 2 4 4 2" xfId="15116" xr:uid="{0A301C32-B043-429C-9C0C-E0D83F2716B8}"/>
    <cellStyle name="60% - Accent1 2 2 2 4 4 2 2" xfId="31773" xr:uid="{9CBC86CB-F81E-4342-8009-1089421AEA67}"/>
    <cellStyle name="60% - Accent1 2 2 2 4 4 3" xfId="23445" xr:uid="{F5E58C90-1AB4-48BE-9F14-0597E965EB85}"/>
    <cellStyle name="60% - Accent1 2 2 2 4 5" xfId="9564" xr:uid="{7A9FD414-960C-4B24-A77C-A70B855FE90F}"/>
    <cellStyle name="60% - Accent1 2 2 2 4 5 2" xfId="26221" xr:uid="{C8F4CDC5-2C5D-47E8-A0C9-E331CA4A5BE2}"/>
    <cellStyle name="60% - Accent1 2 2 2 4 6" xfId="17893" xr:uid="{CD17257E-30A2-4CA1-AE7B-AB0CEDB1FB15}"/>
    <cellStyle name="60% - Accent1 2 2 2 5" xfId="1599" xr:uid="{6D9A6912-B8C8-4C1D-A519-2102D665D403}"/>
    <cellStyle name="60% - Accent1 2 2 2 5 2" xfId="4389" xr:uid="{B9501916-1B26-43A9-B747-869D6E156E49}"/>
    <cellStyle name="60% - Accent1 2 2 2 5 2 2" xfId="12719" xr:uid="{7F0328A4-D3F1-425C-8113-77C2C05D0058}"/>
    <cellStyle name="60% - Accent1 2 2 2 5 2 2 2" xfId="29376" xr:uid="{7AE219B9-F3C7-43C1-9DA6-15EFD6B5CAF4}"/>
    <cellStyle name="60% - Accent1 2 2 2 5 2 3" xfId="21048" xr:uid="{9F341DC9-10B3-4F0D-831B-613DC824637C}"/>
    <cellStyle name="60% - Accent1 2 2 2 5 3" xfId="7165" xr:uid="{82AC966C-F8EF-4866-A44A-FE193772E582}"/>
    <cellStyle name="60% - Accent1 2 2 2 5 3 2" xfId="15495" xr:uid="{04D686A1-B2AF-4AB4-A2B6-F73B96EE98B6}"/>
    <cellStyle name="60% - Accent1 2 2 2 5 3 2 2" xfId="32152" xr:uid="{4CAD2004-0E95-4C50-9A1F-0EA5264069C7}"/>
    <cellStyle name="60% - Accent1 2 2 2 5 3 3" xfId="23824" xr:uid="{175F2181-888F-40DF-9DB0-1C62C1BDFED7}"/>
    <cellStyle name="60% - Accent1 2 2 2 5 4" xfId="9943" xr:uid="{90644D27-AAA8-49B9-ACE4-780E1B061DA7}"/>
    <cellStyle name="60% - Accent1 2 2 2 5 4 2" xfId="26600" xr:uid="{793395EE-68AB-4ADB-A873-3CCCB872A959}"/>
    <cellStyle name="60% - Accent1 2 2 2 5 5" xfId="18272" xr:uid="{03D741ED-DE11-4868-B09C-3B72D14C2C91}"/>
    <cellStyle name="60% - Accent1 2 2 2 6" xfId="3062" xr:uid="{8D7A61C4-8C1A-4C1B-A38F-14EBBA4B6F10}"/>
    <cellStyle name="60% - Accent1 2 2 2 6 2" xfId="11392" xr:uid="{05F602B5-07E7-454E-8C73-A24E49B1D5EF}"/>
    <cellStyle name="60% - Accent1 2 2 2 6 2 2" xfId="28049" xr:uid="{FB2B64F9-5667-48E9-BFBC-0D0E3AA3C5D9}"/>
    <cellStyle name="60% - Accent1 2 2 2 6 3" xfId="19721" xr:uid="{B6D2AD9C-7AAF-483D-9767-098F7FB3C38B}"/>
    <cellStyle name="60% - Accent1 2 2 2 7" xfId="5838" xr:uid="{956A8A28-BDF8-4A44-8139-BBCBF6E82BF8}"/>
    <cellStyle name="60% - Accent1 2 2 2 7 2" xfId="14168" xr:uid="{CD767852-CD7E-441C-8888-6EC5698CC8DE}"/>
    <cellStyle name="60% - Accent1 2 2 2 7 2 2" xfId="30825" xr:uid="{91F8FD01-38FC-4633-BB95-5CC118650540}"/>
    <cellStyle name="60% - Accent1 2 2 2 7 3" xfId="22497" xr:uid="{46885EF2-57A0-4D64-8423-69E5E8214456}"/>
    <cellStyle name="60% - Accent1 2 2 2 8" xfId="8616" xr:uid="{00C5852B-859A-40E7-A9D4-B28F74CEAAC7}"/>
    <cellStyle name="60% - Accent1 2 2 2 8 2" xfId="25273" xr:uid="{AD633465-9E20-4BE2-8BB1-4F54E486C8F3}"/>
    <cellStyle name="60% - Accent1 2 2 2 9" xfId="16945" xr:uid="{4ED32722-C406-4976-BB9A-16D63B3A8A45}"/>
    <cellStyle name="60% - Accent1 2 2 3" xfId="386" xr:uid="{A0070DE2-86A1-4529-ABDF-DBC2FC4FD361}"/>
    <cellStyle name="60% - Accent1 2 2 3 2" xfId="864" xr:uid="{EB7FE952-C175-4DC7-9D9A-3AEB3E775ECA}"/>
    <cellStyle name="60% - Accent1 2 2 3 2 2" xfId="2192" xr:uid="{2042DD8A-271A-41F6-BC95-0867D80DE8AD}"/>
    <cellStyle name="60% - Accent1 2 2 3 2 2 2" xfId="4982" xr:uid="{F3A763B5-02C2-4605-8CE6-531D376CFB08}"/>
    <cellStyle name="60% - Accent1 2 2 3 2 2 2 2" xfId="13312" xr:uid="{73EB824C-5A49-4E68-A1CC-6CE948ADE3CD}"/>
    <cellStyle name="60% - Accent1 2 2 3 2 2 2 2 2" xfId="29969" xr:uid="{AA29DA51-A785-4493-9454-F14C9869C930}"/>
    <cellStyle name="60% - Accent1 2 2 3 2 2 2 3" xfId="21641" xr:uid="{C4C56A37-B320-4589-BECE-B497F3E90FDF}"/>
    <cellStyle name="60% - Accent1 2 2 3 2 2 3" xfId="7758" xr:uid="{F5AE77D5-0193-4818-9109-998D146250B6}"/>
    <cellStyle name="60% - Accent1 2 2 3 2 2 3 2" xfId="16088" xr:uid="{6F7FDBA9-0C60-42E2-AE51-9AD46A949FB9}"/>
    <cellStyle name="60% - Accent1 2 2 3 2 2 3 2 2" xfId="32745" xr:uid="{443051B2-A032-47D4-8354-7E0A9265BC26}"/>
    <cellStyle name="60% - Accent1 2 2 3 2 2 3 3" xfId="24417" xr:uid="{6692F3C7-09F4-47CA-B287-65307D34CAB9}"/>
    <cellStyle name="60% - Accent1 2 2 3 2 2 4" xfId="10536" xr:uid="{A4CCADC6-134D-4D1D-9F61-D36E220F9B9A}"/>
    <cellStyle name="60% - Accent1 2 2 3 2 2 4 2" xfId="27193" xr:uid="{9FC5AE61-9F41-4E78-8A80-C366247470B3}"/>
    <cellStyle name="60% - Accent1 2 2 3 2 2 5" xfId="18865" xr:uid="{B85B9935-2828-4E67-AFDC-3CD8DFEF7DE4}"/>
    <cellStyle name="60% - Accent1 2 2 3 2 3" xfId="3655" xr:uid="{8BFAF0EE-3229-4CE5-B352-B6727D7DC77B}"/>
    <cellStyle name="60% - Accent1 2 2 3 2 3 2" xfId="11985" xr:uid="{EF3231DC-BD8D-48EC-AE3F-5B534F3DF706}"/>
    <cellStyle name="60% - Accent1 2 2 3 2 3 2 2" xfId="28642" xr:uid="{9B68C07F-C1F1-425B-A245-C7464FE419C6}"/>
    <cellStyle name="60% - Accent1 2 2 3 2 3 3" xfId="20314" xr:uid="{BBA411C6-21CE-4B3E-8D37-AB604ED5CB10}"/>
    <cellStyle name="60% - Accent1 2 2 3 2 4" xfId="6431" xr:uid="{B450CA03-E003-4380-8100-C344D702EB05}"/>
    <cellStyle name="60% - Accent1 2 2 3 2 4 2" xfId="14761" xr:uid="{A8A71824-EA28-4591-9389-ED2AF3506B4C}"/>
    <cellStyle name="60% - Accent1 2 2 3 2 4 2 2" xfId="31418" xr:uid="{366C77F1-D937-49BB-B2CF-17172DB20A5B}"/>
    <cellStyle name="60% - Accent1 2 2 3 2 4 3" xfId="23090" xr:uid="{3178374B-1BC4-4577-A038-F6AF7B610709}"/>
    <cellStyle name="60% - Accent1 2 2 3 2 5" xfId="9209" xr:uid="{07EE3C69-2CB7-49CD-9E5C-D324B4FAAAA6}"/>
    <cellStyle name="60% - Accent1 2 2 3 2 5 2" xfId="25866" xr:uid="{4EB8638B-CDDB-4FC1-9292-72776AA89C7A}"/>
    <cellStyle name="60% - Accent1 2 2 3 2 6" xfId="17538" xr:uid="{E39C5226-2366-409A-A1F2-15BC8DFD3BDE}"/>
    <cellStyle name="60% - Accent1 2 2 3 3" xfId="1716" xr:uid="{37A521E1-C8C5-4D64-93B0-0021F12432F2}"/>
    <cellStyle name="60% - Accent1 2 2 3 3 2" xfId="4506" xr:uid="{125115AD-14FF-4029-A165-7C918ED6ED74}"/>
    <cellStyle name="60% - Accent1 2 2 3 3 2 2" xfId="12836" xr:uid="{9531B334-FA0D-460A-81C7-02743780813D}"/>
    <cellStyle name="60% - Accent1 2 2 3 3 2 2 2" xfId="29493" xr:uid="{BA745444-4D8E-4BB8-A0BD-CC18BFF9A5C5}"/>
    <cellStyle name="60% - Accent1 2 2 3 3 2 3" xfId="21165" xr:uid="{76D8AD51-1603-4A61-A801-CD999FB3A8D9}"/>
    <cellStyle name="60% - Accent1 2 2 3 3 3" xfId="7282" xr:uid="{210309EC-A47E-44A3-B45B-65A9E78BDB7F}"/>
    <cellStyle name="60% - Accent1 2 2 3 3 3 2" xfId="15612" xr:uid="{9516E175-CEAD-4FDD-86F8-2BDC4DAE7B44}"/>
    <cellStyle name="60% - Accent1 2 2 3 3 3 2 2" xfId="32269" xr:uid="{C0ABB8E5-3266-4012-85F0-84B30DA42B1A}"/>
    <cellStyle name="60% - Accent1 2 2 3 3 3 3" xfId="23941" xr:uid="{5C968075-A000-4105-BBEF-2191EDB44078}"/>
    <cellStyle name="60% - Accent1 2 2 3 3 4" xfId="10060" xr:uid="{A211685C-47A0-4167-8189-A785A98C13A5}"/>
    <cellStyle name="60% - Accent1 2 2 3 3 4 2" xfId="26717" xr:uid="{9DCA6855-ED21-48D7-ACC1-126541530C28}"/>
    <cellStyle name="60% - Accent1 2 2 3 3 5" xfId="18389" xr:uid="{41EF5EF8-96C9-4412-AE16-4DEF92497AD5}"/>
    <cellStyle name="60% - Accent1 2 2 3 4" xfId="3179" xr:uid="{C2129774-D526-43E2-A6B1-EBA6F60ECAD7}"/>
    <cellStyle name="60% - Accent1 2 2 3 4 2" xfId="11509" xr:uid="{5A3477B0-05CF-47EE-B38B-4788E38BF9CC}"/>
    <cellStyle name="60% - Accent1 2 2 3 4 2 2" xfId="28166" xr:uid="{F1178081-C5FD-42D9-9FEB-44720E7255EA}"/>
    <cellStyle name="60% - Accent1 2 2 3 4 3" xfId="19838" xr:uid="{F766BB66-73CF-4406-A6E7-59B9641DB474}"/>
    <cellStyle name="60% - Accent1 2 2 3 5" xfId="5955" xr:uid="{DC64F75C-AC7B-4CA2-83C9-CB2D0DB3CB79}"/>
    <cellStyle name="60% - Accent1 2 2 3 5 2" xfId="14285" xr:uid="{431BADFF-22D7-4A84-894F-C154A5F92850}"/>
    <cellStyle name="60% - Accent1 2 2 3 5 2 2" xfId="30942" xr:uid="{97749B51-17C5-46E2-BC76-2F876C9A2618}"/>
    <cellStyle name="60% - Accent1 2 2 3 5 3" xfId="22614" xr:uid="{666D8643-86BB-4094-80FF-9FD82109EBF6}"/>
    <cellStyle name="60% - Accent1 2 2 3 6" xfId="8733" xr:uid="{290F08A9-B63A-4CCF-A966-31257F24A1A0}"/>
    <cellStyle name="60% - Accent1 2 2 3 6 2" xfId="25390" xr:uid="{B2CBE597-5B11-4720-91CB-1C365161B8D3}"/>
    <cellStyle name="60% - Accent1 2 2 3 7" xfId="17062" xr:uid="{1E21414A-0AA4-4EE2-9576-E6374A61974B}"/>
    <cellStyle name="60% - Accent1 2 2 4" xfId="622" xr:uid="{D3AFC2D4-0621-413D-880A-8B97B0EFD741}"/>
    <cellStyle name="60% - Accent1 2 2 4 2" xfId="1952" xr:uid="{304530EF-E404-4031-A11C-B2011FCA1D36}"/>
    <cellStyle name="60% - Accent1 2 2 4 2 2" xfId="4742" xr:uid="{BC84B868-7470-4B0F-BB5D-BD83BE8CC17B}"/>
    <cellStyle name="60% - Accent1 2 2 4 2 2 2" xfId="13072" xr:uid="{4027F8DC-7558-4B96-9C41-FB3F04120304}"/>
    <cellStyle name="60% - Accent1 2 2 4 2 2 2 2" xfId="29729" xr:uid="{D6D756FD-32AF-410D-8B01-09940BF1CCAE}"/>
    <cellStyle name="60% - Accent1 2 2 4 2 2 3" xfId="21401" xr:uid="{B6641596-0DDD-4016-9186-F11FCE9412C7}"/>
    <cellStyle name="60% - Accent1 2 2 4 2 3" xfId="7518" xr:uid="{F051AF20-FD01-4622-9D4F-17DFD58696DB}"/>
    <cellStyle name="60% - Accent1 2 2 4 2 3 2" xfId="15848" xr:uid="{20469C35-0E3A-4533-8028-CA0CD5C3F671}"/>
    <cellStyle name="60% - Accent1 2 2 4 2 3 2 2" xfId="32505" xr:uid="{C7F1BD11-2F38-4C1A-BEC9-9B7F1BB18C26}"/>
    <cellStyle name="60% - Accent1 2 2 4 2 3 3" xfId="24177" xr:uid="{DFF01505-A075-47B2-A2C7-0F605492169E}"/>
    <cellStyle name="60% - Accent1 2 2 4 2 4" xfId="10296" xr:uid="{3041A459-8F87-466A-8AE8-8D35937FF8C2}"/>
    <cellStyle name="60% - Accent1 2 2 4 2 4 2" xfId="26953" xr:uid="{3115F0A8-3079-48E7-ADB3-6C132CF8B312}"/>
    <cellStyle name="60% - Accent1 2 2 4 2 5" xfId="18625" xr:uid="{F24B18F9-DD2C-465A-93C5-DDD166F83306}"/>
    <cellStyle name="60% - Accent1 2 2 4 3" xfId="3415" xr:uid="{99C53F2D-0E59-4A21-8317-B6D7E54F47FE}"/>
    <cellStyle name="60% - Accent1 2 2 4 3 2" xfId="11745" xr:uid="{96F9EA32-8BF8-4555-BA22-1E0625075F64}"/>
    <cellStyle name="60% - Accent1 2 2 4 3 2 2" xfId="28402" xr:uid="{3E2997AF-1E74-4DE2-A2D6-A52A91A99957}"/>
    <cellStyle name="60% - Accent1 2 2 4 3 3" xfId="20074" xr:uid="{48A4883B-B2FE-4C98-A3A6-36B9961C868A}"/>
    <cellStyle name="60% - Accent1 2 2 4 4" xfId="6191" xr:uid="{D1D7A11F-863D-4937-B2C2-84E48A6030A6}"/>
    <cellStyle name="60% - Accent1 2 2 4 4 2" xfId="14521" xr:uid="{06223C86-4D49-4A6B-B1CE-AC2D3AFD08B9}"/>
    <cellStyle name="60% - Accent1 2 2 4 4 2 2" xfId="31178" xr:uid="{F3DC58ED-549F-403C-8034-B1A7156A15DC}"/>
    <cellStyle name="60% - Accent1 2 2 4 4 3" xfId="22850" xr:uid="{936B2898-A1E7-494B-B422-D85F8642587D}"/>
    <cellStyle name="60% - Accent1 2 2 4 5" xfId="8969" xr:uid="{50C9AFC6-31A7-4672-A49B-74704796CF10}"/>
    <cellStyle name="60% - Accent1 2 2 4 5 2" xfId="25626" xr:uid="{16CAB926-BCD6-4507-BC7B-71D95ED1311B}"/>
    <cellStyle name="60% - Accent1 2 2 4 6" xfId="17298" xr:uid="{D55284BE-AD47-4379-AB45-7C2456413850}"/>
    <cellStyle name="60% - Accent1 2 2 5" xfId="1099" xr:uid="{7BFA536E-02B0-4A16-A0C5-7E72E685A27E}"/>
    <cellStyle name="60% - Accent1 2 2 5 2" xfId="2427" xr:uid="{06E1DA21-C312-4658-B81D-9D9E64917D07}"/>
    <cellStyle name="60% - Accent1 2 2 5 2 2" xfId="5217" xr:uid="{0DF681BA-EE75-4336-8048-23D3B1D4ED74}"/>
    <cellStyle name="60% - Accent1 2 2 5 2 2 2" xfId="13547" xr:uid="{D78815CA-C158-4311-8E64-60E05592B5FB}"/>
    <cellStyle name="60% - Accent1 2 2 5 2 2 2 2" xfId="30204" xr:uid="{B4CB843F-73D2-4BB8-AC3E-909590817227}"/>
    <cellStyle name="60% - Accent1 2 2 5 2 2 3" xfId="21876" xr:uid="{14E08A96-BD17-406A-BFD6-851BDD81362E}"/>
    <cellStyle name="60% - Accent1 2 2 5 2 3" xfId="7993" xr:uid="{8EA78FBD-9665-4685-84CF-AC1CF3A7234C}"/>
    <cellStyle name="60% - Accent1 2 2 5 2 3 2" xfId="16323" xr:uid="{6B581E2D-696B-444F-A9A6-597C60604C33}"/>
    <cellStyle name="60% - Accent1 2 2 5 2 3 2 2" xfId="32980" xr:uid="{BEF50DEA-AA64-4EC1-A7C6-B7416ECC56A6}"/>
    <cellStyle name="60% - Accent1 2 2 5 2 3 3" xfId="24652" xr:uid="{2DBF25AE-880A-45C7-B3B2-2F9BF6534CDD}"/>
    <cellStyle name="60% - Accent1 2 2 5 2 4" xfId="10771" xr:uid="{7A8E45CC-2D0E-4BED-AD8E-CABD65393E35}"/>
    <cellStyle name="60% - Accent1 2 2 5 2 4 2" xfId="27428" xr:uid="{7305F1EF-00EF-4E62-8832-8CD2BB42DA77}"/>
    <cellStyle name="60% - Accent1 2 2 5 2 5" xfId="19100" xr:uid="{A72C8921-8A8C-48C1-9E72-5077E9E1B461}"/>
    <cellStyle name="60% - Accent1 2 2 5 3" xfId="3890" xr:uid="{BEC42E94-A1E2-4CAC-B4F5-B7E1690FBE1E}"/>
    <cellStyle name="60% - Accent1 2 2 5 3 2" xfId="12220" xr:uid="{3D38D1EE-9F63-4105-95E8-AB3E84E93302}"/>
    <cellStyle name="60% - Accent1 2 2 5 3 2 2" xfId="28877" xr:uid="{9E0BE003-1EF4-4718-A393-84A94BD65C2C}"/>
    <cellStyle name="60% - Accent1 2 2 5 3 3" xfId="20549" xr:uid="{AB43B287-4DFF-4C77-8412-DFDF1C116AEA}"/>
    <cellStyle name="60% - Accent1 2 2 5 4" xfId="6666" xr:uid="{EB673201-5D4A-4B7B-937C-51A2EBCD4895}"/>
    <cellStyle name="60% - Accent1 2 2 5 4 2" xfId="14996" xr:uid="{FA58CB98-0B30-4970-B347-23AC88A097D6}"/>
    <cellStyle name="60% - Accent1 2 2 5 4 2 2" xfId="31653" xr:uid="{08626BA8-2695-4191-BF59-2830AB7C52BB}"/>
    <cellStyle name="60% - Accent1 2 2 5 4 3" xfId="23325" xr:uid="{B56E5DA8-DE58-4765-B67C-11D7089FB6F3}"/>
    <cellStyle name="60% - Accent1 2 2 5 5" xfId="9444" xr:uid="{C98D8E47-71C0-4980-9EC7-CC90EF40A890}"/>
    <cellStyle name="60% - Accent1 2 2 5 5 2" xfId="26101" xr:uid="{080E1AE4-F7D5-4669-9C0B-1D4D3DDE078C}"/>
    <cellStyle name="60% - Accent1 2 2 5 6" xfId="17773" xr:uid="{A219F123-547D-4354-9C4F-88CE7A1EDA32}"/>
    <cellStyle name="60% - Accent1 2 2 6" xfId="1364" xr:uid="{B8F108F1-21B4-4384-90F3-EAC3BDB591AF}"/>
    <cellStyle name="60% - Accent1 2 2 6 2" xfId="2692" xr:uid="{1DA5B045-E163-443A-97AF-ADACBA89DEEF}"/>
    <cellStyle name="60% - Accent1 2 2 6 2 2" xfId="5482" xr:uid="{9F76B71C-7DD7-4297-B29A-C2B74EE86602}"/>
    <cellStyle name="60% - Accent1 2 2 6 2 2 2" xfId="13812" xr:uid="{555B0691-7FF4-4F40-88D7-00116E3FAC25}"/>
    <cellStyle name="60% - Accent1 2 2 6 2 2 2 2" xfId="30469" xr:uid="{2685E2A2-05BA-4C3D-AA0C-9029494AEABC}"/>
    <cellStyle name="60% - Accent1 2 2 6 2 2 3" xfId="22141" xr:uid="{29542249-B0CE-4255-B6D3-A65E281C05E5}"/>
    <cellStyle name="60% - Accent1 2 2 6 2 3" xfId="8258" xr:uid="{F8BA95C2-D5C6-4A1B-AEF2-E48C318C110F}"/>
    <cellStyle name="60% - Accent1 2 2 6 2 3 2" xfId="16588" xr:uid="{461F0E4A-4F8C-4322-90C2-AC16322AC84D}"/>
    <cellStyle name="60% - Accent1 2 2 6 2 3 2 2" xfId="33245" xr:uid="{C59303EB-6D63-497C-B0F3-C73EBD351C15}"/>
    <cellStyle name="60% - Accent1 2 2 6 2 3 3" xfId="24917" xr:uid="{E2939F7A-E16F-4264-ACD8-D748EC1974F3}"/>
    <cellStyle name="60% - Accent1 2 2 6 2 4" xfId="11036" xr:uid="{F2E89DC8-0A4A-44D9-942A-F23F9B10E031}"/>
    <cellStyle name="60% - Accent1 2 2 6 2 4 2" xfId="27693" xr:uid="{65B5BFE5-B13A-4C6B-88F7-861B4C5C1C1F}"/>
    <cellStyle name="60% - Accent1 2 2 6 2 5" xfId="19365" xr:uid="{3DEA6600-266C-42F4-8B00-93FEAA9029C2}"/>
    <cellStyle name="60% - Accent1 2 2 6 3" xfId="4155" xr:uid="{9367395E-1A3E-4DB5-8505-C4D505035029}"/>
    <cellStyle name="60% - Accent1 2 2 6 3 2" xfId="12485" xr:uid="{77B3B07F-06A1-41E7-B19B-3EC5CF1CBC9D}"/>
    <cellStyle name="60% - Accent1 2 2 6 3 2 2" xfId="29142" xr:uid="{F17BA142-2056-4F75-B2BF-ED1F44BA3F85}"/>
    <cellStyle name="60% - Accent1 2 2 6 3 3" xfId="20814" xr:uid="{C49BCECD-9D98-4789-84EF-D88972C628A3}"/>
    <cellStyle name="60% - Accent1 2 2 6 4" xfId="6931" xr:uid="{9B9B3655-37A0-42F8-AB36-72B046A7B939}"/>
    <cellStyle name="60% - Accent1 2 2 6 4 2" xfId="15261" xr:uid="{DFD1C0B3-B676-4179-A376-E673A5A70411}"/>
    <cellStyle name="60% - Accent1 2 2 6 4 2 2" xfId="31918" xr:uid="{32F66A52-5053-43B6-B464-95216004E7EE}"/>
    <cellStyle name="60% - Accent1 2 2 6 4 3" xfId="23590" xr:uid="{CEF422F3-2689-4B5C-B561-ACFFA1577D3D}"/>
    <cellStyle name="60% - Accent1 2 2 6 5" xfId="9709" xr:uid="{A329C400-EC11-4B28-AAAE-7C0F962C0E53}"/>
    <cellStyle name="60% - Accent1 2 2 6 5 2" xfId="26366" xr:uid="{99500F36-6718-44FF-9944-C72EFACB3937}"/>
    <cellStyle name="60% - Accent1 2 2 6 6" xfId="18038" xr:uid="{135B62CB-6C37-4D8D-B2BA-0AF4EE5AE68F}"/>
    <cellStyle name="60% - Accent1 2 2 7" xfId="1479" xr:uid="{A2DCCE3C-D1AF-4825-9377-A85A970035F8}"/>
    <cellStyle name="60% - Accent1 2 2 7 2" xfId="4269" xr:uid="{F68AE0D6-9634-4196-992C-DD545073D998}"/>
    <cellStyle name="60% - Accent1 2 2 7 2 2" xfId="12599" xr:uid="{33E60F58-FD99-4049-B825-A870BDF20C73}"/>
    <cellStyle name="60% - Accent1 2 2 7 2 2 2" xfId="29256" xr:uid="{5BA4798F-378A-4D3E-9832-DE0FE2C593B6}"/>
    <cellStyle name="60% - Accent1 2 2 7 2 3" xfId="20928" xr:uid="{A37612AE-2A26-405C-9115-0BD6F04C7684}"/>
    <cellStyle name="60% - Accent1 2 2 7 3" xfId="7045" xr:uid="{3B7AA49F-183E-4A43-9D81-38BE2291BECC}"/>
    <cellStyle name="60% - Accent1 2 2 7 3 2" xfId="15375" xr:uid="{9B0D3620-9E3C-4112-AA4C-2C49D8DC8C26}"/>
    <cellStyle name="60% - Accent1 2 2 7 3 2 2" xfId="32032" xr:uid="{015F147A-ED40-4F9B-8ACF-5FE6BFF3F1A2}"/>
    <cellStyle name="60% - Accent1 2 2 7 3 3" xfId="23704" xr:uid="{24DF3791-8A7A-47F0-A737-A250FCEAD205}"/>
    <cellStyle name="60% - Accent1 2 2 7 4" xfId="9823" xr:uid="{98111F11-ECC0-4EAD-B703-92F7560DE6EA}"/>
    <cellStyle name="60% - Accent1 2 2 7 4 2" xfId="26480" xr:uid="{FA4F2A83-BF93-4C1B-A34A-A1B8C86FB9F9}"/>
    <cellStyle name="60% - Accent1 2 2 7 5" xfId="18152" xr:uid="{B835476E-F276-4ABC-BE8A-2698A2D7D269}"/>
    <cellStyle name="60% - Accent1 2 2 8" xfId="2942" xr:uid="{36347985-459B-4B01-AE7D-F7564020AD6A}"/>
    <cellStyle name="60% - Accent1 2 2 8 2" xfId="11272" xr:uid="{22E4A02B-B7BA-49D4-885D-403CC197B6B4}"/>
    <cellStyle name="60% - Accent1 2 2 8 2 2" xfId="27929" xr:uid="{D6DF5DAC-2BC3-49B0-A3C3-EDA547ABACC1}"/>
    <cellStyle name="60% - Accent1 2 2 8 3" xfId="19601" xr:uid="{764B1E09-6BA6-4D4E-A7A9-E501BDD2AC60}"/>
    <cellStyle name="60% - Accent1 2 2 9" xfId="5718" xr:uid="{0B011BA4-B456-4A04-8762-8E2843210055}"/>
    <cellStyle name="60% - Accent1 2 2 9 2" xfId="14048" xr:uid="{9BC54CE0-B146-4191-BFE9-18C6DFF4583E}"/>
    <cellStyle name="60% - Accent1 2 2 9 2 2" xfId="30705" xr:uid="{F2EADF89-67C6-4AD5-A61D-FAE4455469BC}"/>
    <cellStyle name="60% - Accent1 2 2 9 3" xfId="22377" xr:uid="{C4FD484C-5F37-451B-BCD5-AA2174163A83}"/>
    <cellStyle name="60% - Accent1 2 3" xfId="202" xr:uid="{9B9351FD-3728-442F-AEC1-37674A98BF98}"/>
    <cellStyle name="60% - Accent1 2 3 10" xfId="34976" xr:uid="{6EAAB7FE-AA9C-4A6A-B7DA-2417EF03455D}"/>
    <cellStyle name="60% - Accent1 2 3 2" xfId="444" xr:uid="{1B01E73F-4203-4149-BDC0-F3F933297938}"/>
    <cellStyle name="60% - Accent1 2 3 2 2" xfId="921" xr:uid="{8FB89297-BFB7-49FA-83DA-819A533BD078}"/>
    <cellStyle name="60% - Accent1 2 3 2 2 2" xfId="2249" xr:uid="{8E6C161E-CD96-4E83-95D9-D097897A51B8}"/>
    <cellStyle name="60% - Accent1 2 3 2 2 2 2" xfId="5039" xr:uid="{6235A53B-C5F2-48E3-A06F-9702DFCBC9D1}"/>
    <cellStyle name="60% - Accent1 2 3 2 2 2 2 2" xfId="13369" xr:uid="{B9592F51-8FA7-4D8A-AF67-75E205CEEC54}"/>
    <cellStyle name="60% - Accent1 2 3 2 2 2 2 2 2" xfId="30026" xr:uid="{E29AB64F-D17E-4E40-9FD3-2AA3113A3843}"/>
    <cellStyle name="60% - Accent1 2 3 2 2 2 2 3" xfId="21698" xr:uid="{52C6B520-E3D7-40BC-B9F1-0E5F398BDC3C}"/>
    <cellStyle name="60% - Accent1 2 3 2 2 2 3" xfId="7815" xr:uid="{D61F3C87-53EB-4D66-8453-26C04C4E447E}"/>
    <cellStyle name="60% - Accent1 2 3 2 2 2 3 2" xfId="16145" xr:uid="{1128973B-6187-46CF-BA2A-521D7FFDD46C}"/>
    <cellStyle name="60% - Accent1 2 3 2 2 2 3 2 2" xfId="32802" xr:uid="{9F5171C3-02D0-425F-8D24-E6E5AC1762D6}"/>
    <cellStyle name="60% - Accent1 2 3 2 2 2 3 3" xfId="24474" xr:uid="{B51E8484-0B4A-4AB9-8FCE-F3561731A9D9}"/>
    <cellStyle name="60% - Accent1 2 3 2 2 2 4" xfId="10593" xr:uid="{0F9F7DB8-2457-4394-B8A2-87EA6593E006}"/>
    <cellStyle name="60% - Accent1 2 3 2 2 2 4 2" xfId="27250" xr:uid="{6CA401E0-8A56-47A5-B697-4B7D27D8ABDC}"/>
    <cellStyle name="60% - Accent1 2 3 2 2 2 5" xfId="18922" xr:uid="{D406697E-4002-49E5-A7B8-9B059157115F}"/>
    <cellStyle name="60% - Accent1 2 3 2 2 3" xfId="3712" xr:uid="{88CF708B-C71F-4C35-BFE1-382F3537491C}"/>
    <cellStyle name="60% - Accent1 2 3 2 2 3 2" xfId="12042" xr:uid="{6C0FB84E-A438-4DC5-BDE9-F1154B22E39D}"/>
    <cellStyle name="60% - Accent1 2 3 2 2 3 2 2" xfId="28699" xr:uid="{715A64B2-20E9-4CC6-A73F-1D8C7F88C5E6}"/>
    <cellStyle name="60% - Accent1 2 3 2 2 3 3" xfId="20371" xr:uid="{087B7FAD-70C6-4976-AC48-7FF276F6B9AE}"/>
    <cellStyle name="60% - Accent1 2 3 2 2 4" xfId="6488" xr:uid="{C23BF136-0FB5-4773-8481-C3956658077D}"/>
    <cellStyle name="60% - Accent1 2 3 2 2 4 2" xfId="14818" xr:uid="{1E2DA720-FB95-4B65-8EC4-70B373858154}"/>
    <cellStyle name="60% - Accent1 2 3 2 2 4 2 2" xfId="31475" xr:uid="{F2D93917-4651-4664-B847-3DEC19013AA6}"/>
    <cellStyle name="60% - Accent1 2 3 2 2 4 3" xfId="23147" xr:uid="{6997A32A-EC46-40FB-9DDF-40CCF37F4722}"/>
    <cellStyle name="60% - Accent1 2 3 2 2 5" xfId="9266" xr:uid="{72360C6E-B383-419D-A8EA-3D9C5ED84433}"/>
    <cellStyle name="60% - Accent1 2 3 2 2 5 2" xfId="25923" xr:uid="{A1BE0044-0159-4457-B89F-E7E329B62CC6}"/>
    <cellStyle name="60% - Accent1 2 3 2 2 6" xfId="17595" xr:uid="{45B17694-B1F1-451C-9171-73309FB14C1C}"/>
    <cellStyle name="60% - Accent1 2 3 2 3" xfId="1774" xr:uid="{1F999EDE-0366-42AC-B077-45A1BCEE0517}"/>
    <cellStyle name="60% - Accent1 2 3 2 3 2" xfId="4564" xr:uid="{5C7A34D1-8388-4B0C-A040-904E7F3025AF}"/>
    <cellStyle name="60% - Accent1 2 3 2 3 2 2" xfId="12894" xr:uid="{7339971A-316A-4EA6-A105-AA8449D477C3}"/>
    <cellStyle name="60% - Accent1 2 3 2 3 2 2 2" xfId="29551" xr:uid="{CAD71487-0A38-4234-8CE3-D1CE87FA1D5E}"/>
    <cellStyle name="60% - Accent1 2 3 2 3 2 3" xfId="21223" xr:uid="{A5159E07-9B1F-41D5-9308-BFA6AC4FEF64}"/>
    <cellStyle name="60% - Accent1 2 3 2 3 3" xfId="7340" xr:uid="{BAE44A04-F782-4DC1-AEFD-91860C49080A}"/>
    <cellStyle name="60% - Accent1 2 3 2 3 3 2" xfId="15670" xr:uid="{D4030902-9D5F-49B7-A82D-3ECD2415DEFB}"/>
    <cellStyle name="60% - Accent1 2 3 2 3 3 2 2" xfId="32327" xr:uid="{3AC1FB30-9EFB-4FBB-9F09-8E2EEBADA3EC}"/>
    <cellStyle name="60% - Accent1 2 3 2 3 3 3" xfId="23999" xr:uid="{7FF5CE3F-1224-41BC-9E1A-92B4A295BB31}"/>
    <cellStyle name="60% - Accent1 2 3 2 3 4" xfId="10118" xr:uid="{D286B242-D2B6-4AD3-9159-0294E39AB0AB}"/>
    <cellStyle name="60% - Accent1 2 3 2 3 4 2" xfId="26775" xr:uid="{AD667347-DB28-43F8-914B-46FC9FC0F549}"/>
    <cellStyle name="60% - Accent1 2 3 2 3 5" xfId="18447" xr:uid="{4411D4EB-D9BE-4203-BABA-3F471990FEC0}"/>
    <cellStyle name="60% - Accent1 2 3 2 4" xfId="3237" xr:uid="{B27999A9-370C-4575-BC00-3A65D216D3D4}"/>
    <cellStyle name="60% - Accent1 2 3 2 4 2" xfId="11567" xr:uid="{158EDBEF-175B-4F85-9BC2-C51BEE65107C}"/>
    <cellStyle name="60% - Accent1 2 3 2 4 2 2" xfId="28224" xr:uid="{86434438-EDCF-42A0-BFC9-84F942D9A3AA}"/>
    <cellStyle name="60% - Accent1 2 3 2 4 3" xfId="19896" xr:uid="{07652571-86E4-460F-AD9D-1B986B01B189}"/>
    <cellStyle name="60% - Accent1 2 3 2 5" xfId="6013" xr:uid="{4970F5B7-2E58-4383-AFE5-6BFECCEBC82B}"/>
    <cellStyle name="60% - Accent1 2 3 2 5 2" xfId="14343" xr:uid="{5A3C671E-D7FE-4E3A-A76E-6C1D08986A92}"/>
    <cellStyle name="60% - Accent1 2 3 2 5 2 2" xfId="31000" xr:uid="{C7048209-9C9A-4F83-9064-4F98614D8695}"/>
    <cellStyle name="60% - Accent1 2 3 2 5 3" xfId="22672" xr:uid="{CADF5E79-DB70-4799-ADED-7F87EA26EE71}"/>
    <cellStyle name="60% - Accent1 2 3 2 6" xfId="8791" xr:uid="{2D74B1A0-2FDF-4E02-AFD3-463527799CF4}"/>
    <cellStyle name="60% - Accent1 2 3 2 6 2" xfId="25448" xr:uid="{2929C502-3D8F-45FF-B3C9-5B47544514C4}"/>
    <cellStyle name="60% - Accent1 2 3 2 7" xfId="17120" xr:uid="{BB376052-D1B5-4A9A-965E-72F21584724D}"/>
    <cellStyle name="60% - Accent1 2 3 3" xfId="680" xr:uid="{992F4366-4BAC-4AEE-8618-E258698B9307}"/>
    <cellStyle name="60% - Accent1 2 3 3 2" xfId="2010" xr:uid="{51B71E5C-C262-4645-8EDC-042039F3395F}"/>
    <cellStyle name="60% - Accent1 2 3 3 2 2" xfId="4800" xr:uid="{21C775DD-9134-4A7C-92DE-7637340150CA}"/>
    <cellStyle name="60% - Accent1 2 3 3 2 2 2" xfId="13130" xr:uid="{B3A1A336-371F-4DFC-9498-4B07250A316F}"/>
    <cellStyle name="60% - Accent1 2 3 3 2 2 2 2" xfId="29787" xr:uid="{684E4C9E-ECAA-4C7B-99D6-A883367BD33F}"/>
    <cellStyle name="60% - Accent1 2 3 3 2 2 3" xfId="21459" xr:uid="{FA2077C2-2B94-42EF-989E-70A802B63A4D}"/>
    <cellStyle name="60% - Accent1 2 3 3 2 3" xfId="7576" xr:uid="{060101DA-5BAE-4E03-87F3-432FC1F7599A}"/>
    <cellStyle name="60% - Accent1 2 3 3 2 3 2" xfId="15906" xr:uid="{5C8981F9-145F-42B8-973C-AF0BABD604F1}"/>
    <cellStyle name="60% - Accent1 2 3 3 2 3 2 2" xfId="32563" xr:uid="{A9108477-229E-4E7D-B294-8DB18254D21E}"/>
    <cellStyle name="60% - Accent1 2 3 3 2 3 3" xfId="24235" xr:uid="{7015EC70-AC41-4F40-8D9A-9C136320D5A3}"/>
    <cellStyle name="60% - Accent1 2 3 3 2 4" xfId="10354" xr:uid="{59416500-ED1F-40FE-90D3-5B9A0A75D0F5}"/>
    <cellStyle name="60% - Accent1 2 3 3 2 4 2" xfId="27011" xr:uid="{9FE17D13-95F8-49BB-8794-75D96A25E210}"/>
    <cellStyle name="60% - Accent1 2 3 3 2 5" xfId="18683" xr:uid="{F7DDF670-C4B2-4616-A5F2-6AA937EFD452}"/>
    <cellStyle name="60% - Accent1 2 3 3 3" xfId="3473" xr:uid="{BEB5254D-5833-45DE-82D4-F92EC6B79F4F}"/>
    <cellStyle name="60% - Accent1 2 3 3 3 2" xfId="11803" xr:uid="{4A266D20-CA4B-474F-9727-AFC7F846020F}"/>
    <cellStyle name="60% - Accent1 2 3 3 3 2 2" xfId="28460" xr:uid="{933A02F4-9837-43E1-947F-4616301376D7}"/>
    <cellStyle name="60% - Accent1 2 3 3 3 3" xfId="20132" xr:uid="{8A3EED2B-7982-4832-BD2E-72A7A366D4F2}"/>
    <cellStyle name="60% - Accent1 2 3 3 4" xfId="6249" xr:uid="{61591633-D171-43CC-9387-51E06C66B264}"/>
    <cellStyle name="60% - Accent1 2 3 3 4 2" xfId="14579" xr:uid="{5C1E3BBB-D886-4D65-B222-75B6302D2333}"/>
    <cellStyle name="60% - Accent1 2 3 3 4 2 2" xfId="31236" xr:uid="{A84AF047-4FC9-496F-A2A5-C2DFE37BA0AF}"/>
    <cellStyle name="60% - Accent1 2 3 3 4 3" xfId="22908" xr:uid="{670E502E-D73C-48C0-B2C7-2ACBE72DC2C6}"/>
    <cellStyle name="60% - Accent1 2 3 3 5" xfId="9027" xr:uid="{3141D1C7-C3BC-4C72-AC1D-51C929090325}"/>
    <cellStyle name="60% - Accent1 2 3 3 5 2" xfId="25684" xr:uid="{910031A8-04B1-4C9B-AF39-614F22594853}"/>
    <cellStyle name="60% - Accent1 2 3 3 6" xfId="17356" xr:uid="{FAF11BED-17C1-488F-9092-FCE340FFD9CF}"/>
    <cellStyle name="60% - Accent1 2 3 4" xfId="1157" xr:uid="{8C7561F8-0A4F-4295-AB60-2FAB97B15BA8}"/>
    <cellStyle name="60% - Accent1 2 3 4 2" xfId="2485" xr:uid="{6131627B-FF15-4206-8A3D-F0CE6DA57945}"/>
    <cellStyle name="60% - Accent1 2 3 4 2 2" xfId="5275" xr:uid="{0D5855C4-295E-423F-A547-D9FA66AEF661}"/>
    <cellStyle name="60% - Accent1 2 3 4 2 2 2" xfId="13605" xr:uid="{D3C35229-F2F4-47C3-805D-2DBBD8F48E9C}"/>
    <cellStyle name="60% - Accent1 2 3 4 2 2 2 2" xfId="30262" xr:uid="{1B08DE87-7E2D-428C-A452-C5B112BE23F6}"/>
    <cellStyle name="60% - Accent1 2 3 4 2 2 3" xfId="21934" xr:uid="{85E10A85-153E-4225-B746-09FB83DBAB4C}"/>
    <cellStyle name="60% - Accent1 2 3 4 2 3" xfId="8051" xr:uid="{05F093ED-9841-452F-BE02-3303A7521E5E}"/>
    <cellStyle name="60% - Accent1 2 3 4 2 3 2" xfId="16381" xr:uid="{610A11B0-FB13-43B8-B43C-B69AB438820B}"/>
    <cellStyle name="60% - Accent1 2 3 4 2 3 2 2" xfId="33038" xr:uid="{0D533C03-C2AF-43FA-8CE6-6A8CA0E9324D}"/>
    <cellStyle name="60% - Accent1 2 3 4 2 3 3" xfId="24710" xr:uid="{F83ED4FF-9185-4847-91A5-92DC235E9148}"/>
    <cellStyle name="60% - Accent1 2 3 4 2 4" xfId="10829" xr:uid="{C17AF253-C644-4028-A12A-840CE2787A5C}"/>
    <cellStyle name="60% - Accent1 2 3 4 2 4 2" xfId="27486" xr:uid="{D6BE0E1E-CC07-43B6-9C0C-B5D46202ACA3}"/>
    <cellStyle name="60% - Accent1 2 3 4 2 5" xfId="19158" xr:uid="{963AC753-C41B-44FC-BFB7-AE46AE113623}"/>
    <cellStyle name="60% - Accent1 2 3 4 3" xfId="3948" xr:uid="{7C951BA2-4749-41B4-ADE6-034EF041C904}"/>
    <cellStyle name="60% - Accent1 2 3 4 3 2" xfId="12278" xr:uid="{4B1814DD-600F-484D-8ACD-71D158BC86EC}"/>
    <cellStyle name="60% - Accent1 2 3 4 3 2 2" xfId="28935" xr:uid="{1EFFE662-0D20-466D-A0E4-F2924990F78F}"/>
    <cellStyle name="60% - Accent1 2 3 4 3 3" xfId="20607" xr:uid="{B4EFC6F7-13A0-4842-8E99-5799CF9F583A}"/>
    <cellStyle name="60% - Accent1 2 3 4 4" xfId="6724" xr:uid="{7D3BB99C-9418-47FA-8B98-767A0F1711A3}"/>
    <cellStyle name="60% - Accent1 2 3 4 4 2" xfId="15054" xr:uid="{0BCE220F-0E99-478E-AC49-5118023CC586}"/>
    <cellStyle name="60% - Accent1 2 3 4 4 2 2" xfId="31711" xr:uid="{EA0FE4F9-D6DB-4EAE-BD5B-B175F263C936}"/>
    <cellStyle name="60% - Accent1 2 3 4 4 3" xfId="23383" xr:uid="{24251B70-E092-42EB-AE26-249A4061BA92}"/>
    <cellStyle name="60% - Accent1 2 3 4 5" xfId="9502" xr:uid="{E464FEAD-ADC3-4A91-BBF0-C852673D87F7}"/>
    <cellStyle name="60% - Accent1 2 3 4 5 2" xfId="26159" xr:uid="{9690EC28-7FD7-4BB6-A0BD-ED2780F8FD09}"/>
    <cellStyle name="60% - Accent1 2 3 4 6" xfId="17831" xr:uid="{5C43CEA6-057E-4439-A6E6-F3B3B562F153}"/>
    <cellStyle name="60% - Accent1 2 3 5" xfId="1537" xr:uid="{4C0D5F8D-2970-4530-9C70-AF262DB18F2B}"/>
    <cellStyle name="60% - Accent1 2 3 5 2" xfId="4327" xr:uid="{3E3EEC7B-DE8A-43C9-933D-CEFCD3C1F3D9}"/>
    <cellStyle name="60% - Accent1 2 3 5 2 2" xfId="12657" xr:uid="{0444DF75-B4FF-4641-A377-C16140CEA50E}"/>
    <cellStyle name="60% - Accent1 2 3 5 2 2 2" xfId="29314" xr:uid="{3F638D33-2D33-4D7F-89FD-45AADB70D641}"/>
    <cellStyle name="60% - Accent1 2 3 5 2 3" xfId="20986" xr:uid="{7994B417-060F-422A-B5F6-7C4B1DE583D9}"/>
    <cellStyle name="60% - Accent1 2 3 5 3" xfId="7103" xr:uid="{E89E9649-C19F-4282-B1D0-1D3CA16A9C99}"/>
    <cellStyle name="60% - Accent1 2 3 5 3 2" xfId="15433" xr:uid="{CA71958E-009E-4E51-8647-0798022EF603}"/>
    <cellStyle name="60% - Accent1 2 3 5 3 2 2" xfId="32090" xr:uid="{AF415BEA-53FC-48E1-8CCD-C796E2C936D9}"/>
    <cellStyle name="60% - Accent1 2 3 5 3 3" xfId="23762" xr:uid="{4A6F69ED-D682-4C64-B79C-7D212BE577B4}"/>
    <cellStyle name="60% - Accent1 2 3 5 4" xfId="9881" xr:uid="{682D8829-589B-4572-9029-C7F27BAABBE7}"/>
    <cellStyle name="60% - Accent1 2 3 5 4 2" xfId="26538" xr:uid="{4D75F821-4B31-4208-9E89-674DA421C31B}"/>
    <cellStyle name="60% - Accent1 2 3 5 5" xfId="18210" xr:uid="{AF77289B-A2D7-454C-A63E-63C1751A9767}"/>
    <cellStyle name="60% - Accent1 2 3 6" xfId="3000" xr:uid="{213B8747-B42E-4456-BFDB-B6AE3FC1315A}"/>
    <cellStyle name="60% - Accent1 2 3 6 2" xfId="11330" xr:uid="{BFC3A5EC-A0ED-4579-9420-7D3E0F07775A}"/>
    <cellStyle name="60% - Accent1 2 3 6 2 2" xfId="27987" xr:uid="{7838366D-565E-46EA-B246-43FF909B4536}"/>
    <cellStyle name="60% - Accent1 2 3 6 3" xfId="19659" xr:uid="{39C48428-63CE-4800-8C80-929AF08C032B}"/>
    <cellStyle name="60% - Accent1 2 3 7" xfId="5776" xr:uid="{38016633-A7F0-4190-AC87-44B8EF8C7F26}"/>
    <cellStyle name="60% - Accent1 2 3 7 2" xfId="14106" xr:uid="{8A25EBAE-073D-43FE-8A74-45B549DBF2A9}"/>
    <cellStyle name="60% - Accent1 2 3 7 2 2" xfId="30763" xr:uid="{D09EE384-5DFB-45C3-826C-4F3215B662C1}"/>
    <cellStyle name="60% - Accent1 2 3 7 3" xfId="22435" xr:uid="{C802DAFB-92AB-4975-A9D9-AC798E8BBA25}"/>
    <cellStyle name="60% - Accent1 2 3 8" xfId="8554" xr:uid="{39456F0D-F084-42F0-93EC-B3D8FD0D1531}"/>
    <cellStyle name="60% - Accent1 2 3 8 2" xfId="25211" xr:uid="{A74451BF-299D-4F60-80E9-DFD2BDE7854F}"/>
    <cellStyle name="60% - Accent1 2 3 9" xfId="16883" xr:uid="{9A45D56A-77BB-40F5-9322-9738C1191EE8}"/>
    <cellStyle name="60% - Accent1 2 4" xfId="328" xr:uid="{2F014D22-AB73-4B96-80A6-66034158FDF3}"/>
    <cellStyle name="60% - Accent1 2 4 2" xfId="808" xr:uid="{25382482-FBBC-46A0-9C20-95529FB29164}"/>
    <cellStyle name="60% - Accent1 2 4 2 2" xfId="2136" xr:uid="{73FAC984-9F1C-4C1B-9A17-78C33ACB95F8}"/>
    <cellStyle name="60% - Accent1 2 4 2 2 2" xfId="4926" xr:uid="{0155AD26-3CAD-461A-B67C-69024D5D6D10}"/>
    <cellStyle name="60% - Accent1 2 4 2 2 2 2" xfId="13256" xr:uid="{C6E2F664-86EF-4518-9730-3C7E165E8A12}"/>
    <cellStyle name="60% - Accent1 2 4 2 2 2 2 2" xfId="29913" xr:uid="{A87010BC-5911-42FA-A91F-1C5266CE50EB}"/>
    <cellStyle name="60% - Accent1 2 4 2 2 2 3" xfId="21585" xr:uid="{1634D7D4-2A86-4701-8C70-C0BC128CAEF6}"/>
    <cellStyle name="60% - Accent1 2 4 2 2 3" xfId="7702" xr:uid="{8DF9D210-EADB-416E-96DB-FBFA140CB157}"/>
    <cellStyle name="60% - Accent1 2 4 2 2 3 2" xfId="16032" xr:uid="{DE7D9C4E-6985-468A-A24B-946C9BE717BD}"/>
    <cellStyle name="60% - Accent1 2 4 2 2 3 2 2" xfId="32689" xr:uid="{D1082268-50A9-485E-8503-EE3057698AA2}"/>
    <cellStyle name="60% - Accent1 2 4 2 2 3 3" xfId="24361" xr:uid="{4195674A-69B5-47D7-8224-86C077E60B8C}"/>
    <cellStyle name="60% - Accent1 2 4 2 2 4" xfId="10480" xr:uid="{020644E6-F883-4BA2-A7CE-0998D4758748}"/>
    <cellStyle name="60% - Accent1 2 4 2 2 4 2" xfId="27137" xr:uid="{B63DB81B-6AEB-447D-82A4-8856E739BD0C}"/>
    <cellStyle name="60% - Accent1 2 4 2 2 5" xfId="18809" xr:uid="{4D0C0B19-BD73-44C8-8D96-A1EFDF445789}"/>
    <cellStyle name="60% - Accent1 2 4 2 3" xfId="3599" xr:uid="{BE383CDF-3B19-4EA9-8485-E04EB7C9FB79}"/>
    <cellStyle name="60% - Accent1 2 4 2 3 2" xfId="11929" xr:uid="{4CD19568-2939-4FF0-BA96-EF196514A94F}"/>
    <cellStyle name="60% - Accent1 2 4 2 3 2 2" xfId="28586" xr:uid="{CA6F26D5-E9E2-4E17-A818-AB76902840B3}"/>
    <cellStyle name="60% - Accent1 2 4 2 3 3" xfId="20258" xr:uid="{8E771F50-CE9B-4F82-92D7-2784DBEBF757}"/>
    <cellStyle name="60% - Accent1 2 4 2 4" xfId="6375" xr:uid="{FF0CB36F-9606-4DBF-B665-F20F7C538AEF}"/>
    <cellStyle name="60% - Accent1 2 4 2 4 2" xfId="14705" xr:uid="{00BDF2A3-6343-4634-AE9A-5DE55B68FA59}"/>
    <cellStyle name="60% - Accent1 2 4 2 4 2 2" xfId="31362" xr:uid="{62A919C7-D547-4E5A-BCE3-015690E17FEC}"/>
    <cellStyle name="60% - Accent1 2 4 2 4 3" xfId="23034" xr:uid="{C0B45A4C-FE89-43EB-8FDA-2ED43E7D28EB}"/>
    <cellStyle name="60% - Accent1 2 4 2 5" xfId="9153" xr:uid="{D8569B9E-9402-41D1-B3E1-FE028F7FF777}"/>
    <cellStyle name="60% - Accent1 2 4 2 5 2" xfId="25810" xr:uid="{8C91C34E-A750-4610-8599-93B18A7C736F}"/>
    <cellStyle name="60% - Accent1 2 4 2 6" xfId="17482" xr:uid="{38DE434D-7C58-42A3-8906-3FD3515B8A43}"/>
    <cellStyle name="60% - Accent1 2 4 3" xfId="1658" xr:uid="{589FF50C-1A14-49D5-ADF1-E6832BD653B3}"/>
    <cellStyle name="60% - Accent1 2 4 3 2" xfId="4448" xr:uid="{9E639DB7-17F0-4D5A-8ACB-83594D52913D}"/>
    <cellStyle name="60% - Accent1 2 4 3 2 2" xfId="12778" xr:uid="{72178D71-2078-4ACA-9B6A-2EA04CC97635}"/>
    <cellStyle name="60% - Accent1 2 4 3 2 2 2" xfId="29435" xr:uid="{AE46C013-2EAF-4DA3-AD4C-816316F17505}"/>
    <cellStyle name="60% - Accent1 2 4 3 2 3" xfId="21107" xr:uid="{18DDA23B-0D3D-481F-80B4-81E25C0E2E98}"/>
    <cellStyle name="60% - Accent1 2 4 3 3" xfId="7224" xr:uid="{A123FB43-F80A-41B3-9396-1AC9FF2ED035}"/>
    <cellStyle name="60% - Accent1 2 4 3 3 2" xfId="15554" xr:uid="{88209F9D-4F3A-49F9-B475-B167BE4A1D0E}"/>
    <cellStyle name="60% - Accent1 2 4 3 3 2 2" xfId="32211" xr:uid="{3C8B3E77-06F3-4B20-95A8-4542886077ED}"/>
    <cellStyle name="60% - Accent1 2 4 3 3 3" xfId="23883" xr:uid="{AF80BE4E-6326-4440-B0B6-AF5BAC2C4EB7}"/>
    <cellStyle name="60% - Accent1 2 4 3 4" xfId="10002" xr:uid="{94BFCB3E-E43B-4629-A76A-4A8D4B931BF4}"/>
    <cellStyle name="60% - Accent1 2 4 3 4 2" xfId="26659" xr:uid="{E220764F-27EF-439F-804F-42336E6D2921}"/>
    <cellStyle name="60% - Accent1 2 4 3 5" xfId="18331" xr:uid="{A05B33FB-5ACA-4C20-BAEA-C56F336E6109}"/>
    <cellStyle name="60% - Accent1 2 4 4" xfId="3121" xr:uid="{992FEF97-1213-4C76-9137-9662208BC12F}"/>
    <cellStyle name="60% - Accent1 2 4 4 2" xfId="11451" xr:uid="{480AA40C-6DA5-4426-9793-3C4183F186D0}"/>
    <cellStyle name="60% - Accent1 2 4 4 2 2" xfId="28108" xr:uid="{8D7EE46C-724E-46CC-91A8-7DE30EF576C3}"/>
    <cellStyle name="60% - Accent1 2 4 4 3" xfId="19780" xr:uid="{5497CBA5-1CBD-4089-B275-18499591FB31}"/>
    <cellStyle name="60% - Accent1 2 4 5" xfId="5897" xr:uid="{0DBC6FD0-DA50-490E-9461-EF407D4336AD}"/>
    <cellStyle name="60% - Accent1 2 4 5 2" xfId="14227" xr:uid="{2AEA0481-CB36-4CC7-97D5-2A418EC3D2D5}"/>
    <cellStyle name="60% - Accent1 2 4 5 2 2" xfId="30884" xr:uid="{A8CD00F6-723C-445D-B28A-3B086BCB4ADB}"/>
    <cellStyle name="60% - Accent1 2 4 5 3" xfId="22556" xr:uid="{766F6ECA-E2D7-4DAB-B414-CA462D98CF53}"/>
    <cellStyle name="60% - Accent1 2 4 6" xfId="8675" xr:uid="{52A4BCAD-EBC7-4A6B-919D-9F0B5F4DADA9}"/>
    <cellStyle name="60% - Accent1 2 4 6 2" xfId="25332" xr:uid="{FA6B4F3E-6331-4C3A-A3F3-7613C6450635}"/>
    <cellStyle name="60% - Accent1 2 4 7" xfId="17004" xr:uid="{2CAE8124-D76C-4942-8C41-2D11D26F2CEF}"/>
    <cellStyle name="60% - Accent1 2 4 8" xfId="34977" xr:uid="{2425E5D6-886C-4966-AEF4-CA3420B09AA4}"/>
    <cellStyle name="60% - Accent1 2 5" xfId="564" xr:uid="{20087F59-D015-4EA3-A97C-E741A88DC8B9}"/>
    <cellStyle name="60% - Accent1 2 5 2" xfId="1894" xr:uid="{620A7814-445F-4879-B88C-62D1CF3BE5DB}"/>
    <cellStyle name="60% - Accent1 2 5 2 2" xfId="4684" xr:uid="{4F68A3F4-F477-410A-9284-61B101CDD630}"/>
    <cellStyle name="60% - Accent1 2 5 2 2 2" xfId="13014" xr:uid="{C262AA2D-25B7-4FAF-A125-5349F2EF05C2}"/>
    <cellStyle name="60% - Accent1 2 5 2 2 2 2" xfId="29671" xr:uid="{4E22A286-AD42-4755-9423-67452384C0D1}"/>
    <cellStyle name="60% - Accent1 2 5 2 2 3" xfId="21343" xr:uid="{AEA67B68-3342-42BE-9614-6BA940874E13}"/>
    <cellStyle name="60% - Accent1 2 5 2 3" xfId="7460" xr:uid="{30523DFA-2D9E-4117-88BC-0ED424050783}"/>
    <cellStyle name="60% - Accent1 2 5 2 3 2" xfId="15790" xr:uid="{15D53869-2197-4162-9A35-DFEED47EB998}"/>
    <cellStyle name="60% - Accent1 2 5 2 3 2 2" xfId="32447" xr:uid="{3EF525D9-63A8-4EC9-85FD-F41A405F434C}"/>
    <cellStyle name="60% - Accent1 2 5 2 3 3" xfId="24119" xr:uid="{F753AF0A-770C-44AC-8A6D-35CECA098DE9}"/>
    <cellStyle name="60% - Accent1 2 5 2 4" xfId="10238" xr:uid="{D96BF82B-CB5F-491A-A74F-ED880F92F57E}"/>
    <cellStyle name="60% - Accent1 2 5 2 4 2" xfId="26895" xr:uid="{8615EC05-4A2B-4039-B0A9-E8FC2FE6A407}"/>
    <cellStyle name="60% - Accent1 2 5 2 5" xfId="18567" xr:uid="{3A931699-C3B1-4881-AB54-AE4CDBE28864}"/>
    <cellStyle name="60% - Accent1 2 5 3" xfId="3357" xr:uid="{1F345D67-4238-4B74-90FA-0674974C7D94}"/>
    <cellStyle name="60% - Accent1 2 5 3 2" xfId="11687" xr:uid="{2A74CBA5-7FE0-4743-848F-2A04D178911C}"/>
    <cellStyle name="60% - Accent1 2 5 3 2 2" xfId="28344" xr:uid="{03B13A06-9717-46D1-95CE-BF8476C80182}"/>
    <cellStyle name="60% - Accent1 2 5 3 3" xfId="20016" xr:uid="{0C32134A-0393-4295-9A44-B34F8D48DBD6}"/>
    <cellStyle name="60% - Accent1 2 5 4" xfId="6133" xr:uid="{39387454-1515-4DDE-9ADC-1BEB4E6125EB}"/>
    <cellStyle name="60% - Accent1 2 5 4 2" xfId="14463" xr:uid="{A523E730-4906-45C7-AE0C-464A874E11CB}"/>
    <cellStyle name="60% - Accent1 2 5 4 2 2" xfId="31120" xr:uid="{8CE5C839-2B16-41A4-9638-82F383D70BAD}"/>
    <cellStyle name="60% - Accent1 2 5 4 3" xfId="22792" xr:uid="{47AD0845-C22D-40C3-A585-D55CA742C8B2}"/>
    <cellStyle name="60% - Accent1 2 5 5" xfId="8911" xr:uid="{CC3800C8-4200-42CD-A249-C5DABEFDDEA1}"/>
    <cellStyle name="60% - Accent1 2 5 5 2" xfId="25568" xr:uid="{6DD8AE7D-A6C6-41F3-9084-50154F32AC5B}"/>
    <cellStyle name="60% - Accent1 2 5 6" xfId="17240" xr:uid="{C280572C-EB02-4D5C-A7E7-CA6F9D567DB7}"/>
    <cellStyle name="60% - Accent1 2 5 7" xfId="34978" xr:uid="{FB486066-F583-4370-9721-AF11E884D93C}"/>
    <cellStyle name="60% - Accent1 2 6" xfId="1041" xr:uid="{B38E6BE0-2506-43BB-86B8-DA960AFA84BF}"/>
    <cellStyle name="60% - Accent1 2 6 2" xfId="2369" xr:uid="{E3CA0363-BD2E-4322-9200-061974D0595E}"/>
    <cellStyle name="60% - Accent1 2 6 2 2" xfId="5159" xr:uid="{C58B3C15-46D6-4183-AAAD-A495704984F4}"/>
    <cellStyle name="60% - Accent1 2 6 2 2 2" xfId="13489" xr:uid="{CD64BD7C-77E4-4EE1-8566-A4F2B306CB64}"/>
    <cellStyle name="60% - Accent1 2 6 2 2 2 2" xfId="30146" xr:uid="{91DECC30-87F1-4475-8192-40F95556D28A}"/>
    <cellStyle name="60% - Accent1 2 6 2 2 3" xfId="21818" xr:uid="{FA85C76F-CF05-4387-B974-D73AD25D1877}"/>
    <cellStyle name="60% - Accent1 2 6 2 3" xfId="7935" xr:uid="{3C971DFE-9E4E-4050-A6BC-079E0F82A909}"/>
    <cellStyle name="60% - Accent1 2 6 2 3 2" xfId="16265" xr:uid="{D009A379-38E9-4D64-A7E1-2D597FADA990}"/>
    <cellStyle name="60% - Accent1 2 6 2 3 2 2" xfId="32922" xr:uid="{D7F6CB3F-5348-44A9-8FA7-21B8C110B90D}"/>
    <cellStyle name="60% - Accent1 2 6 2 3 3" xfId="24594" xr:uid="{1FADAD44-6072-4FAE-8C7C-30D46E24E82A}"/>
    <cellStyle name="60% - Accent1 2 6 2 4" xfId="10713" xr:uid="{1F46882C-B285-4598-949C-80A23448C372}"/>
    <cellStyle name="60% - Accent1 2 6 2 4 2" xfId="27370" xr:uid="{F9B2FEBF-EA37-4AB2-ADDC-1ED1300CE97D}"/>
    <cellStyle name="60% - Accent1 2 6 2 5" xfId="19042" xr:uid="{EF799BB3-E4C5-476E-BAD0-7E0EAE84E641}"/>
    <cellStyle name="60% - Accent1 2 6 3" xfId="3832" xr:uid="{7C4CBF62-2D08-40F2-865B-F0A7D9723A5E}"/>
    <cellStyle name="60% - Accent1 2 6 3 2" xfId="12162" xr:uid="{7C6CD5DF-4636-4DED-8F8D-7BF9EFDD89BB}"/>
    <cellStyle name="60% - Accent1 2 6 3 2 2" xfId="28819" xr:uid="{5D6CEDA9-3998-4BB4-8202-E54D2EEA7FC8}"/>
    <cellStyle name="60% - Accent1 2 6 3 3" xfId="20491" xr:uid="{BCD44706-2149-47D7-9928-7D6D30288008}"/>
    <cellStyle name="60% - Accent1 2 6 4" xfId="6608" xr:uid="{6BDCEB1B-2390-4B4D-A870-29FCDB6A87CF}"/>
    <cellStyle name="60% - Accent1 2 6 4 2" xfId="14938" xr:uid="{2B02B629-33E2-4EEE-8D04-4AEA26C7D2D9}"/>
    <cellStyle name="60% - Accent1 2 6 4 2 2" xfId="31595" xr:uid="{4C9B8A44-4F4E-496D-AAA3-226FA64C2155}"/>
    <cellStyle name="60% - Accent1 2 6 4 3" xfId="23267" xr:uid="{63E71D85-E42B-4DC0-9152-A5A30CC9B6E8}"/>
    <cellStyle name="60% - Accent1 2 6 5" xfId="9386" xr:uid="{D4B6BE34-76A3-4D9B-85CD-60A2A45D2E14}"/>
    <cellStyle name="60% - Accent1 2 6 5 2" xfId="26043" xr:uid="{FE1653DC-DE89-4019-A0C5-E1FD7AFD7B5D}"/>
    <cellStyle name="60% - Accent1 2 6 6" xfId="17715" xr:uid="{D90C7CB0-6FCE-49B9-81FF-188F581EB8FC}"/>
    <cellStyle name="60% - Accent1 2 6 7" xfId="34979" xr:uid="{75F5EC33-24A7-4866-B6CC-87651C668205}"/>
    <cellStyle name="60% - Accent1 2 7" xfId="1302" xr:uid="{0EFA373D-98D4-4F03-8AC9-4B5DC81DD32B}"/>
    <cellStyle name="60% - Accent1 2 7 2" xfId="2630" xr:uid="{8F00DF5F-C0D0-4D9C-A0FD-15FE30DBC2DF}"/>
    <cellStyle name="60% - Accent1 2 7 2 2" xfId="5420" xr:uid="{BD889F90-5E94-47CB-841B-6F7A0632CD01}"/>
    <cellStyle name="60% - Accent1 2 7 2 2 2" xfId="13750" xr:uid="{AAE7E4E8-2D50-463B-BB9B-F5DF378EEF1E}"/>
    <cellStyle name="60% - Accent1 2 7 2 2 2 2" xfId="30407" xr:uid="{BAA64934-CD1C-4028-98BB-93D3A0FF1EF7}"/>
    <cellStyle name="60% - Accent1 2 7 2 2 3" xfId="22079" xr:uid="{1720B264-C03C-428B-AF54-6378207F0736}"/>
    <cellStyle name="60% - Accent1 2 7 2 3" xfId="8196" xr:uid="{0B0AB569-1FEF-47E6-9B3F-DCE37D60E6A3}"/>
    <cellStyle name="60% - Accent1 2 7 2 3 2" xfId="16526" xr:uid="{6168EBE9-643C-4A2A-99AC-3CA5FF51415E}"/>
    <cellStyle name="60% - Accent1 2 7 2 3 2 2" xfId="33183" xr:uid="{5E3BD3C7-78DB-4108-8836-2EE03008BD5F}"/>
    <cellStyle name="60% - Accent1 2 7 2 3 3" xfId="24855" xr:uid="{5DA80A34-A243-4B7B-9E51-B21EA0D958EE}"/>
    <cellStyle name="60% - Accent1 2 7 2 4" xfId="10974" xr:uid="{FCE4FAED-D056-4F6F-AF0E-EF1386F5BB5E}"/>
    <cellStyle name="60% - Accent1 2 7 2 4 2" xfId="27631" xr:uid="{DD0AC997-9C60-45FA-92C6-65AAE72A3BA7}"/>
    <cellStyle name="60% - Accent1 2 7 2 5" xfId="19303" xr:uid="{2DBB894D-4F41-409C-BBF0-435D80EEF31E}"/>
    <cellStyle name="60% - Accent1 2 7 3" xfId="4093" xr:uid="{CAD124D6-98DB-453C-8532-18EF25978A0E}"/>
    <cellStyle name="60% - Accent1 2 7 3 2" xfId="12423" xr:uid="{A363212E-354A-4B5C-BD9A-5BB480A56F01}"/>
    <cellStyle name="60% - Accent1 2 7 3 2 2" xfId="29080" xr:uid="{B3FA3C47-5310-4130-9965-80D8C10995A8}"/>
    <cellStyle name="60% - Accent1 2 7 3 3" xfId="20752" xr:uid="{389C70AF-89E4-458A-BFD9-5D8CB687E7F6}"/>
    <cellStyle name="60% - Accent1 2 7 4" xfId="6869" xr:uid="{B89F0786-763D-4F05-B30F-5BC96F131B68}"/>
    <cellStyle name="60% - Accent1 2 7 4 2" xfId="15199" xr:uid="{5A602267-4A7A-4A90-987B-5C1A34E59F8F}"/>
    <cellStyle name="60% - Accent1 2 7 4 2 2" xfId="31856" xr:uid="{74EAB95F-C49B-4F63-A709-7E171B4E0288}"/>
    <cellStyle name="60% - Accent1 2 7 4 3" xfId="23528" xr:uid="{466B3FCB-5EA6-4FD7-AA09-0DEFB76EAB8B}"/>
    <cellStyle name="60% - Accent1 2 7 5" xfId="9647" xr:uid="{7B5DABA8-6280-4FDF-9E3F-21274C0A1D63}"/>
    <cellStyle name="60% - Accent1 2 7 5 2" xfId="26304" xr:uid="{67D7C52F-2523-4220-9DB4-E41F27296FFF}"/>
    <cellStyle name="60% - Accent1 2 7 6" xfId="17976" xr:uid="{F0E1AFDC-F26E-4D5F-A31D-AC01B038AD52}"/>
    <cellStyle name="60% - Accent1 2 7 7" xfId="34980" xr:uid="{84BE0254-BBAE-4800-B38D-3392FD76426C}"/>
    <cellStyle name="60% - Accent1 2 8" xfId="1420" xr:uid="{2C752151-83B4-47AB-AA06-FF0DBAA5B687}"/>
    <cellStyle name="60% - Accent1 2 8 2" xfId="4211" xr:uid="{AE7DD82A-11BE-44DE-B490-4FDB4ADFB504}"/>
    <cellStyle name="60% - Accent1 2 8 2 2" xfId="12541" xr:uid="{7977A100-0FA1-4C9D-B55C-AA78A4C7804B}"/>
    <cellStyle name="60% - Accent1 2 8 2 2 2" xfId="29198" xr:uid="{4FC8F4A5-B667-49D7-BF9D-FC195D301714}"/>
    <cellStyle name="60% - Accent1 2 8 2 3" xfId="20870" xr:uid="{2FF23E03-4870-4046-8F53-F216D201B202}"/>
    <cellStyle name="60% - Accent1 2 8 3" xfId="6987" xr:uid="{AF1CCABC-2D3B-4697-8F84-B3906EDC8765}"/>
    <cellStyle name="60% - Accent1 2 8 3 2" xfId="15317" xr:uid="{12AF1859-4C76-44D9-90ED-668D756336E5}"/>
    <cellStyle name="60% - Accent1 2 8 3 2 2" xfId="31974" xr:uid="{2D6357AA-96FD-49F8-B1D9-092CAEDC878C}"/>
    <cellStyle name="60% - Accent1 2 8 3 3" xfId="23646" xr:uid="{5DB5991E-C1A2-44F7-9C50-AC608C72CA83}"/>
    <cellStyle name="60% - Accent1 2 8 4" xfId="9765" xr:uid="{EC39CE56-B111-446F-AE0B-763864E9D0BC}"/>
    <cellStyle name="60% - Accent1 2 8 4 2" xfId="26422" xr:uid="{2D0E7C1B-BE15-4A06-9337-167D9B22C472}"/>
    <cellStyle name="60% - Accent1 2 8 5" xfId="18094" xr:uid="{46CE3270-CEC5-49C0-A8F5-DD916B16739B}"/>
    <cellStyle name="60% - Accent1 2 8 6" xfId="34981" xr:uid="{5D5CB86C-B896-4CB6-A753-B4CA517D572D}"/>
    <cellStyle name="60% - Accent1 2 9" xfId="2883" xr:uid="{7BB841EB-9C95-4073-9600-1C325EBCDA27}"/>
    <cellStyle name="60% - Accent1 2 9 2" xfId="11214" xr:uid="{DA3202A3-BBE5-445A-BC38-4264F9002DDA}"/>
    <cellStyle name="60% - Accent1 2 9 2 2" xfId="27871" xr:uid="{C4B3CD58-E7B1-4168-82AD-C7A42C99BE39}"/>
    <cellStyle name="60% - Accent1 2 9 3" xfId="19543" xr:uid="{9CE992FF-844F-4E90-824A-D58ED17D18BA}"/>
    <cellStyle name="60% - Accent1 2 9 4" xfId="34982" xr:uid="{199A7622-3633-475F-B51B-DBEDB510BD00}"/>
    <cellStyle name="60% - Accent1 3" xfId="106" xr:uid="{D547F182-774B-4109-B92E-75CD702544A6}"/>
    <cellStyle name="60% - Accent1 3 10" xfId="8461" xr:uid="{C32D4200-A3C1-4B04-8BC1-1030F78B216E}"/>
    <cellStyle name="60% - Accent1 3 10 2" xfId="25118" xr:uid="{49E10568-59A8-4C69-B95E-7F744A19FF54}"/>
    <cellStyle name="60% - Accent1 3 11" xfId="16790" xr:uid="{F2C09FA3-2275-44B2-ADAA-E602B04F9BCB}"/>
    <cellStyle name="60% - Accent1 3 12" xfId="33991" xr:uid="{19AE5CC0-09A0-44D7-A7F4-85B35C977B69}"/>
    <cellStyle name="60% - Accent1 3 13" xfId="34983" xr:uid="{22724237-BBFA-4655-89BB-29396B3EB52D}"/>
    <cellStyle name="60% - Accent1 3 2" xfId="229" xr:uid="{D6D06A4B-356A-4243-9690-418B9445AA65}"/>
    <cellStyle name="60% - Accent1 3 2 2" xfId="471" xr:uid="{8F712B90-E026-4A3E-87E5-F49375D3FDBC}"/>
    <cellStyle name="60% - Accent1 3 2 2 2" xfId="948" xr:uid="{A120AE68-B32C-423F-96CF-49C87D160A43}"/>
    <cellStyle name="60% - Accent1 3 2 2 2 2" xfId="2276" xr:uid="{46784A43-AD81-4F90-BA79-87B5D2C8D6B9}"/>
    <cellStyle name="60% - Accent1 3 2 2 2 2 2" xfId="5066" xr:uid="{7F603CEA-ADAF-4CF0-9205-2D9D251A784B}"/>
    <cellStyle name="60% - Accent1 3 2 2 2 2 2 2" xfId="13396" xr:uid="{385E6388-3D2E-4B01-8A8E-C3311EE379D2}"/>
    <cellStyle name="60% - Accent1 3 2 2 2 2 2 2 2" xfId="30053" xr:uid="{ACA2D259-6AAD-46FF-8F79-CF2ABD7A7078}"/>
    <cellStyle name="60% - Accent1 3 2 2 2 2 2 3" xfId="21725" xr:uid="{9C7304A8-58B2-459C-896D-52D6DC89509E}"/>
    <cellStyle name="60% - Accent1 3 2 2 2 2 3" xfId="7842" xr:uid="{8A08DC98-C793-44FA-89FA-01E7407DB35C}"/>
    <cellStyle name="60% - Accent1 3 2 2 2 2 3 2" xfId="16172" xr:uid="{785648B2-6465-4D3D-AC7C-847203A865EF}"/>
    <cellStyle name="60% - Accent1 3 2 2 2 2 3 2 2" xfId="32829" xr:uid="{3AE245A2-4EB9-4E1E-B451-DE81D3461B5B}"/>
    <cellStyle name="60% - Accent1 3 2 2 2 2 3 3" xfId="24501" xr:uid="{815A357C-CD51-453F-BB75-4971EA13647F}"/>
    <cellStyle name="60% - Accent1 3 2 2 2 2 4" xfId="10620" xr:uid="{2B890328-B262-4AA3-9FC9-016C425219B7}"/>
    <cellStyle name="60% - Accent1 3 2 2 2 2 4 2" xfId="27277" xr:uid="{2F058F40-8A8C-48BA-962F-7B364B79A835}"/>
    <cellStyle name="60% - Accent1 3 2 2 2 2 5" xfId="18949" xr:uid="{7194882C-F967-486A-B7D5-6D6FE63118C1}"/>
    <cellStyle name="60% - Accent1 3 2 2 2 3" xfId="3739" xr:uid="{40E9D43F-62CF-457E-BE91-E80FBA19E1E0}"/>
    <cellStyle name="60% - Accent1 3 2 2 2 3 2" xfId="12069" xr:uid="{BCD3ED7B-2205-4ACA-ACCB-9B52B0139A5F}"/>
    <cellStyle name="60% - Accent1 3 2 2 2 3 2 2" xfId="28726" xr:uid="{F704A3B3-9A81-4A71-9798-8459F54C408E}"/>
    <cellStyle name="60% - Accent1 3 2 2 2 3 3" xfId="20398" xr:uid="{DA83936B-A8F5-412C-8631-C438AD8521EA}"/>
    <cellStyle name="60% - Accent1 3 2 2 2 4" xfId="6515" xr:uid="{01A7ED09-4E86-44CD-8463-4509A702D673}"/>
    <cellStyle name="60% - Accent1 3 2 2 2 4 2" xfId="14845" xr:uid="{01D5D3E4-7CF5-452F-9289-55A18CC8975E}"/>
    <cellStyle name="60% - Accent1 3 2 2 2 4 2 2" xfId="31502" xr:uid="{B941109B-9DAD-425A-A2AA-67A16F7DF918}"/>
    <cellStyle name="60% - Accent1 3 2 2 2 4 3" xfId="23174" xr:uid="{D35A3A1E-03DE-4621-B4DF-89F4EBF2A252}"/>
    <cellStyle name="60% - Accent1 3 2 2 2 5" xfId="9293" xr:uid="{05D1A537-873A-40E7-9DF1-2CF2FCEBBA48}"/>
    <cellStyle name="60% - Accent1 3 2 2 2 5 2" xfId="25950" xr:uid="{381B5755-7A3F-4D47-8E76-29DF43E64401}"/>
    <cellStyle name="60% - Accent1 3 2 2 2 6" xfId="17622" xr:uid="{D0D327F7-EAD6-4BA8-A38A-0B76C4CB4648}"/>
    <cellStyle name="60% - Accent1 3 2 2 3" xfId="1801" xr:uid="{185A4BDC-973B-48CE-97C2-D8AD8B64075F}"/>
    <cellStyle name="60% - Accent1 3 2 2 3 2" xfId="4591" xr:uid="{9D6E6A48-FF34-42CA-A6BA-63F45B70C49C}"/>
    <cellStyle name="60% - Accent1 3 2 2 3 2 2" xfId="12921" xr:uid="{AAED06CB-B3AB-4A46-8F4E-BA5517EEA674}"/>
    <cellStyle name="60% - Accent1 3 2 2 3 2 2 2" xfId="29578" xr:uid="{0D2E4DD8-1754-4FA0-A689-9841066AAC74}"/>
    <cellStyle name="60% - Accent1 3 2 2 3 2 3" xfId="21250" xr:uid="{856E9C91-8D02-4686-B23C-18691ADA3310}"/>
    <cellStyle name="60% - Accent1 3 2 2 3 3" xfId="7367" xr:uid="{A7DCD1F1-3BD9-4EBF-B38D-B05762FC9DE7}"/>
    <cellStyle name="60% - Accent1 3 2 2 3 3 2" xfId="15697" xr:uid="{1CB948C3-AFAB-4099-AF63-9E367413F2B2}"/>
    <cellStyle name="60% - Accent1 3 2 2 3 3 2 2" xfId="32354" xr:uid="{34041D09-5A8D-4C28-AEDA-AA1F93C1C9C9}"/>
    <cellStyle name="60% - Accent1 3 2 2 3 3 3" xfId="24026" xr:uid="{662C9C8D-B18C-4F28-BED9-EB6D3B7CF9AD}"/>
    <cellStyle name="60% - Accent1 3 2 2 3 4" xfId="10145" xr:uid="{C49A38EE-93A6-4EE7-B5B9-DFE75AC70E87}"/>
    <cellStyle name="60% - Accent1 3 2 2 3 4 2" xfId="26802" xr:uid="{C79522DC-C3E4-4CA2-8654-227F7E662B09}"/>
    <cellStyle name="60% - Accent1 3 2 2 3 5" xfId="18474" xr:uid="{48993843-4AFB-4B3A-B65C-63186CCD4135}"/>
    <cellStyle name="60% - Accent1 3 2 2 4" xfId="3264" xr:uid="{212E354F-C531-4255-9B54-A6FC4A98E401}"/>
    <cellStyle name="60% - Accent1 3 2 2 4 2" xfId="11594" xr:uid="{987EEA7B-3E21-4C40-8EA4-2F69744FEF25}"/>
    <cellStyle name="60% - Accent1 3 2 2 4 2 2" xfId="28251" xr:uid="{245BD1EA-33DF-40DD-99ED-C58ABCD3F28A}"/>
    <cellStyle name="60% - Accent1 3 2 2 4 3" xfId="19923" xr:uid="{41301ACF-8E16-4C9A-B893-878531E3D8A6}"/>
    <cellStyle name="60% - Accent1 3 2 2 5" xfId="6040" xr:uid="{74EA559F-7A95-40F7-8675-35F854EDDD2D}"/>
    <cellStyle name="60% - Accent1 3 2 2 5 2" xfId="14370" xr:uid="{CA98FFB1-F26E-4A5A-A399-6986A98C0DF7}"/>
    <cellStyle name="60% - Accent1 3 2 2 5 2 2" xfId="31027" xr:uid="{151BDDB1-7246-42BA-8431-7A873B670061}"/>
    <cellStyle name="60% - Accent1 3 2 2 5 3" xfId="22699" xr:uid="{97D9633F-CE34-4695-B672-7937518F1587}"/>
    <cellStyle name="60% - Accent1 3 2 2 6" xfId="8818" xr:uid="{D7B2B86C-B3E0-40AE-A449-3F3CE23345E4}"/>
    <cellStyle name="60% - Accent1 3 2 2 6 2" xfId="25475" xr:uid="{664D71B0-2F74-4300-9B41-6E23747E62ED}"/>
    <cellStyle name="60% - Accent1 3 2 2 7" xfId="17147" xr:uid="{AC11DF5C-12D7-4083-9B59-E96209DB647F}"/>
    <cellStyle name="60% - Accent1 3 2 3" xfId="707" xr:uid="{7A97C44F-54D6-45FF-87A5-917F6F776413}"/>
    <cellStyle name="60% - Accent1 3 2 3 2" xfId="2037" xr:uid="{04F262B0-6EAA-4154-A7B3-A370A325F130}"/>
    <cellStyle name="60% - Accent1 3 2 3 2 2" xfId="4827" xr:uid="{EDB2425E-3C74-4AA4-AAEB-E4C4FE520717}"/>
    <cellStyle name="60% - Accent1 3 2 3 2 2 2" xfId="13157" xr:uid="{34CF0A97-20D7-42DF-96C0-597DA0F99A90}"/>
    <cellStyle name="60% - Accent1 3 2 3 2 2 2 2" xfId="29814" xr:uid="{09A2F57F-7894-41DD-85DA-51DFD742290F}"/>
    <cellStyle name="60% - Accent1 3 2 3 2 2 3" xfId="21486" xr:uid="{27BC48B4-4BFA-43E5-A4B8-62F2598DBDB0}"/>
    <cellStyle name="60% - Accent1 3 2 3 2 3" xfId="7603" xr:uid="{574AA256-C0FE-4867-8E46-0F6724A76988}"/>
    <cellStyle name="60% - Accent1 3 2 3 2 3 2" xfId="15933" xr:uid="{670A1EC1-C1E8-4AA4-B048-CB25B024355B}"/>
    <cellStyle name="60% - Accent1 3 2 3 2 3 2 2" xfId="32590" xr:uid="{D8235CB8-61F1-4F69-ADE8-3D95CA88BB21}"/>
    <cellStyle name="60% - Accent1 3 2 3 2 3 3" xfId="24262" xr:uid="{32903077-986F-4D5E-BB56-379FCA52035A}"/>
    <cellStyle name="60% - Accent1 3 2 3 2 4" xfId="10381" xr:uid="{783400D0-94ED-4F79-8FEA-B3DB7587F35F}"/>
    <cellStyle name="60% - Accent1 3 2 3 2 4 2" xfId="27038" xr:uid="{6AFF2094-A7F0-44C3-921D-7E4E84803101}"/>
    <cellStyle name="60% - Accent1 3 2 3 2 5" xfId="18710" xr:uid="{0E31031E-CA7D-4C59-801D-3525E5989957}"/>
    <cellStyle name="60% - Accent1 3 2 3 3" xfId="3500" xr:uid="{ED4288B2-3119-4129-9026-E13B6BD5423F}"/>
    <cellStyle name="60% - Accent1 3 2 3 3 2" xfId="11830" xr:uid="{70FB8007-C33C-4641-98CF-C5465ACFEED6}"/>
    <cellStyle name="60% - Accent1 3 2 3 3 2 2" xfId="28487" xr:uid="{A5E41E75-796E-4137-ACE3-5E4E413148AC}"/>
    <cellStyle name="60% - Accent1 3 2 3 3 3" xfId="20159" xr:uid="{126D9C0A-F0CB-4A11-A97F-F1B2D3BBCAD3}"/>
    <cellStyle name="60% - Accent1 3 2 3 4" xfId="6276" xr:uid="{31155718-2E32-4F55-BE8D-AC179BE2D7F5}"/>
    <cellStyle name="60% - Accent1 3 2 3 4 2" xfId="14606" xr:uid="{81209437-B81B-4168-BB4A-318AD7051FB0}"/>
    <cellStyle name="60% - Accent1 3 2 3 4 2 2" xfId="31263" xr:uid="{002CDF56-E404-4761-8F5F-3CE9F03F4957}"/>
    <cellStyle name="60% - Accent1 3 2 3 4 3" xfId="22935" xr:uid="{D4807050-F4CB-403D-AF20-51BD737B94DD}"/>
    <cellStyle name="60% - Accent1 3 2 3 5" xfId="9054" xr:uid="{FD21C233-E695-469C-A6F9-F8E6F109F8A7}"/>
    <cellStyle name="60% - Accent1 3 2 3 5 2" xfId="25711" xr:uid="{B2A7F20E-99E2-40A7-9381-26637519DBE8}"/>
    <cellStyle name="60% - Accent1 3 2 3 6" xfId="17383" xr:uid="{F7203E63-E345-43F4-B8E7-E4EF27F45C36}"/>
    <cellStyle name="60% - Accent1 3 2 4" xfId="1184" xr:uid="{892E66E6-1E36-430A-AAA0-7CF6DE0C34E9}"/>
    <cellStyle name="60% - Accent1 3 2 4 2" xfId="2512" xr:uid="{34185027-3E96-4C9D-97BA-3048D4AE471E}"/>
    <cellStyle name="60% - Accent1 3 2 4 2 2" xfId="5302" xr:uid="{39773311-432D-46F3-A782-39E0DFAFDD46}"/>
    <cellStyle name="60% - Accent1 3 2 4 2 2 2" xfId="13632" xr:uid="{4AE376BC-F239-438B-A541-C9D5759D1DC6}"/>
    <cellStyle name="60% - Accent1 3 2 4 2 2 2 2" xfId="30289" xr:uid="{C7B355A0-1399-4FE7-AD4F-175ECF199A23}"/>
    <cellStyle name="60% - Accent1 3 2 4 2 2 3" xfId="21961" xr:uid="{C0F84C9E-29B5-4969-92DC-8205DA0785A4}"/>
    <cellStyle name="60% - Accent1 3 2 4 2 3" xfId="8078" xr:uid="{F9715A4A-E243-4B2A-A0E2-8F6110F4C74B}"/>
    <cellStyle name="60% - Accent1 3 2 4 2 3 2" xfId="16408" xr:uid="{E49E7572-AE80-4DFB-AB89-4648A879AC98}"/>
    <cellStyle name="60% - Accent1 3 2 4 2 3 2 2" xfId="33065" xr:uid="{B2C01C4D-CE37-43E7-BCE3-39992DE77DE4}"/>
    <cellStyle name="60% - Accent1 3 2 4 2 3 3" xfId="24737" xr:uid="{23ABF4F1-54E5-4857-9759-08233DB023F6}"/>
    <cellStyle name="60% - Accent1 3 2 4 2 4" xfId="10856" xr:uid="{27C56051-3F81-4CF1-9829-B16327E16281}"/>
    <cellStyle name="60% - Accent1 3 2 4 2 4 2" xfId="27513" xr:uid="{DA603AFC-D2F2-439B-8E30-0BB2FA5EA3E0}"/>
    <cellStyle name="60% - Accent1 3 2 4 2 5" xfId="19185" xr:uid="{6CBFFB26-812E-4778-8971-854DF315B42C}"/>
    <cellStyle name="60% - Accent1 3 2 4 3" xfId="3975" xr:uid="{C1155CFD-C819-4596-BD09-FFB46C0440D7}"/>
    <cellStyle name="60% - Accent1 3 2 4 3 2" xfId="12305" xr:uid="{F2314760-5EF7-469E-A0B3-077AF09CD558}"/>
    <cellStyle name="60% - Accent1 3 2 4 3 2 2" xfId="28962" xr:uid="{67805EF1-E3C3-420B-9F85-0F5CF1FB0754}"/>
    <cellStyle name="60% - Accent1 3 2 4 3 3" xfId="20634" xr:uid="{66568D7E-2B66-4839-A91F-19E8BD69EE14}"/>
    <cellStyle name="60% - Accent1 3 2 4 4" xfId="6751" xr:uid="{22ABC59C-1BCC-489F-9D22-B3059DE2CF00}"/>
    <cellStyle name="60% - Accent1 3 2 4 4 2" xfId="15081" xr:uid="{4E8040C3-2CF9-4188-8D33-85C8515497C4}"/>
    <cellStyle name="60% - Accent1 3 2 4 4 2 2" xfId="31738" xr:uid="{E5A58D4D-71A5-4531-9F02-8ECCFE7D7822}"/>
    <cellStyle name="60% - Accent1 3 2 4 4 3" xfId="23410" xr:uid="{1A49B1DA-4975-4E28-9C80-E4E1B417A6EB}"/>
    <cellStyle name="60% - Accent1 3 2 4 5" xfId="9529" xr:uid="{6E2E762E-6AF3-498D-BB24-C25094A3A2C7}"/>
    <cellStyle name="60% - Accent1 3 2 4 5 2" xfId="26186" xr:uid="{3E9E4354-540D-413A-9AE9-94D1C883E4D9}"/>
    <cellStyle name="60% - Accent1 3 2 4 6" xfId="17858" xr:uid="{11BE62E4-CFF2-49E0-BA49-647F962355E5}"/>
    <cellStyle name="60% - Accent1 3 2 5" xfId="1564" xr:uid="{24E5E0D3-D56B-43A1-A930-9CFFB3848922}"/>
    <cellStyle name="60% - Accent1 3 2 5 2" xfId="4354" xr:uid="{6DA4C0EC-1101-4660-8017-BCFCC8B7538A}"/>
    <cellStyle name="60% - Accent1 3 2 5 2 2" xfId="12684" xr:uid="{2194A88E-560F-4129-B4CE-E03B8247605A}"/>
    <cellStyle name="60% - Accent1 3 2 5 2 2 2" xfId="29341" xr:uid="{4C0967F0-C43D-4B96-AABA-707908C3F2F6}"/>
    <cellStyle name="60% - Accent1 3 2 5 2 3" xfId="21013" xr:uid="{D1D445F3-6C7E-4482-90D6-32108A529B0A}"/>
    <cellStyle name="60% - Accent1 3 2 5 3" xfId="7130" xr:uid="{9C646603-48D1-493A-BF3A-C92EACA548CB}"/>
    <cellStyle name="60% - Accent1 3 2 5 3 2" xfId="15460" xr:uid="{538C8B73-70ED-4D41-8DD1-4CAC4B175B33}"/>
    <cellStyle name="60% - Accent1 3 2 5 3 2 2" xfId="32117" xr:uid="{225A6951-54F7-4FDF-B9A9-19C850F39C46}"/>
    <cellStyle name="60% - Accent1 3 2 5 3 3" xfId="23789" xr:uid="{98B9A801-EB88-4A6E-852C-66929ACD5441}"/>
    <cellStyle name="60% - Accent1 3 2 5 4" xfId="9908" xr:uid="{93C0B96F-0B0D-49FB-9CEB-806704F97EB8}"/>
    <cellStyle name="60% - Accent1 3 2 5 4 2" xfId="26565" xr:uid="{7249EF32-B419-4A2F-A2C1-2457CE68B85B}"/>
    <cellStyle name="60% - Accent1 3 2 5 5" xfId="18237" xr:uid="{A6FD015D-7F96-42D8-8979-054813100CEA}"/>
    <cellStyle name="60% - Accent1 3 2 6" xfId="3027" xr:uid="{55DFB9A3-2ABE-481F-8C68-38E7B20DFD31}"/>
    <cellStyle name="60% - Accent1 3 2 6 2" xfId="11357" xr:uid="{D43E4927-E008-4A03-86C6-9157173257A5}"/>
    <cellStyle name="60% - Accent1 3 2 6 2 2" xfId="28014" xr:uid="{78527036-2ED7-4C20-B6A3-DB683F9359DB}"/>
    <cellStyle name="60% - Accent1 3 2 6 3" xfId="19686" xr:uid="{22E62207-151E-48EF-8D79-A54B3C383EAB}"/>
    <cellStyle name="60% - Accent1 3 2 7" xfId="5803" xr:uid="{E3264104-EAE6-4B86-A85D-209039B153FE}"/>
    <cellStyle name="60% - Accent1 3 2 7 2" xfId="14133" xr:uid="{01B34DBD-7545-4A92-9559-018671F3A4A8}"/>
    <cellStyle name="60% - Accent1 3 2 7 2 2" xfId="30790" xr:uid="{5C8BA945-8A0D-48C4-8E70-9E30E0609A20}"/>
    <cellStyle name="60% - Accent1 3 2 7 3" xfId="22462" xr:uid="{E9F25AA0-19B9-4359-9BAC-70DFDF838768}"/>
    <cellStyle name="60% - Accent1 3 2 8" xfId="8581" xr:uid="{980D2809-9A7F-44B1-A393-C4D5DFFA75DF}"/>
    <cellStyle name="60% - Accent1 3 2 8 2" xfId="25238" xr:uid="{F14BF28C-8ECF-43E3-86CB-BBB949F2F164}"/>
    <cellStyle name="60% - Accent1 3 2 9" xfId="16910" xr:uid="{F401D133-208F-4580-A1A6-CF08A599C2F1}"/>
    <cellStyle name="60% - Accent1 3 3" xfId="351" xr:uid="{2A5BF53B-15F6-4769-B204-E2D165BB818A}"/>
    <cellStyle name="60% - Accent1 3 3 2" xfId="830" xr:uid="{9F70DB25-7CF7-49A7-AF83-09A629519F54}"/>
    <cellStyle name="60% - Accent1 3 3 2 2" xfId="2158" xr:uid="{2BB878E8-5473-4178-A0D5-0B86D91653E9}"/>
    <cellStyle name="60% - Accent1 3 3 2 2 2" xfId="4948" xr:uid="{DC9C916C-E518-4FAD-A97C-2861850C558B}"/>
    <cellStyle name="60% - Accent1 3 3 2 2 2 2" xfId="13278" xr:uid="{24D6F2A1-2464-4813-BEA5-BE05B5840B6C}"/>
    <cellStyle name="60% - Accent1 3 3 2 2 2 2 2" xfId="29935" xr:uid="{78D896E5-38E9-422F-9B95-71C982FBBE68}"/>
    <cellStyle name="60% - Accent1 3 3 2 2 2 3" xfId="21607" xr:uid="{1E9E8434-6E52-4AFB-87E0-0789E764DCFC}"/>
    <cellStyle name="60% - Accent1 3 3 2 2 3" xfId="7724" xr:uid="{9DD23FBB-D901-4FBA-BCAE-8A431CD53216}"/>
    <cellStyle name="60% - Accent1 3 3 2 2 3 2" xfId="16054" xr:uid="{DAB24022-CFE0-49C2-A3D6-DAD9D0398E2B}"/>
    <cellStyle name="60% - Accent1 3 3 2 2 3 2 2" xfId="32711" xr:uid="{6551E259-961E-4D28-A9DD-20D3DB8E6CF4}"/>
    <cellStyle name="60% - Accent1 3 3 2 2 3 3" xfId="24383" xr:uid="{4EBA78A4-C0BA-4EA2-8308-360BA79232DB}"/>
    <cellStyle name="60% - Accent1 3 3 2 2 4" xfId="10502" xr:uid="{3157104C-27AF-4D83-A32D-DCFC7FF26E18}"/>
    <cellStyle name="60% - Accent1 3 3 2 2 4 2" xfId="27159" xr:uid="{D01BD726-301C-4BCA-9B10-1477B50AFC34}"/>
    <cellStyle name="60% - Accent1 3 3 2 2 5" xfId="18831" xr:uid="{3B60D462-4510-4B77-AB2F-0593B9BFBCBD}"/>
    <cellStyle name="60% - Accent1 3 3 2 3" xfId="3621" xr:uid="{E7053EC8-12AA-4CB4-8295-B4F0D301C0A0}"/>
    <cellStyle name="60% - Accent1 3 3 2 3 2" xfId="11951" xr:uid="{F3302AF4-529E-48C8-BA35-EF3050AED668}"/>
    <cellStyle name="60% - Accent1 3 3 2 3 2 2" xfId="28608" xr:uid="{70AEF04B-5963-48A5-9914-0DE9B351F9B0}"/>
    <cellStyle name="60% - Accent1 3 3 2 3 3" xfId="20280" xr:uid="{83538CAA-AA2A-488B-B275-D6B7C5C98368}"/>
    <cellStyle name="60% - Accent1 3 3 2 4" xfId="6397" xr:uid="{AA1656D2-D8F8-4B58-A5DA-945241F0F742}"/>
    <cellStyle name="60% - Accent1 3 3 2 4 2" xfId="14727" xr:uid="{D767A836-AB18-4599-B4B5-7AAF9006590B}"/>
    <cellStyle name="60% - Accent1 3 3 2 4 2 2" xfId="31384" xr:uid="{CB1A7AD8-B588-4246-BCF4-797A6BF7AB9A}"/>
    <cellStyle name="60% - Accent1 3 3 2 4 3" xfId="23056" xr:uid="{08DD5628-7356-46A8-A9E5-33D8B57A2126}"/>
    <cellStyle name="60% - Accent1 3 3 2 5" xfId="9175" xr:uid="{49CA450E-3F50-4C24-A2F7-F7CF211B8535}"/>
    <cellStyle name="60% - Accent1 3 3 2 5 2" xfId="25832" xr:uid="{9604F18E-2D0E-48F9-A733-B4B6B79D50A8}"/>
    <cellStyle name="60% - Accent1 3 3 2 6" xfId="17504" xr:uid="{2B56766A-4269-4B0E-9D8C-E71DDB0246F4}"/>
    <cellStyle name="60% - Accent1 3 3 3" xfId="1681" xr:uid="{D0050D94-91B2-4B5E-B4B1-C27CB48C3272}"/>
    <cellStyle name="60% - Accent1 3 3 3 2" xfId="4471" xr:uid="{99482CC9-F407-4257-A22F-7AF23275236E}"/>
    <cellStyle name="60% - Accent1 3 3 3 2 2" xfId="12801" xr:uid="{9A9EB80B-87D9-4B7F-87C7-F087EB6226EA}"/>
    <cellStyle name="60% - Accent1 3 3 3 2 2 2" xfId="29458" xr:uid="{F8739233-A1B2-4EDC-ACE2-1B23A7B8860E}"/>
    <cellStyle name="60% - Accent1 3 3 3 2 3" xfId="21130" xr:uid="{C7D9F93E-1279-4144-BFFF-4296DE0E0336}"/>
    <cellStyle name="60% - Accent1 3 3 3 3" xfId="7247" xr:uid="{7531C4BF-808E-4D86-9C01-989A2E295541}"/>
    <cellStyle name="60% - Accent1 3 3 3 3 2" xfId="15577" xr:uid="{718C55D6-498C-471A-AB0E-B0A0680B6EB1}"/>
    <cellStyle name="60% - Accent1 3 3 3 3 2 2" xfId="32234" xr:uid="{6E9C071E-D96E-450D-9560-5EA87B7A7B14}"/>
    <cellStyle name="60% - Accent1 3 3 3 3 3" xfId="23906" xr:uid="{98C9F2EC-C110-408F-959E-697BC27BFE37}"/>
    <cellStyle name="60% - Accent1 3 3 3 4" xfId="10025" xr:uid="{84B2340E-549B-4192-8A5D-343F61BFC579}"/>
    <cellStyle name="60% - Accent1 3 3 3 4 2" xfId="26682" xr:uid="{02A26F1E-BED0-4380-A1C3-7975ECFB31B5}"/>
    <cellStyle name="60% - Accent1 3 3 3 5" xfId="18354" xr:uid="{3C1411C3-DD8C-4CEF-A59B-71EFEFEB98A3}"/>
    <cellStyle name="60% - Accent1 3 3 4" xfId="3144" xr:uid="{336B2271-EB85-42D0-84BA-4613F58D4969}"/>
    <cellStyle name="60% - Accent1 3 3 4 2" xfId="11474" xr:uid="{EFEF4A94-F8CE-41EF-A33D-1D2AF9074D92}"/>
    <cellStyle name="60% - Accent1 3 3 4 2 2" xfId="28131" xr:uid="{168FB944-0ACE-499B-AA15-F0C7AE416ACE}"/>
    <cellStyle name="60% - Accent1 3 3 4 3" xfId="19803" xr:uid="{54BB9B89-09E4-4679-8C10-3B9FB8325392}"/>
    <cellStyle name="60% - Accent1 3 3 5" xfId="5920" xr:uid="{BB05D1BD-EC25-4440-AA60-1604D5CFB9B2}"/>
    <cellStyle name="60% - Accent1 3 3 5 2" xfId="14250" xr:uid="{3FF5803E-B877-457D-BEA4-2A42902E39D5}"/>
    <cellStyle name="60% - Accent1 3 3 5 2 2" xfId="30907" xr:uid="{6F61A660-B872-48FF-A83D-E136FDFB6CAA}"/>
    <cellStyle name="60% - Accent1 3 3 5 3" xfId="22579" xr:uid="{B02EF166-7FC5-4F9E-B2E6-B0E05305E149}"/>
    <cellStyle name="60% - Accent1 3 3 6" xfId="8698" xr:uid="{99494FDF-3B92-46C6-9E46-A872EE865D3D}"/>
    <cellStyle name="60% - Accent1 3 3 6 2" xfId="25355" xr:uid="{61776768-4B0D-4FDF-9F45-FB84F4528ECE}"/>
    <cellStyle name="60% - Accent1 3 3 7" xfId="17027" xr:uid="{787BBCA5-692E-4021-B49C-A387C9D6DB91}"/>
    <cellStyle name="60% - Accent1 3 4" xfId="587" xr:uid="{BFABF805-C75F-493B-91F5-6A227FD1D839}"/>
    <cellStyle name="60% - Accent1 3 4 2" xfId="1917" xr:uid="{00284881-072B-4A2B-B6EB-4B1452DE0E20}"/>
    <cellStyle name="60% - Accent1 3 4 2 2" xfId="4707" xr:uid="{8155014D-A501-461A-AD5D-9AD43118E09E}"/>
    <cellStyle name="60% - Accent1 3 4 2 2 2" xfId="13037" xr:uid="{46C962CC-D231-4920-8BCD-F145735E0917}"/>
    <cellStyle name="60% - Accent1 3 4 2 2 2 2" xfId="29694" xr:uid="{181668AD-EB7C-47A1-B2A7-A1EE9E46B6E8}"/>
    <cellStyle name="60% - Accent1 3 4 2 2 3" xfId="21366" xr:uid="{C3C8240E-A15D-400D-9759-4391803B5A67}"/>
    <cellStyle name="60% - Accent1 3 4 2 3" xfId="7483" xr:uid="{31C3A99D-42D4-4DB1-9B74-FBCF76CECC90}"/>
    <cellStyle name="60% - Accent1 3 4 2 3 2" xfId="15813" xr:uid="{58D95D94-7BEA-41DC-BCD3-E909E65E2A3E}"/>
    <cellStyle name="60% - Accent1 3 4 2 3 2 2" xfId="32470" xr:uid="{56854080-18F5-4A31-9762-1FF5E48058A5}"/>
    <cellStyle name="60% - Accent1 3 4 2 3 3" xfId="24142" xr:uid="{87B1815F-E83A-4F5E-83AB-9123B6EDE888}"/>
    <cellStyle name="60% - Accent1 3 4 2 4" xfId="10261" xr:uid="{7EB40F81-F205-429A-B69B-D912ECB9DCF4}"/>
    <cellStyle name="60% - Accent1 3 4 2 4 2" xfId="26918" xr:uid="{A28D7E79-DA66-42DA-AC6D-C90FDACECBC5}"/>
    <cellStyle name="60% - Accent1 3 4 2 5" xfId="18590" xr:uid="{6A539184-4F39-4DE0-BA76-A53F11FDD456}"/>
    <cellStyle name="60% - Accent1 3 4 3" xfId="3380" xr:uid="{A7016053-FC41-46FA-9EB8-607178648D2D}"/>
    <cellStyle name="60% - Accent1 3 4 3 2" xfId="11710" xr:uid="{74D5CB18-EF0A-42B8-BB96-8B0E0984CD5B}"/>
    <cellStyle name="60% - Accent1 3 4 3 2 2" xfId="28367" xr:uid="{D083A5D7-B1FA-4B72-AC4B-A3206E5F5832}"/>
    <cellStyle name="60% - Accent1 3 4 3 3" xfId="20039" xr:uid="{16E5EE3A-F616-4404-AD58-5D0FB9F24E76}"/>
    <cellStyle name="60% - Accent1 3 4 4" xfId="6156" xr:uid="{1D8C9DAE-DB0A-4820-A32C-31228AB051E1}"/>
    <cellStyle name="60% - Accent1 3 4 4 2" xfId="14486" xr:uid="{B4138530-C58F-446A-9E96-B70B6930009E}"/>
    <cellStyle name="60% - Accent1 3 4 4 2 2" xfId="31143" xr:uid="{9983965D-AE0D-43EA-ADAD-1F9C6EEEEA6D}"/>
    <cellStyle name="60% - Accent1 3 4 4 3" xfId="22815" xr:uid="{0E4F0BCA-7CE3-480D-A289-00B61A9E44B8}"/>
    <cellStyle name="60% - Accent1 3 4 5" xfId="8934" xr:uid="{10B27E49-0539-4160-8450-E8D25EA62C7A}"/>
    <cellStyle name="60% - Accent1 3 4 5 2" xfId="25591" xr:uid="{45F6D74C-9964-4A90-9CDE-D0B9D0EA62DA}"/>
    <cellStyle name="60% - Accent1 3 4 6" xfId="17263" xr:uid="{1B7A95E8-6CEB-4018-A465-6446F2423D22}"/>
    <cellStyle name="60% - Accent1 3 5" xfId="1064" xr:uid="{E90BCA61-E87C-4AF7-8D76-EBCEBBBEFE78}"/>
    <cellStyle name="60% - Accent1 3 5 2" xfId="2392" xr:uid="{BF1B13FD-79EE-42ED-98DA-A5BE064FEDF1}"/>
    <cellStyle name="60% - Accent1 3 5 2 2" xfId="5182" xr:uid="{D546A920-8F6D-4F38-97F9-24E588AAD9F0}"/>
    <cellStyle name="60% - Accent1 3 5 2 2 2" xfId="13512" xr:uid="{D597A907-53FB-4DB8-89E7-737F7B896A27}"/>
    <cellStyle name="60% - Accent1 3 5 2 2 2 2" xfId="30169" xr:uid="{5053B6E1-6F79-47A3-8668-5B2AE8367751}"/>
    <cellStyle name="60% - Accent1 3 5 2 2 3" xfId="21841" xr:uid="{F5CF7622-32FD-4497-85A7-B813FFB2DE44}"/>
    <cellStyle name="60% - Accent1 3 5 2 3" xfId="7958" xr:uid="{02A14FC2-89B1-4B93-8307-599B55F19FD2}"/>
    <cellStyle name="60% - Accent1 3 5 2 3 2" xfId="16288" xr:uid="{8C30A667-7E70-4EFE-A04F-E61D33D447E3}"/>
    <cellStyle name="60% - Accent1 3 5 2 3 2 2" xfId="32945" xr:uid="{A6B39E95-A886-464C-9643-A66D6B9D7589}"/>
    <cellStyle name="60% - Accent1 3 5 2 3 3" xfId="24617" xr:uid="{F95B2FAB-B238-4DE2-8C32-19D9CB0F77BB}"/>
    <cellStyle name="60% - Accent1 3 5 2 4" xfId="10736" xr:uid="{1C008435-FD87-44A9-AB11-84404EFF2CE4}"/>
    <cellStyle name="60% - Accent1 3 5 2 4 2" xfId="27393" xr:uid="{41B95447-D565-42FD-A93B-1E044D1602F1}"/>
    <cellStyle name="60% - Accent1 3 5 2 5" xfId="19065" xr:uid="{0969F09B-25A4-46DB-AD6C-00ADDFE5B474}"/>
    <cellStyle name="60% - Accent1 3 5 3" xfId="3855" xr:uid="{206E51DC-BC3E-422A-B04C-08A97A777014}"/>
    <cellStyle name="60% - Accent1 3 5 3 2" xfId="12185" xr:uid="{F311DEF1-81B8-4BD6-B1DA-4AADDAC27BD3}"/>
    <cellStyle name="60% - Accent1 3 5 3 2 2" xfId="28842" xr:uid="{DBC82AC3-D6BD-4624-8490-14BD8318922A}"/>
    <cellStyle name="60% - Accent1 3 5 3 3" xfId="20514" xr:uid="{B6DCA7D3-B7A7-4948-B226-A74C2B6557A5}"/>
    <cellStyle name="60% - Accent1 3 5 4" xfId="6631" xr:uid="{287C1529-9A13-4286-958C-854DBF93BB15}"/>
    <cellStyle name="60% - Accent1 3 5 4 2" xfId="14961" xr:uid="{C1767101-611C-4233-8EA8-FF1EA416A1EF}"/>
    <cellStyle name="60% - Accent1 3 5 4 2 2" xfId="31618" xr:uid="{271A4E4F-26EA-4BCF-AA9F-70F3387E47EB}"/>
    <cellStyle name="60% - Accent1 3 5 4 3" xfId="23290" xr:uid="{A4E0B8AA-E8B8-420F-91C8-C7F284A468E9}"/>
    <cellStyle name="60% - Accent1 3 5 5" xfId="9409" xr:uid="{7639F0CE-B472-482A-8518-CE7F64A9C375}"/>
    <cellStyle name="60% - Accent1 3 5 5 2" xfId="26066" xr:uid="{D743EBEC-E830-44F4-9F6B-1379620ECC26}"/>
    <cellStyle name="60% - Accent1 3 5 6" xfId="17738" xr:uid="{A65C306C-C683-49D6-AC41-A31538098631}"/>
    <cellStyle name="60% - Accent1 3 6" xfId="1329" xr:uid="{DCDED818-EF52-4704-A80A-59C0F7B3632F}"/>
    <cellStyle name="60% - Accent1 3 6 2" xfId="2657" xr:uid="{0FCF9FD8-947A-44FC-BBF9-2EA78BD756C1}"/>
    <cellStyle name="60% - Accent1 3 6 2 2" xfId="5447" xr:uid="{271FE482-6A28-450E-93FF-D5E0B08D9E41}"/>
    <cellStyle name="60% - Accent1 3 6 2 2 2" xfId="13777" xr:uid="{3D964650-98D5-4F3C-A56C-B55B92888687}"/>
    <cellStyle name="60% - Accent1 3 6 2 2 2 2" xfId="30434" xr:uid="{1B8CD216-2C8A-4493-A6A8-BF08446185E1}"/>
    <cellStyle name="60% - Accent1 3 6 2 2 3" xfId="22106" xr:uid="{95823CE3-13F2-4A52-9721-3F4DFCD02BE3}"/>
    <cellStyle name="60% - Accent1 3 6 2 3" xfId="8223" xr:uid="{30C9FF49-7A6B-4CB6-AB35-0FCD635509EE}"/>
    <cellStyle name="60% - Accent1 3 6 2 3 2" xfId="16553" xr:uid="{44906C2A-37FF-4B66-8C32-726AA8FD9907}"/>
    <cellStyle name="60% - Accent1 3 6 2 3 2 2" xfId="33210" xr:uid="{1B675ADC-4AE2-4649-8C6C-61F3BFA7ABB2}"/>
    <cellStyle name="60% - Accent1 3 6 2 3 3" xfId="24882" xr:uid="{F5DB2E8F-5960-4492-8842-1107F8FC25C9}"/>
    <cellStyle name="60% - Accent1 3 6 2 4" xfId="11001" xr:uid="{DD21FF9F-9F2A-469C-AC44-55CAC4D6678A}"/>
    <cellStyle name="60% - Accent1 3 6 2 4 2" xfId="27658" xr:uid="{36F58624-47C9-4AF1-B16C-4C5D30A19270}"/>
    <cellStyle name="60% - Accent1 3 6 2 5" xfId="19330" xr:uid="{700327C4-31A8-4AF2-83E0-EC96E8E21C4A}"/>
    <cellStyle name="60% - Accent1 3 6 3" xfId="4120" xr:uid="{9E1FA5F7-00BE-4D47-AA04-AB03EB99A6D3}"/>
    <cellStyle name="60% - Accent1 3 6 3 2" xfId="12450" xr:uid="{49D03294-DCA6-49DB-BDCB-AC7DDF5AFFBA}"/>
    <cellStyle name="60% - Accent1 3 6 3 2 2" xfId="29107" xr:uid="{F0FB8C08-F30F-4479-AFD9-5FA153D41F5E}"/>
    <cellStyle name="60% - Accent1 3 6 3 3" xfId="20779" xr:uid="{C2791373-4446-4A32-801D-FE9132C68B93}"/>
    <cellStyle name="60% - Accent1 3 6 4" xfId="6896" xr:uid="{A1AAB9B2-9595-4CF5-8E39-DD632156A541}"/>
    <cellStyle name="60% - Accent1 3 6 4 2" xfId="15226" xr:uid="{B02EECBC-9BF0-4653-8AFC-DC3D4B90B622}"/>
    <cellStyle name="60% - Accent1 3 6 4 2 2" xfId="31883" xr:uid="{96DEECCB-6357-41BB-BA9B-5A196AB7671E}"/>
    <cellStyle name="60% - Accent1 3 6 4 3" xfId="23555" xr:uid="{7D2C9A54-1857-4DD1-A7B2-501F65703C05}"/>
    <cellStyle name="60% - Accent1 3 6 5" xfId="9674" xr:uid="{5CE14D1E-8E05-4053-95EE-AD67A4EAB7C8}"/>
    <cellStyle name="60% - Accent1 3 6 5 2" xfId="26331" xr:uid="{8320B22E-5BC6-4DF1-84D3-76AF56B0AD65}"/>
    <cellStyle name="60% - Accent1 3 6 6" xfId="18003" xr:uid="{07FAF460-D2C4-4176-99D1-30E8F0DD4CEA}"/>
    <cellStyle name="60% - Accent1 3 7" xfId="1444" xr:uid="{91F5B634-A10B-470A-AA1A-97F4B7082BE0}"/>
    <cellStyle name="60% - Accent1 3 7 2" xfId="4234" xr:uid="{E14CFD2B-D21F-474C-A0DD-06F4ED982138}"/>
    <cellStyle name="60% - Accent1 3 7 2 2" xfId="12564" xr:uid="{3A18EF2A-8639-47E5-9656-07064FFD48C4}"/>
    <cellStyle name="60% - Accent1 3 7 2 2 2" xfId="29221" xr:uid="{9AF96F05-5A30-43A3-8E90-7C2BAB1DD49D}"/>
    <cellStyle name="60% - Accent1 3 7 2 3" xfId="20893" xr:uid="{512EE9D1-4CE2-4D66-946B-CA763761C238}"/>
    <cellStyle name="60% - Accent1 3 7 3" xfId="7010" xr:uid="{E020599A-1F9A-4CEE-AC73-FF93FDE968A2}"/>
    <cellStyle name="60% - Accent1 3 7 3 2" xfId="15340" xr:uid="{3A9F1635-12C4-463E-80CD-ADC9A1EE640E}"/>
    <cellStyle name="60% - Accent1 3 7 3 2 2" xfId="31997" xr:uid="{921DF17A-A52D-43B4-BB2C-827F1BE9C822}"/>
    <cellStyle name="60% - Accent1 3 7 3 3" xfId="23669" xr:uid="{BF46B329-B4D3-4BAF-B8AE-B2D5FE005F26}"/>
    <cellStyle name="60% - Accent1 3 7 4" xfId="9788" xr:uid="{6D999961-A6A9-497F-AD5E-501E818E239A}"/>
    <cellStyle name="60% - Accent1 3 7 4 2" xfId="26445" xr:uid="{0D6C5269-C9AC-4AB6-8406-BFD110A08671}"/>
    <cellStyle name="60% - Accent1 3 7 5" xfId="18117" xr:uid="{3929A22C-8E08-4B3B-8162-899EC6D8A78D}"/>
    <cellStyle name="60% - Accent1 3 8" xfId="2907" xr:uid="{9F23988A-79F0-480E-9CB2-2515603A0DD9}"/>
    <cellStyle name="60% - Accent1 3 8 2" xfId="11237" xr:uid="{7D08AFD1-22EC-4204-9532-262FC1B985CF}"/>
    <cellStyle name="60% - Accent1 3 8 2 2" xfId="27894" xr:uid="{9F5A14AF-EF50-490C-BD35-6E99C0121D51}"/>
    <cellStyle name="60% - Accent1 3 8 3" xfId="19566" xr:uid="{CBE12A76-4CA4-407E-A2BE-2B19C1CDBB11}"/>
    <cellStyle name="60% - Accent1 3 9" xfId="5683" xr:uid="{94D10D17-7272-47C6-83FD-5E01A9EE1932}"/>
    <cellStyle name="60% - Accent1 3 9 2" xfId="14013" xr:uid="{88418F4A-7EE3-40C2-8DE4-6D4CB946EB74}"/>
    <cellStyle name="60% - Accent1 3 9 2 2" xfId="30670" xr:uid="{A9CD43ED-4DBC-40A2-84AE-A7A5F6D222A1}"/>
    <cellStyle name="60% - Accent1 3 9 3" xfId="22342" xr:uid="{E5F848FE-DBD2-4A86-8F9C-81CC01B32D68}"/>
    <cellStyle name="60% - Accent1 4" xfId="167" xr:uid="{D0500BF7-731C-40FB-A243-C2FCB3F058FB}"/>
    <cellStyle name="60% - Accent1 4 2" xfId="409" xr:uid="{F8E4D643-27C5-4AE5-8A88-02624E724C44}"/>
    <cellStyle name="60% - Accent1 4 2 2" xfId="886" xr:uid="{262ED949-DB7B-48D7-A6FF-D2B00DEFC5C2}"/>
    <cellStyle name="60% - Accent1 4 2 2 2" xfId="2214" xr:uid="{4656CF81-BB0F-4F63-B3AE-C842CC3167E6}"/>
    <cellStyle name="60% - Accent1 4 2 2 2 2" xfId="5004" xr:uid="{FA6549F1-FCAB-4385-9ECC-8F7C7C712A09}"/>
    <cellStyle name="60% - Accent1 4 2 2 2 2 2" xfId="13334" xr:uid="{0AFD5F69-9F8C-4EB6-9082-372C891BE68E}"/>
    <cellStyle name="60% - Accent1 4 2 2 2 2 2 2" xfId="29991" xr:uid="{1C6D1AF1-F88E-4468-8451-7B5C5F88EA09}"/>
    <cellStyle name="60% - Accent1 4 2 2 2 2 3" xfId="21663" xr:uid="{57E423D4-C675-43CD-89DC-485F4C3B5033}"/>
    <cellStyle name="60% - Accent1 4 2 2 2 3" xfId="7780" xr:uid="{E8332917-62CD-4C81-B223-89585DC5DE5B}"/>
    <cellStyle name="60% - Accent1 4 2 2 2 3 2" xfId="16110" xr:uid="{2E703A4C-592F-414C-A8EB-4A10436721D7}"/>
    <cellStyle name="60% - Accent1 4 2 2 2 3 2 2" xfId="32767" xr:uid="{5C5A70E7-68C7-4D82-BBC0-80D64C578CC4}"/>
    <cellStyle name="60% - Accent1 4 2 2 2 3 3" xfId="24439" xr:uid="{0E520613-5864-4C63-9CAB-46E5EE6697E4}"/>
    <cellStyle name="60% - Accent1 4 2 2 2 4" xfId="10558" xr:uid="{E86AD937-02CC-4782-A867-2B0A8D682AA6}"/>
    <cellStyle name="60% - Accent1 4 2 2 2 4 2" xfId="27215" xr:uid="{2C96BDFD-EAC4-476B-86F6-D1E2493F5F91}"/>
    <cellStyle name="60% - Accent1 4 2 2 2 5" xfId="18887" xr:uid="{2C2C168A-514E-4E3A-9995-6AB2F7C23802}"/>
    <cellStyle name="60% - Accent1 4 2 2 3" xfId="3677" xr:uid="{91F88A5F-3798-4B60-8096-BD2A3E95FFB3}"/>
    <cellStyle name="60% - Accent1 4 2 2 3 2" xfId="12007" xr:uid="{68BE04FF-28F8-451D-8502-DF559C8BE5FF}"/>
    <cellStyle name="60% - Accent1 4 2 2 3 2 2" xfId="28664" xr:uid="{E91954F0-2589-4A28-9B99-A78519B4A69B}"/>
    <cellStyle name="60% - Accent1 4 2 2 3 3" xfId="20336" xr:uid="{4086D13E-E12B-455F-A0B6-22F89EE4EFAE}"/>
    <cellStyle name="60% - Accent1 4 2 2 4" xfId="6453" xr:uid="{6C4AB891-0145-48B2-B084-57A0BA783261}"/>
    <cellStyle name="60% - Accent1 4 2 2 4 2" xfId="14783" xr:uid="{871B0016-EE43-49D7-81EF-3BEBDD47533B}"/>
    <cellStyle name="60% - Accent1 4 2 2 4 2 2" xfId="31440" xr:uid="{BC9209F2-1A53-499F-9EC9-A8C4E3A3F748}"/>
    <cellStyle name="60% - Accent1 4 2 2 4 3" xfId="23112" xr:uid="{DDE44F83-3B7C-4EA1-85AB-CB03441A7A80}"/>
    <cellStyle name="60% - Accent1 4 2 2 5" xfId="9231" xr:uid="{38DC1F01-4EAD-4EC7-8694-043CDD9480DF}"/>
    <cellStyle name="60% - Accent1 4 2 2 5 2" xfId="25888" xr:uid="{794E61CE-3D65-4219-A1C3-ECC816ADC430}"/>
    <cellStyle name="60% - Accent1 4 2 2 6" xfId="17560" xr:uid="{15BEA1D5-B2AA-40F6-A21B-44E92033287A}"/>
    <cellStyle name="60% - Accent1 4 2 3" xfId="1739" xr:uid="{68D82F1A-6B94-4058-AE50-01AE5DA630CA}"/>
    <cellStyle name="60% - Accent1 4 2 3 2" xfId="4529" xr:uid="{6994E9AE-0750-401D-A5AA-5D2501D0B181}"/>
    <cellStyle name="60% - Accent1 4 2 3 2 2" xfId="12859" xr:uid="{C9F1E605-9B7D-413A-AAE7-7DF4A08A0970}"/>
    <cellStyle name="60% - Accent1 4 2 3 2 2 2" xfId="29516" xr:uid="{7697CD75-0871-4289-8305-6BA06ECA8439}"/>
    <cellStyle name="60% - Accent1 4 2 3 2 3" xfId="21188" xr:uid="{F7339B63-9DE1-4832-9AF5-6A06FEEFC19D}"/>
    <cellStyle name="60% - Accent1 4 2 3 3" xfId="7305" xr:uid="{24819E2E-4D7B-413D-A04A-261C870A8334}"/>
    <cellStyle name="60% - Accent1 4 2 3 3 2" xfId="15635" xr:uid="{48E5CA31-AEEF-4E1C-8586-BBFAADE7B2B1}"/>
    <cellStyle name="60% - Accent1 4 2 3 3 2 2" xfId="32292" xr:uid="{6C00DF67-D277-4E63-89BE-1062A31D84A5}"/>
    <cellStyle name="60% - Accent1 4 2 3 3 3" xfId="23964" xr:uid="{2780D9A8-1A86-4C38-B2AC-49C7ECCEB237}"/>
    <cellStyle name="60% - Accent1 4 2 3 4" xfId="10083" xr:uid="{30038977-2C32-4236-8804-13572C002A81}"/>
    <cellStyle name="60% - Accent1 4 2 3 4 2" xfId="26740" xr:uid="{E65E7ECB-418A-4799-B9A8-805130521649}"/>
    <cellStyle name="60% - Accent1 4 2 3 5" xfId="18412" xr:uid="{E7DA8292-46FF-4B5B-9DE9-D1675ECACD57}"/>
    <cellStyle name="60% - Accent1 4 2 4" xfId="3202" xr:uid="{7979D550-2A98-4792-A81D-312041175B2B}"/>
    <cellStyle name="60% - Accent1 4 2 4 2" xfId="11532" xr:uid="{4313E45C-F52F-43CC-8909-3FB295CB00FC}"/>
    <cellStyle name="60% - Accent1 4 2 4 2 2" xfId="28189" xr:uid="{DFC572AE-3FA3-4874-8637-0117CD08EF9E}"/>
    <cellStyle name="60% - Accent1 4 2 4 3" xfId="19861" xr:uid="{6140E126-2881-47C8-A0B0-8DC14ECB6365}"/>
    <cellStyle name="60% - Accent1 4 2 5" xfId="5978" xr:uid="{DAD92268-F995-4E85-8477-21F018171E83}"/>
    <cellStyle name="60% - Accent1 4 2 5 2" xfId="14308" xr:uid="{985631E2-674F-4A95-839E-0CED62F2D0E8}"/>
    <cellStyle name="60% - Accent1 4 2 5 2 2" xfId="30965" xr:uid="{01BCB409-F470-41D8-BA5C-E896075DE2F3}"/>
    <cellStyle name="60% - Accent1 4 2 5 3" xfId="22637" xr:uid="{07CD0C53-AE27-4B7A-A203-BFB1792DE93C}"/>
    <cellStyle name="60% - Accent1 4 2 6" xfId="8756" xr:uid="{35FDD13A-42DF-4FB5-B5E6-720DDEE4C8E4}"/>
    <cellStyle name="60% - Accent1 4 2 6 2" xfId="25413" xr:uid="{B24FB143-6F40-44DE-882C-C10307A3CB6C}"/>
    <cellStyle name="60% - Accent1 4 2 7" xfId="17085" xr:uid="{7BD2DE6F-EC43-4A8B-83F2-8B03CF3A43F0}"/>
    <cellStyle name="60% - Accent1 4 3" xfId="645" xr:uid="{80813695-867A-4C8C-8379-55C4735E2FA1}"/>
    <cellStyle name="60% - Accent1 4 3 2" xfId="1975" xr:uid="{60DFA015-6075-476F-AB72-393DB5AB2A8A}"/>
    <cellStyle name="60% - Accent1 4 3 2 2" xfId="4765" xr:uid="{DF2D420D-9E2D-4504-B9DA-9B3019A76105}"/>
    <cellStyle name="60% - Accent1 4 3 2 2 2" xfId="13095" xr:uid="{B5D2E442-0F79-43C9-93E5-9387DBFF2E25}"/>
    <cellStyle name="60% - Accent1 4 3 2 2 2 2" xfId="29752" xr:uid="{A1A16703-DE6D-4B43-9B2E-01957B5A0CD0}"/>
    <cellStyle name="60% - Accent1 4 3 2 2 3" xfId="21424" xr:uid="{F626201E-4A64-4C8B-AB24-3BC38311405D}"/>
    <cellStyle name="60% - Accent1 4 3 2 3" xfId="7541" xr:uid="{5000B855-762F-4D54-98DE-995E7EE64498}"/>
    <cellStyle name="60% - Accent1 4 3 2 3 2" xfId="15871" xr:uid="{8052C1EA-1B94-44D9-B67D-68BB423C84FF}"/>
    <cellStyle name="60% - Accent1 4 3 2 3 2 2" xfId="32528" xr:uid="{0CC7A98A-17E1-4802-B823-2CDED8597613}"/>
    <cellStyle name="60% - Accent1 4 3 2 3 3" xfId="24200" xr:uid="{0BAA3384-1E3E-464B-BB62-8DA5E2B27232}"/>
    <cellStyle name="60% - Accent1 4 3 2 4" xfId="10319" xr:uid="{B899D6D9-BDEC-490B-9FDB-D185A2AABA65}"/>
    <cellStyle name="60% - Accent1 4 3 2 4 2" xfId="26976" xr:uid="{3895FAF9-AA05-4417-B5B5-1991C93AD573}"/>
    <cellStyle name="60% - Accent1 4 3 2 5" xfId="18648" xr:uid="{70FD403F-5238-4E7C-A3E9-182BB7399CDD}"/>
    <cellStyle name="60% - Accent1 4 3 3" xfId="3438" xr:uid="{C34D5EEB-EAE2-4167-8C75-845B8E93B0FD}"/>
    <cellStyle name="60% - Accent1 4 3 3 2" xfId="11768" xr:uid="{CFCBC92E-0ABB-4EDA-A7EC-7E90D4F6A732}"/>
    <cellStyle name="60% - Accent1 4 3 3 2 2" xfId="28425" xr:uid="{702A526F-BF72-48C3-A578-32CEE8564393}"/>
    <cellStyle name="60% - Accent1 4 3 3 3" xfId="20097" xr:uid="{42BA78BE-3D36-4B4D-A2C9-958C9FC4FA5A}"/>
    <cellStyle name="60% - Accent1 4 3 4" xfId="6214" xr:uid="{255D9C6B-09ED-410D-AB4B-EB7537037B15}"/>
    <cellStyle name="60% - Accent1 4 3 4 2" xfId="14544" xr:uid="{A6774471-BE79-4B4A-B216-5EF798BFD4CE}"/>
    <cellStyle name="60% - Accent1 4 3 4 2 2" xfId="31201" xr:uid="{DB4525AF-69A4-4FC7-AE6A-DD53594E32E9}"/>
    <cellStyle name="60% - Accent1 4 3 4 3" xfId="22873" xr:uid="{012FDE36-40D7-4127-8C8E-1D623F817D3F}"/>
    <cellStyle name="60% - Accent1 4 3 5" xfId="8992" xr:uid="{003889B5-E7DC-4902-82A9-831618D436BA}"/>
    <cellStyle name="60% - Accent1 4 3 5 2" xfId="25649" xr:uid="{E3E36AE1-3D9A-4D60-B690-0E0077A40AE9}"/>
    <cellStyle name="60% - Accent1 4 3 6" xfId="17321" xr:uid="{BD7C8EFC-3934-4C6C-B8D2-549E9F506849}"/>
    <cellStyle name="60% - Accent1 4 4" xfId="1122" xr:uid="{68E3561B-F136-4638-A5D1-25E48584A8E9}"/>
    <cellStyle name="60% - Accent1 4 4 2" xfId="2450" xr:uid="{3ECF8010-A694-40ED-8E5C-FE24581543DF}"/>
    <cellStyle name="60% - Accent1 4 4 2 2" xfId="5240" xr:uid="{A0CA8E34-B5FF-4188-B97E-223EC2756D92}"/>
    <cellStyle name="60% - Accent1 4 4 2 2 2" xfId="13570" xr:uid="{58FA42F8-1A13-4519-AE0E-9E10FEF47323}"/>
    <cellStyle name="60% - Accent1 4 4 2 2 2 2" xfId="30227" xr:uid="{240B91CC-D0C4-417F-A005-C01EB5EA9D1D}"/>
    <cellStyle name="60% - Accent1 4 4 2 2 3" xfId="21899" xr:uid="{BC5F2AB2-5844-4FD0-9888-85F4FCA3622B}"/>
    <cellStyle name="60% - Accent1 4 4 2 3" xfId="8016" xr:uid="{35C1665C-49D9-40C9-B166-E873228E4260}"/>
    <cellStyle name="60% - Accent1 4 4 2 3 2" xfId="16346" xr:uid="{93241B23-507C-4EE4-948C-D129DC4A78F6}"/>
    <cellStyle name="60% - Accent1 4 4 2 3 2 2" xfId="33003" xr:uid="{5FE23319-FD7B-41E6-9D47-519C90EFA083}"/>
    <cellStyle name="60% - Accent1 4 4 2 3 3" xfId="24675" xr:uid="{6B537359-9B91-40BA-BF4D-6E2D78BA466D}"/>
    <cellStyle name="60% - Accent1 4 4 2 4" xfId="10794" xr:uid="{82F98795-965F-48BF-99DE-D56378DA61CB}"/>
    <cellStyle name="60% - Accent1 4 4 2 4 2" xfId="27451" xr:uid="{A54D8957-8878-4ED9-9BD0-47897E7E01D6}"/>
    <cellStyle name="60% - Accent1 4 4 2 5" xfId="19123" xr:uid="{826694C2-172E-4096-8720-86FE78248A2F}"/>
    <cellStyle name="60% - Accent1 4 4 3" xfId="3913" xr:uid="{50811D15-5976-45F0-B6F3-C305C00E11BC}"/>
    <cellStyle name="60% - Accent1 4 4 3 2" xfId="12243" xr:uid="{31B8E909-707E-4DEE-B884-D4E59EE6B2FA}"/>
    <cellStyle name="60% - Accent1 4 4 3 2 2" xfId="28900" xr:uid="{C423D281-742A-4FB6-A791-334BD4827733}"/>
    <cellStyle name="60% - Accent1 4 4 3 3" xfId="20572" xr:uid="{64A71F84-FFC3-4CA5-BA1B-9BE3A87DA3A5}"/>
    <cellStyle name="60% - Accent1 4 4 4" xfId="6689" xr:uid="{3B8F1AC3-1CE9-41C0-93B3-7B1A4B9A1062}"/>
    <cellStyle name="60% - Accent1 4 4 4 2" xfId="15019" xr:uid="{5157E772-407E-4D88-9183-4163400F4D8A}"/>
    <cellStyle name="60% - Accent1 4 4 4 2 2" xfId="31676" xr:uid="{F1B40E38-4707-4112-8A12-7C58886449D3}"/>
    <cellStyle name="60% - Accent1 4 4 4 3" xfId="23348" xr:uid="{9E92616A-03BA-49DA-88FF-023C01E7F21C}"/>
    <cellStyle name="60% - Accent1 4 4 5" xfId="9467" xr:uid="{3E2634C5-4956-40D1-8F5A-C46A1C5D7BB3}"/>
    <cellStyle name="60% - Accent1 4 4 5 2" xfId="26124" xr:uid="{1F25619E-243D-4DD4-BAE8-EF8B8BBE8C38}"/>
    <cellStyle name="60% - Accent1 4 4 6" xfId="17796" xr:uid="{7AA3F9B5-3D67-4940-AE65-F5C8272FE66B}"/>
    <cellStyle name="60% - Accent1 4 5" xfId="1502" xr:uid="{F306513A-D7FF-4ACC-BE62-B765D9AD8F06}"/>
    <cellStyle name="60% - Accent1 4 5 2" xfId="4292" xr:uid="{C161A30E-3C0E-4D6A-825A-CAA698CF6F2A}"/>
    <cellStyle name="60% - Accent1 4 5 2 2" xfId="12622" xr:uid="{BED0E130-C61A-444A-BA46-C82AD3B0A8BC}"/>
    <cellStyle name="60% - Accent1 4 5 2 2 2" xfId="29279" xr:uid="{EA875FF8-C1B0-446D-A189-6224ADBA5635}"/>
    <cellStyle name="60% - Accent1 4 5 2 3" xfId="20951" xr:uid="{ED68FE7C-B95E-412D-9C3A-46FA334FA4AA}"/>
    <cellStyle name="60% - Accent1 4 5 3" xfId="7068" xr:uid="{6616FB48-DF2A-4316-B310-21A54451EF13}"/>
    <cellStyle name="60% - Accent1 4 5 3 2" xfId="15398" xr:uid="{D612C4E6-1C26-4CF4-BC40-6BF8F5209A4E}"/>
    <cellStyle name="60% - Accent1 4 5 3 2 2" xfId="32055" xr:uid="{2D501C7E-26DE-4559-85EF-60E027924F25}"/>
    <cellStyle name="60% - Accent1 4 5 3 3" xfId="23727" xr:uid="{96CB8D1A-581F-4E90-A13C-630703A1BD76}"/>
    <cellStyle name="60% - Accent1 4 5 4" xfId="9846" xr:uid="{EBB6F550-779B-41E9-9AA0-4CEFF1044DBF}"/>
    <cellStyle name="60% - Accent1 4 5 4 2" xfId="26503" xr:uid="{FF250D92-F5E6-4D69-B6D7-3B404F756D15}"/>
    <cellStyle name="60% - Accent1 4 5 5" xfId="18175" xr:uid="{6133F1C0-6457-4E3A-A430-044661C844FA}"/>
    <cellStyle name="60% - Accent1 4 6" xfId="2965" xr:uid="{FB719B09-4029-443C-850E-F22CE701140E}"/>
    <cellStyle name="60% - Accent1 4 6 2" xfId="11295" xr:uid="{59693163-2EE9-4779-98AD-732792CE24AF}"/>
    <cellStyle name="60% - Accent1 4 6 2 2" xfId="27952" xr:uid="{77F7B293-DE26-46E1-BBC6-13E997C07CF0}"/>
    <cellStyle name="60% - Accent1 4 6 3" xfId="19624" xr:uid="{5A1152DC-F20B-4CDD-AE3C-BAB3D144AC41}"/>
    <cellStyle name="60% - Accent1 4 7" xfId="5741" xr:uid="{2B16A74A-ED34-49FD-A08E-687D7CABCA68}"/>
    <cellStyle name="60% - Accent1 4 7 2" xfId="14071" xr:uid="{D303C20F-8D0A-4B6B-817E-0F058480C27B}"/>
    <cellStyle name="60% - Accent1 4 7 2 2" xfId="30728" xr:uid="{31354E5D-7252-4FA8-8F8C-3BADE0E77CBD}"/>
    <cellStyle name="60% - Accent1 4 7 3" xfId="22400" xr:uid="{DDA9BF30-4B65-43AC-8422-294E6180C3CE}"/>
    <cellStyle name="60% - Accent1 4 8" xfId="8519" xr:uid="{7B8379E4-F1DE-4144-8AD6-29365B3BC7FF}"/>
    <cellStyle name="60% - Accent1 4 8 2" xfId="25176" xr:uid="{6C0E5942-879D-436F-A6D1-4B3D3B396B77}"/>
    <cellStyle name="60% - Accent1 4 9" xfId="16848" xr:uid="{617F0027-E4C5-4F3B-B4AD-0E91CDCB412A}"/>
    <cellStyle name="60% - Accent1 5" xfId="297" xr:uid="{07CA6104-1832-4F0B-804A-1CF0400619BB}"/>
    <cellStyle name="60% - Accent1 5 2" xfId="779" xr:uid="{6EFDD860-EE05-44F5-BB1C-BBC3279FA13B}"/>
    <cellStyle name="60% - Accent1 5 2 2" xfId="2107" xr:uid="{F943AD1B-B359-45D6-AAE9-6398C1CDC3A6}"/>
    <cellStyle name="60% - Accent1 5 2 2 2" xfId="4897" xr:uid="{55DC04C1-A0A7-4B1B-B7BF-04B0CCC469D9}"/>
    <cellStyle name="60% - Accent1 5 2 2 2 2" xfId="13227" xr:uid="{BC26C7A0-9EA2-45C8-939D-38EE18923B33}"/>
    <cellStyle name="60% - Accent1 5 2 2 2 2 2" xfId="29884" xr:uid="{5F56CF13-A63C-4F13-B079-D56D46FD8E10}"/>
    <cellStyle name="60% - Accent1 5 2 2 2 3" xfId="21556" xr:uid="{57F228F6-7E26-43F1-8247-FE26A0DA443B}"/>
    <cellStyle name="60% - Accent1 5 2 2 3" xfId="7673" xr:uid="{E0C61A92-1CD5-4F46-97B4-0580A6326F88}"/>
    <cellStyle name="60% - Accent1 5 2 2 3 2" xfId="16003" xr:uid="{0FF2B060-AE32-4C57-86C3-91C17707C36E}"/>
    <cellStyle name="60% - Accent1 5 2 2 3 2 2" xfId="32660" xr:uid="{E3B9E4D5-BE41-417B-8A8C-531B7183328A}"/>
    <cellStyle name="60% - Accent1 5 2 2 3 3" xfId="24332" xr:uid="{9515CEF4-3D74-43C2-8C5E-64E198849B26}"/>
    <cellStyle name="60% - Accent1 5 2 2 4" xfId="10451" xr:uid="{E2F55B3D-17FE-44B3-AC3B-E514FAB55B90}"/>
    <cellStyle name="60% - Accent1 5 2 2 4 2" xfId="27108" xr:uid="{2B2C74D5-3ACE-421A-AE99-71B67B0C2851}"/>
    <cellStyle name="60% - Accent1 5 2 2 5" xfId="18780" xr:uid="{BBB1530C-F241-4A00-8B3F-A9CC554D87EE}"/>
    <cellStyle name="60% - Accent1 5 2 3" xfId="3570" xr:uid="{CD7387C6-427B-4D8A-AB2C-530738EBD251}"/>
    <cellStyle name="60% - Accent1 5 2 3 2" xfId="11900" xr:uid="{415C9574-4811-40DF-BAF7-7B38D9B6F778}"/>
    <cellStyle name="60% - Accent1 5 2 3 2 2" xfId="28557" xr:uid="{0952FA00-7433-4612-A1FA-1F2EEE4B5874}"/>
    <cellStyle name="60% - Accent1 5 2 3 3" xfId="20229" xr:uid="{CB6A15AF-C09A-425F-A419-505D93AB11D8}"/>
    <cellStyle name="60% - Accent1 5 2 4" xfId="6346" xr:uid="{D92B2C74-4C76-422E-AB08-56B5A521475D}"/>
    <cellStyle name="60% - Accent1 5 2 4 2" xfId="14676" xr:uid="{F08999ED-85BB-4AE0-9C36-66D271A263C6}"/>
    <cellStyle name="60% - Accent1 5 2 4 2 2" xfId="31333" xr:uid="{C7C30E2E-E68A-4580-A43A-09E3A3914A89}"/>
    <cellStyle name="60% - Accent1 5 2 4 3" xfId="23005" xr:uid="{43D3D92E-5103-4127-B406-0E42F5F9E402}"/>
    <cellStyle name="60% - Accent1 5 2 5" xfId="9124" xr:uid="{51F30203-3970-4F2A-BD15-BB6763DB73F0}"/>
    <cellStyle name="60% - Accent1 5 2 5 2" xfId="25781" xr:uid="{3EFBB6CE-667F-4430-9099-14C07EE18612}"/>
    <cellStyle name="60% - Accent1 5 2 6" xfId="17453" xr:uid="{ED1261E3-94A8-4A32-A0A8-AB914DFCD100}"/>
    <cellStyle name="60% - Accent1 5 3" xfId="1627" xr:uid="{A87B16E8-27F3-41C7-B154-8ECE0A73C7D9}"/>
    <cellStyle name="60% - Accent1 5 3 2" xfId="4417" xr:uid="{77C91E31-335A-4665-B420-F253384BC2CD}"/>
    <cellStyle name="60% - Accent1 5 3 2 2" xfId="12747" xr:uid="{C1D6E6F3-8E4F-4141-A26C-C17ACA5F00C1}"/>
    <cellStyle name="60% - Accent1 5 3 2 2 2" xfId="29404" xr:uid="{618692AA-1297-40D2-9D04-66B21B005EAF}"/>
    <cellStyle name="60% - Accent1 5 3 2 3" xfId="21076" xr:uid="{72F02399-CB73-4D29-AD3F-758104A2C62E}"/>
    <cellStyle name="60% - Accent1 5 3 3" xfId="7193" xr:uid="{83E9E6C5-0774-4BF8-95B5-2B001CF5ADA2}"/>
    <cellStyle name="60% - Accent1 5 3 3 2" xfId="15523" xr:uid="{59569D1A-76AF-4667-90D6-DBB8466610DB}"/>
    <cellStyle name="60% - Accent1 5 3 3 2 2" xfId="32180" xr:uid="{E76843CA-1D27-430C-87F7-F3B220CB553C}"/>
    <cellStyle name="60% - Accent1 5 3 3 3" xfId="23852" xr:uid="{4841E059-0367-4D2A-A92B-AC473D8A5C15}"/>
    <cellStyle name="60% - Accent1 5 3 4" xfId="9971" xr:uid="{F2F168F1-C8C6-4FBB-8E70-EC7B29FA1DE7}"/>
    <cellStyle name="60% - Accent1 5 3 4 2" xfId="26628" xr:uid="{08E96FDA-A64F-42CE-A24D-94D710CDCB8B}"/>
    <cellStyle name="60% - Accent1 5 3 5" xfId="18300" xr:uid="{56B1B144-6508-4010-A084-F782C4B986EE}"/>
    <cellStyle name="60% - Accent1 5 4" xfId="3090" xr:uid="{1043BDAC-C2EC-4032-9690-DE228A82B445}"/>
    <cellStyle name="60% - Accent1 5 4 2" xfId="11420" xr:uid="{D8EBA36F-FF8B-4221-B7F9-F9C973D5D876}"/>
    <cellStyle name="60% - Accent1 5 4 2 2" xfId="28077" xr:uid="{FAB5D0AA-2FCE-4F35-BC41-38B5D68258E0}"/>
    <cellStyle name="60% - Accent1 5 4 3" xfId="19749" xr:uid="{68E7C184-EEA7-4AFE-AF94-C2F0F3A51529}"/>
    <cellStyle name="60% - Accent1 5 5" xfId="5866" xr:uid="{67DB91B3-167D-444B-A842-4A4AF644CB7F}"/>
    <cellStyle name="60% - Accent1 5 5 2" xfId="14196" xr:uid="{3C5FA869-B9E0-40AC-B240-75795CB0D7B6}"/>
    <cellStyle name="60% - Accent1 5 5 2 2" xfId="30853" xr:uid="{76556391-207D-4C81-84D6-47B9A6BFAC5E}"/>
    <cellStyle name="60% - Accent1 5 5 3" xfId="22525" xr:uid="{D23C5B88-A363-4EFE-9E90-6A5BEF96C1BC}"/>
    <cellStyle name="60% - Accent1 5 6" xfId="8644" xr:uid="{CDF58610-572D-4D6B-BD58-4DF5D767705C}"/>
    <cellStyle name="60% - Accent1 5 6 2" xfId="25301" xr:uid="{FD0C3666-4F1E-4753-92C1-6FC7A22DCC16}"/>
    <cellStyle name="60% - Accent1 5 7" xfId="16973" xr:uid="{1817AFC9-4549-455E-8B66-F4F9BE0B74D6}"/>
    <cellStyle name="60% - Accent1 6" xfId="533" xr:uid="{9999E0BE-3F86-4572-BCE6-3B58521ECB8C}"/>
    <cellStyle name="60% - Accent1 6 2" xfId="1863" xr:uid="{81B7494C-AE85-4D76-976C-4BC8C9341E7D}"/>
    <cellStyle name="60% - Accent1 6 2 2" xfId="4653" xr:uid="{7AED7770-4B9D-45B3-86F8-F9B56974840C}"/>
    <cellStyle name="60% - Accent1 6 2 2 2" xfId="12983" xr:uid="{7FCB593D-5B55-477F-B4E0-F8E125729679}"/>
    <cellStyle name="60% - Accent1 6 2 2 2 2" xfId="29640" xr:uid="{0F39FBCA-E79A-474D-805B-1BB2BDABC98B}"/>
    <cellStyle name="60% - Accent1 6 2 2 3" xfId="21312" xr:uid="{CB8378CD-BEBA-42E1-9742-699261727689}"/>
    <cellStyle name="60% - Accent1 6 2 3" xfId="7429" xr:uid="{A7018A8B-0332-4EB2-85F7-8BC96C006941}"/>
    <cellStyle name="60% - Accent1 6 2 3 2" xfId="15759" xr:uid="{56EA3A37-9446-4A16-8F7A-3E523F950B8B}"/>
    <cellStyle name="60% - Accent1 6 2 3 2 2" xfId="32416" xr:uid="{D7F05DFF-D349-44E8-AD58-FE757F0E02E7}"/>
    <cellStyle name="60% - Accent1 6 2 3 3" xfId="24088" xr:uid="{98C929AF-2458-460A-8671-079B792CBB6A}"/>
    <cellStyle name="60% - Accent1 6 2 4" xfId="10207" xr:uid="{2D72FA15-12C5-4EF2-97BA-28E18129DD4A}"/>
    <cellStyle name="60% - Accent1 6 2 4 2" xfId="26864" xr:uid="{D5FFCCB4-4C62-4B99-9341-FDA87542D9DA}"/>
    <cellStyle name="60% - Accent1 6 2 5" xfId="18536" xr:uid="{4DCBCBBF-921F-49BD-AF11-11B5FD979131}"/>
    <cellStyle name="60% - Accent1 6 3" xfId="3326" xr:uid="{B3408309-5211-49BB-862D-4C034D30525E}"/>
    <cellStyle name="60% - Accent1 6 3 2" xfId="11656" xr:uid="{8D74AF33-E8B2-402B-BAC1-9092BB3D16A7}"/>
    <cellStyle name="60% - Accent1 6 3 2 2" xfId="28313" xr:uid="{A390CF63-722D-44BF-BFB8-2235F9AC1399}"/>
    <cellStyle name="60% - Accent1 6 3 3" xfId="19985" xr:uid="{9F3DF839-30B7-4894-AB52-AABCF1CF8B56}"/>
    <cellStyle name="60% - Accent1 6 4" xfId="6102" xr:uid="{5AFB1064-0485-4C7E-B72C-D9DE0E1A7F2B}"/>
    <cellStyle name="60% - Accent1 6 4 2" xfId="14432" xr:uid="{183E39CF-E1BF-46E4-8B21-BC9375086105}"/>
    <cellStyle name="60% - Accent1 6 4 2 2" xfId="31089" xr:uid="{9A59843B-90DD-420B-B75A-025950A482AF}"/>
    <cellStyle name="60% - Accent1 6 4 3" xfId="22761" xr:uid="{C0412D4A-C129-4702-B414-EEC485989674}"/>
    <cellStyle name="60% - Accent1 6 5" xfId="8880" xr:uid="{CA22CEB8-F6A8-4A4D-AB46-5560A031D39B}"/>
    <cellStyle name="60% - Accent1 6 5 2" xfId="25537" xr:uid="{68A60035-9048-424E-A061-ACF6BF2EC04E}"/>
    <cellStyle name="60% - Accent1 6 6" xfId="17209" xr:uid="{2B6A650E-6263-4641-9EA9-58938A35D6BC}"/>
    <cellStyle name="60% - Accent1 7" xfId="1010" xr:uid="{F2518D92-D314-43D6-A5EE-73D5F722A329}"/>
    <cellStyle name="60% - Accent1 7 2" xfId="2338" xr:uid="{3345311C-13F9-4CD7-A82C-F529C43FD79A}"/>
    <cellStyle name="60% - Accent1 7 2 2" xfId="5128" xr:uid="{273B65FD-4AAA-4C2A-BB33-E311636D8173}"/>
    <cellStyle name="60% - Accent1 7 2 2 2" xfId="13458" xr:uid="{E237E4E9-AAE5-4D44-B005-5852DD52DB6A}"/>
    <cellStyle name="60% - Accent1 7 2 2 2 2" xfId="30115" xr:uid="{27DC4D21-FE06-459B-8263-09070C83C9F8}"/>
    <cellStyle name="60% - Accent1 7 2 2 3" xfId="21787" xr:uid="{D48AD712-E83C-4C12-9E58-18B3EA198363}"/>
    <cellStyle name="60% - Accent1 7 2 3" xfId="7904" xr:uid="{AC242428-9839-493B-98D0-74CED10DA66A}"/>
    <cellStyle name="60% - Accent1 7 2 3 2" xfId="16234" xr:uid="{799F1951-3148-4322-A423-1E3A83169593}"/>
    <cellStyle name="60% - Accent1 7 2 3 2 2" xfId="32891" xr:uid="{911BF939-AAFE-4A3B-94C8-991E305AF91E}"/>
    <cellStyle name="60% - Accent1 7 2 3 3" xfId="24563" xr:uid="{6E109BCF-CF82-4E74-BA20-57E64F572EAF}"/>
    <cellStyle name="60% - Accent1 7 2 4" xfId="10682" xr:uid="{05496F87-7D21-4DF2-BFB1-9F0910167330}"/>
    <cellStyle name="60% - Accent1 7 2 4 2" xfId="27339" xr:uid="{49392CBB-20C3-42C3-89DC-782678576048}"/>
    <cellStyle name="60% - Accent1 7 2 5" xfId="19011" xr:uid="{3FE14699-7794-48A5-A7FA-E5D37D73365C}"/>
    <cellStyle name="60% - Accent1 7 3" xfId="3801" xr:uid="{06904E71-AFA1-44C7-9E64-32492AF5C721}"/>
    <cellStyle name="60% - Accent1 7 3 2" xfId="12131" xr:uid="{FDA2983A-D24F-4B43-87C1-02CEEF3C5A3E}"/>
    <cellStyle name="60% - Accent1 7 3 2 2" xfId="28788" xr:uid="{4B2BECF5-8ACE-4DB1-B2CF-E21B21B754FF}"/>
    <cellStyle name="60% - Accent1 7 3 3" xfId="20460" xr:uid="{21C67F3F-959B-4C83-A449-0F27901BE1B3}"/>
    <cellStyle name="60% - Accent1 7 4" xfId="6577" xr:uid="{53B635D7-6D92-4893-9BFF-CA47A8C7ADEB}"/>
    <cellStyle name="60% - Accent1 7 4 2" xfId="14907" xr:uid="{EB547BFC-710F-414A-9F2C-7DC0BB703C1E}"/>
    <cellStyle name="60% - Accent1 7 4 2 2" xfId="31564" xr:uid="{EAF59563-D85F-4A2C-90EF-48DF002CF2D4}"/>
    <cellStyle name="60% - Accent1 7 4 3" xfId="23236" xr:uid="{DA1CF7C5-8A40-4A8B-9E66-69CE7300BCD1}"/>
    <cellStyle name="60% - Accent1 7 5" xfId="9355" xr:uid="{A15E1A08-C239-41F0-9E9E-2FA6DF2ADFDA}"/>
    <cellStyle name="60% - Accent1 7 5 2" xfId="26012" xr:uid="{62AF1DBE-6082-4475-B583-B343C15D5610}"/>
    <cellStyle name="60% - Accent1 7 6" xfId="17684" xr:uid="{00F37DC7-BD5C-4FF8-A138-CC6EE9B5FDF0}"/>
    <cellStyle name="60% - Accent1 8" xfId="1245" xr:uid="{53F23008-23EB-468D-8CBF-3392796F081C}"/>
    <cellStyle name="60% - Accent1 8 2" xfId="2573" xr:uid="{199C23B9-FAD9-4E1D-8F0E-618CE5265503}"/>
    <cellStyle name="60% - Accent1 8 2 2" xfId="5363" xr:uid="{E2FF496D-BC87-43E0-9D4A-005A65176410}"/>
    <cellStyle name="60% - Accent1 8 2 2 2" xfId="13693" xr:uid="{E43C1029-F0F3-493B-9EFF-03312EA95390}"/>
    <cellStyle name="60% - Accent1 8 2 2 2 2" xfId="30350" xr:uid="{D5D3E45C-0747-44E8-AB68-25D08FA5A4C5}"/>
    <cellStyle name="60% - Accent1 8 2 2 3" xfId="22022" xr:uid="{4593207B-BA00-4D63-AE27-D98B8A608B10}"/>
    <cellStyle name="60% - Accent1 8 2 3" xfId="8139" xr:uid="{F7A9D6BA-CBC9-42F3-8D8E-CB991D164BA0}"/>
    <cellStyle name="60% - Accent1 8 2 3 2" xfId="16469" xr:uid="{0127E4FA-7C97-45DE-A290-BD02C7290E50}"/>
    <cellStyle name="60% - Accent1 8 2 3 2 2" xfId="33126" xr:uid="{86325B57-65EE-4D71-BBAA-C2E87BE2840B}"/>
    <cellStyle name="60% - Accent1 8 2 3 3" xfId="24798" xr:uid="{183FAA99-1C7B-4F66-B78A-3AE9E5889022}"/>
    <cellStyle name="60% - Accent1 8 2 4" xfId="10917" xr:uid="{A20F7292-9283-454A-BBCC-19311BD5622F}"/>
    <cellStyle name="60% - Accent1 8 2 4 2" xfId="27574" xr:uid="{07FC331A-2A60-49AC-AE5D-B53861F9446A}"/>
    <cellStyle name="60% - Accent1 8 2 5" xfId="19246" xr:uid="{F508B658-4B05-4F57-AE9B-5CDA32B72A0E}"/>
    <cellStyle name="60% - Accent1 8 3" xfId="4036" xr:uid="{196033E3-07DD-48FE-9B03-363B3CBE9166}"/>
    <cellStyle name="60% - Accent1 8 3 2" xfId="12366" xr:uid="{10C6FCA5-5955-4FB5-A3FD-1CA67722C0DF}"/>
    <cellStyle name="60% - Accent1 8 3 2 2" xfId="29023" xr:uid="{2CD2DDB0-E134-4CF6-86CF-E57D26F0622C}"/>
    <cellStyle name="60% - Accent1 8 3 3" xfId="20695" xr:uid="{34572BC6-2216-4E96-B5A2-8903CCE6E1AB}"/>
    <cellStyle name="60% - Accent1 8 4" xfId="6812" xr:uid="{FB89C2F7-CED1-42AF-B019-A14BFDCA85FD}"/>
    <cellStyle name="60% - Accent1 8 4 2" xfId="15142" xr:uid="{691D32DB-5098-4BB4-B2DE-B21DF00401B3}"/>
    <cellStyle name="60% - Accent1 8 4 2 2" xfId="31799" xr:uid="{1B415A54-478E-4F6D-8807-92C6C6F5A9E6}"/>
    <cellStyle name="60% - Accent1 8 4 3" xfId="23471" xr:uid="{88352CD1-7EFA-4EEE-B133-962DE22C8E18}"/>
    <cellStyle name="60% - Accent1 8 5" xfId="9590" xr:uid="{70A02F11-73E2-4442-B2B2-A868A1BC18DB}"/>
    <cellStyle name="60% - Accent1 8 5 2" xfId="26247" xr:uid="{77A89B7F-54A7-45F0-B2C1-722FE3AA5670}"/>
    <cellStyle name="60% - Accent1 8 6" xfId="17919" xr:uid="{76E26220-9F93-463E-AE33-9C482DE33F8F}"/>
    <cellStyle name="60% - Accent1 9" xfId="1267" xr:uid="{20FEB979-0C07-400B-A06B-F5238CCAF1AF}"/>
    <cellStyle name="60% - Accent1 9 2" xfId="2595" xr:uid="{9A112656-1B60-4DAD-A97B-210EBDC6D2CA}"/>
    <cellStyle name="60% - Accent1 9 2 2" xfId="5385" xr:uid="{DCB86164-7842-47C7-ADC6-1C98D01C0D01}"/>
    <cellStyle name="60% - Accent1 9 2 2 2" xfId="13715" xr:uid="{24185121-669A-4861-9AA2-D65CD7599316}"/>
    <cellStyle name="60% - Accent1 9 2 2 2 2" xfId="30372" xr:uid="{94CAA43C-1364-4FA4-A4C5-45A0AA8B0F77}"/>
    <cellStyle name="60% - Accent1 9 2 2 3" xfId="22044" xr:uid="{CD4A58DA-3CA2-495A-8127-4791D2BC9CAF}"/>
    <cellStyle name="60% - Accent1 9 2 3" xfId="8161" xr:uid="{A7443B8A-F6DB-40FA-9B24-D03034F10221}"/>
    <cellStyle name="60% - Accent1 9 2 3 2" xfId="16491" xr:uid="{9C2500F0-0D8C-42E5-93A9-A60C17692B62}"/>
    <cellStyle name="60% - Accent1 9 2 3 2 2" xfId="33148" xr:uid="{92C24B88-B6DC-4F85-B85E-07A43D73BE0E}"/>
    <cellStyle name="60% - Accent1 9 2 3 3" xfId="24820" xr:uid="{ED444DB3-1230-4FFA-B0EE-0D60AD94C40A}"/>
    <cellStyle name="60% - Accent1 9 2 4" xfId="10939" xr:uid="{FB3611C6-C4D7-4D3D-9482-4E3C2DE39E41}"/>
    <cellStyle name="60% - Accent1 9 2 4 2" xfId="27596" xr:uid="{DFBFAF0E-7925-4A82-A040-504E0051D081}"/>
    <cellStyle name="60% - Accent1 9 2 5" xfId="19268" xr:uid="{B04E2BCD-6A85-48A4-BA31-A0823A4327CE}"/>
    <cellStyle name="60% - Accent1 9 3" xfId="4058" xr:uid="{72ABA43C-55B4-4E15-ACE1-5393F95E2605}"/>
    <cellStyle name="60% - Accent1 9 3 2" xfId="12388" xr:uid="{F6402CEC-E043-4AAC-AF04-FEEBE001BCCC}"/>
    <cellStyle name="60% - Accent1 9 3 2 2" xfId="29045" xr:uid="{3108176B-0312-415F-97AD-2942F6B16AC2}"/>
    <cellStyle name="60% - Accent1 9 3 3" xfId="20717" xr:uid="{5FD10745-E007-45E6-9E2E-499A60B354FB}"/>
    <cellStyle name="60% - Accent1 9 4" xfId="6834" xr:uid="{0416D238-569C-44FE-BCC9-36ED34F66B85}"/>
    <cellStyle name="60% - Accent1 9 4 2" xfId="15164" xr:uid="{C712D1B9-C98D-413D-AA31-0D07F513636E}"/>
    <cellStyle name="60% - Accent1 9 4 2 2" xfId="31821" xr:uid="{92919495-CF64-403C-83A2-42CA39FBFBEF}"/>
    <cellStyle name="60% - Accent1 9 4 3" xfId="23493" xr:uid="{6CB98D5C-1838-4AFE-8ACD-E74507E7B5E8}"/>
    <cellStyle name="60% - Accent1 9 5" xfId="9612" xr:uid="{8FCC74F7-DC6D-4D49-94FF-DB07DFB44EA1}"/>
    <cellStyle name="60% - Accent1 9 5 2" xfId="26269" xr:uid="{881E9DEE-EBF7-4A41-A10D-A41808E8730A}"/>
    <cellStyle name="60% - Accent1 9 6" xfId="17941" xr:uid="{730CBC2B-81D6-4A0E-ACA7-A709AA83B758}"/>
    <cellStyle name="60% - Accent2" xfId="38" builtinId="36" customBuiltin="1"/>
    <cellStyle name="60% - Accent2 10" xfId="1388" xr:uid="{0E54564D-03EE-4B29-921A-19E8028606AB}"/>
    <cellStyle name="60% - Accent2 10 2" xfId="4179" xr:uid="{FC95DB52-D654-408F-BDA1-A1795EDDA2D0}"/>
    <cellStyle name="60% - Accent2 10 2 2" xfId="12509" xr:uid="{F225AC1E-601D-438F-B632-ACC2BB555986}"/>
    <cellStyle name="60% - Accent2 10 2 2 2" xfId="29166" xr:uid="{72FAA551-A46B-4830-BE18-28EF7667D768}"/>
    <cellStyle name="60% - Accent2 10 2 3" xfId="20838" xr:uid="{36F8E256-79AD-45EA-A6B2-A9948F55ACDD}"/>
    <cellStyle name="60% - Accent2 10 3" xfId="6955" xr:uid="{261D58EC-98F2-46F4-9EF4-B3EBE9648613}"/>
    <cellStyle name="60% - Accent2 10 3 2" xfId="15285" xr:uid="{44C35CD1-BAAB-4F1C-854B-DFC1A9B36C3D}"/>
    <cellStyle name="60% - Accent2 10 3 2 2" xfId="31942" xr:uid="{E5BC535F-B324-4136-A7B2-E9ACB9F350D2}"/>
    <cellStyle name="60% - Accent2 10 3 3" xfId="23614" xr:uid="{9B0DD32C-D506-4146-8F83-F1586457AEE8}"/>
    <cellStyle name="60% - Accent2 10 4" xfId="9733" xr:uid="{3E454E83-10FF-4C64-94F0-052C2272E8FF}"/>
    <cellStyle name="60% - Accent2 10 4 2" xfId="26390" xr:uid="{C9DAE639-8FDA-4B6A-B9E7-5BE38F6AEDAF}"/>
    <cellStyle name="60% - Accent2 10 5" xfId="18062" xr:uid="{C1CA38B7-A8C2-4132-947B-790886C75634}"/>
    <cellStyle name="60% - Accent2 11" xfId="2850" xr:uid="{DF128031-D2D9-4C97-BDAE-65A1EA55E73A}"/>
    <cellStyle name="60% - Accent2 11 2" xfId="11182" xr:uid="{506192F8-1A0F-40A2-9CBD-915B789FAC49}"/>
    <cellStyle name="60% - Accent2 11 2 2" xfId="27839" xr:uid="{99E333F6-CBBF-45F1-A1B1-9C7035EEB68D}"/>
    <cellStyle name="60% - Accent2 11 3" xfId="19511" xr:uid="{CB5D8CF0-685C-4D92-9D43-BE301E5FFB23}"/>
    <cellStyle name="60% - Accent2 12" xfId="5628" xr:uid="{6D33901E-0EB4-45FA-BB60-4BF6A93D9D86}"/>
    <cellStyle name="60% - Accent2 12 2" xfId="13958" xr:uid="{83098D91-109B-4D4D-83D6-631487BE0A77}"/>
    <cellStyle name="60% - Accent2 12 2 2" xfId="30615" xr:uid="{181DA7E5-CFE6-4180-A212-938C688F223B}"/>
    <cellStyle name="60% - Accent2 12 3" xfId="22287" xr:uid="{B243571C-9061-4C6D-B80B-566DB60E84F0}"/>
    <cellStyle name="60% - Accent2 13" xfId="8404" xr:uid="{4C170A56-3FFC-4D16-A87C-8BC4B09B1290}"/>
    <cellStyle name="60% - Accent2 13 2" xfId="25063" xr:uid="{A1E2EA15-EB25-4E79-AA9E-DEADC5E932AB}"/>
    <cellStyle name="60% - Accent2 14" xfId="16733" xr:uid="{180AFEC4-F0A6-4592-86FD-59F6D802C0FE}"/>
    <cellStyle name="60% - Accent2 2" xfId="85" xr:uid="{9210004C-4D7E-4A62-946F-CFB99A88B79A}"/>
    <cellStyle name="60% - Accent2 2 10" xfId="5663" xr:uid="{B4E60F9B-2D36-4983-9F6E-D78549C437A8}"/>
    <cellStyle name="60% - Accent2 2 10 2" xfId="13993" xr:uid="{3224E820-7BFC-49F3-8B31-33246142D071}"/>
    <cellStyle name="60% - Accent2 2 10 2 2" xfId="30650" xr:uid="{603AF845-72CA-491F-803F-A63F27DF6331}"/>
    <cellStyle name="60% - Accent2 2 10 3" xfId="22322" xr:uid="{F0706C90-AF3B-499F-B5E5-AD15AE5234A1}"/>
    <cellStyle name="60% - Accent2 2 10 4" xfId="34984" xr:uid="{B7365F7F-8801-4A7E-A3DB-3FB19E934768}"/>
    <cellStyle name="60% - Accent2 2 11" xfId="8440" xr:uid="{BE875B2F-40A9-4593-B0E1-EBB0F63A966A}"/>
    <cellStyle name="60% - Accent2 2 11 2" xfId="25098" xr:uid="{65A9BD56-02F6-4556-BFE4-290764679EA1}"/>
    <cellStyle name="60% - Accent2 2 12" xfId="16770" xr:uid="{AB74F1C6-8D89-4F2B-874F-54CF65C0F56D}"/>
    <cellStyle name="60% - Accent2 2 13" xfId="33883" xr:uid="{A82C86D2-3B24-47BA-869D-266366A017FE}"/>
    <cellStyle name="60% - Accent2 2 14" xfId="34709" xr:uid="{AEA1D323-3018-4252-AF15-7A1103A27459}"/>
    <cellStyle name="60% - Accent2 2 2" xfId="146" xr:uid="{6744D36D-85A9-4378-94FA-9D35F514F4DE}"/>
    <cellStyle name="60% - Accent2 2 2 10" xfId="8499" xr:uid="{35CFC1C5-7A0F-4AB0-AB36-5A005F04D368}"/>
    <cellStyle name="60% - Accent2 2 2 10 2" xfId="25156" xr:uid="{FFC29C5B-D0E4-4875-93A4-D60C15E7773A}"/>
    <cellStyle name="60% - Accent2 2 2 11" xfId="16828" xr:uid="{E7974FFA-E5E3-4B92-BEEA-3604A7B39BEE}"/>
    <cellStyle name="60% - Accent2 2 2 12" xfId="34985" xr:uid="{52C8273F-C177-45D3-AA3F-6EBA16FFEAD1}"/>
    <cellStyle name="60% - Accent2 2 2 2" xfId="267" xr:uid="{9F27B12F-F9CB-463F-AB87-E7055FFBF3C9}"/>
    <cellStyle name="60% - Accent2 2 2 2 2" xfId="509" xr:uid="{7FE47F01-07DD-4827-82FE-65E2C8D3092A}"/>
    <cellStyle name="60% - Accent2 2 2 2 2 2" xfId="985" xr:uid="{97EA8645-9E26-4F09-9717-64D96446104D}"/>
    <cellStyle name="60% - Accent2 2 2 2 2 2 2" xfId="2313" xr:uid="{FD80370B-A5F1-41A7-9DC6-E0FC0D97DAC1}"/>
    <cellStyle name="60% - Accent2 2 2 2 2 2 2 2" xfId="5103" xr:uid="{1A61E9F2-F334-41B1-AC0E-1ED7FADACB0B}"/>
    <cellStyle name="60% - Accent2 2 2 2 2 2 2 2 2" xfId="13433" xr:uid="{EDA8D0B1-0CBB-4D98-B106-EF0380729854}"/>
    <cellStyle name="60% - Accent2 2 2 2 2 2 2 2 2 2" xfId="30090" xr:uid="{0497D7E8-1BBE-416A-A212-0A8C5B0700B1}"/>
    <cellStyle name="60% - Accent2 2 2 2 2 2 2 2 3" xfId="21762" xr:uid="{C1796C93-89F0-452E-9749-A7FED6361D46}"/>
    <cellStyle name="60% - Accent2 2 2 2 2 2 2 3" xfId="7879" xr:uid="{E1314A19-9DE0-4A96-8FFB-A3BA35A22282}"/>
    <cellStyle name="60% - Accent2 2 2 2 2 2 2 3 2" xfId="16209" xr:uid="{82EACAF3-F415-4C77-80F3-7E9F75D1C2F7}"/>
    <cellStyle name="60% - Accent2 2 2 2 2 2 2 3 2 2" xfId="32866" xr:uid="{B3CFF36E-ECFC-4798-BC2C-9CD1D88D51D0}"/>
    <cellStyle name="60% - Accent2 2 2 2 2 2 2 3 3" xfId="24538" xr:uid="{F762F526-F040-491E-8F3D-83B6E490AC57}"/>
    <cellStyle name="60% - Accent2 2 2 2 2 2 2 4" xfId="10657" xr:uid="{DB7B607D-CF85-47AE-A8B1-48F98ADF3FCE}"/>
    <cellStyle name="60% - Accent2 2 2 2 2 2 2 4 2" xfId="27314" xr:uid="{3FF3E3B8-B69F-4AB8-8685-460C78F94333}"/>
    <cellStyle name="60% - Accent2 2 2 2 2 2 2 5" xfId="18986" xr:uid="{C8B340A3-FF53-47B3-8A92-40DF86D5FBEE}"/>
    <cellStyle name="60% - Accent2 2 2 2 2 2 3" xfId="3776" xr:uid="{E13EF9CF-7353-486D-B680-8F6B499BCB56}"/>
    <cellStyle name="60% - Accent2 2 2 2 2 2 3 2" xfId="12106" xr:uid="{7028F346-9EBA-40E3-BBEA-CE8AFC097790}"/>
    <cellStyle name="60% - Accent2 2 2 2 2 2 3 2 2" xfId="28763" xr:uid="{B4FD0D37-04EC-4FA3-B345-10CE175306F7}"/>
    <cellStyle name="60% - Accent2 2 2 2 2 2 3 3" xfId="20435" xr:uid="{ECB4290F-5B09-4373-9454-3BE677F7202C}"/>
    <cellStyle name="60% - Accent2 2 2 2 2 2 4" xfId="6552" xr:uid="{9B8BA19D-90A4-4F73-BA19-B12C49B405DA}"/>
    <cellStyle name="60% - Accent2 2 2 2 2 2 4 2" xfId="14882" xr:uid="{D5DCA44C-239E-4E67-B446-1AD046B4A507}"/>
    <cellStyle name="60% - Accent2 2 2 2 2 2 4 2 2" xfId="31539" xr:uid="{CC06498E-35FF-4A00-BD5C-EC375152EAD1}"/>
    <cellStyle name="60% - Accent2 2 2 2 2 2 4 3" xfId="23211" xr:uid="{576BBAFA-87CD-42D3-ADCD-7305DD6228D1}"/>
    <cellStyle name="60% - Accent2 2 2 2 2 2 5" xfId="9330" xr:uid="{5B4F9DBA-7500-4594-B34D-1B75D33AB7F7}"/>
    <cellStyle name="60% - Accent2 2 2 2 2 2 5 2" xfId="25987" xr:uid="{DA350643-C168-4DB5-8648-2D7D17DFB745}"/>
    <cellStyle name="60% - Accent2 2 2 2 2 2 6" xfId="17659" xr:uid="{5E106388-EEEC-4666-829C-664C49BB8C4A}"/>
    <cellStyle name="60% - Accent2 2 2 2 2 3" xfId="1839" xr:uid="{9E5A0A3D-74C5-4B68-AE8B-92B3BBCAE698}"/>
    <cellStyle name="60% - Accent2 2 2 2 2 3 2" xfId="4629" xr:uid="{1DD7139E-68E4-46FF-859A-5D3FAB6F736D}"/>
    <cellStyle name="60% - Accent2 2 2 2 2 3 2 2" xfId="12959" xr:uid="{7C7143D4-BD9B-4F01-B4AD-7A1B9EC4C46B}"/>
    <cellStyle name="60% - Accent2 2 2 2 2 3 2 2 2" xfId="29616" xr:uid="{8F11C99F-3EDD-4E79-8136-A6E47BCDEE74}"/>
    <cellStyle name="60% - Accent2 2 2 2 2 3 2 3" xfId="21288" xr:uid="{E217A1DD-DB92-47C0-842C-F81481E152E3}"/>
    <cellStyle name="60% - Accent2 2 2 2 2 3 3" xfId="7405" xr:uid="{A90CCD2E-DFBA-4784-BF6F-B74B0E852B64}"/>
    <cellStyle name="60% - Accent2 2 2 2 2 3 3 2" xfId="15735" xr:uid="{3E40E961-2FF9-4AC6-9514-184490B30394}"/>
    <cellStyle name="60% - Accent2 2 2 2 2 3 3 2 2" xfId="32392" xr:uid="{C7D58818-EA0C-4D09-8A9F-48236C700C8C}"/>
    <cellStyle name="60% - Accent2 2 2 2 2 3 3 3" xfId="24064" xr:uid="{ECA2625E-6F40-4035-89AD-AF4DF1BC9DC5}"/>
    <cellStyle name="60% - Accent2 2 2 2 2 3 4" xfId="10183" xr:uid="{F575EB56-669D-475E-82C0-A1E71AA86CA6}"/>
    <cellStyle name="60% - Accent2 2 2 2 2 3 4 2" xfId="26840" xr:uid="{867DCE96-FB3F-4908-9785-D645DDE15159}"/>
    <cellStyle name="60% - Accent2 2 2 2 2 3 5" xfId="18512" xr:uid="{45002E74-79A7-4441-BBAB-9DC676CCECA5}"/>
    <cellStyle name="60% - Accent2 2 2 2 2 4" xfId="3302" xr:uid="{8175AA6C-1782-48F1-B924-B51F2119B409}"/>
    <cellStyle name="60% - Accent2 2 2 2 2 4 2" xfId="11632" xr:uid="{F69B50AE-4C6B-400C-BB57-752071391F9E}"/>
    <cellStyle name="60% - Accent2 2 2 2 2 4 2 2" xfId="28289" xr:uid="{01D8ED92-E160-4141-A0E0-8EF016CEC928}"/>
    <cellStyle name="60% - Accent2 2 2 2 2 4 3" xfId="19961" xr:uid="{143F7E95-47E5-4F1B-877E-17EA3C4B542F}"/>
    <cellStyle name="60% - Accent2 2 2 2 2 5" xfId="6078" xr:uid="{FC3D3650-D0FE-496E-B46B-D95285E2E0B4}"/>
    <cellStyle name="60% - Accent2 2 2 2 2 5 2" xfId="14408" xr:uid="{DA70216F-C09B-4F72-AD81-3F126987F101}"/>
    <cellStyle name="60% - Accent2 2 2 2 2 5 2 2" xfId="31065" xr:uid="{309842DF-A640-4AF3-8BB5-AAB2C168D373}"/>
    <cellStyle name="60% - Accent2 2 2 2 2 5 3" xfId="22737" xr:uid="{DE74D089-F7C9-40D3-AC22-ED48CC6713AB}"/>
    <cellStyle name="60% - Accent2 2 2 2 2 6" xfId="8856" xr:uid="{F1344FAA-193B-4691-98C5-67ED26EF2798}"/>
    <cellStyle name="60% - Accent2 2 2 2 2 6 2" xfId="25513" xr:uid="{61AF3841-EF86-46F4-9E25-F60AAAF9467C}"/>
    <cellStyle name="60% - Accent2 2 2 2 2 7" xfId="17185" xr:uid="{08C99B5A-2E4E-4EEE-B972-118EAEEF9D1D}"/>
    <cellStyle name="60% - Accent2 2 2 2 3" xfId="745" xr:uid="{BB029E3F-1E35-4165-8B82-544C92946F00}"/>
    <cellStyle name="60% - Accent2 2 2 2 3 2" xfId="2075" xr:uid="{9ADD9328-56E2-450E-A05C-C6747C4AF2EA}"/>
    <cellStyle name="60% - Accent2 2 2 2 3 2 2" xfId="4865" xr:uid="{B90D7CE6-6F9F-4CB1-83E6-DB54DFF15ED6}"/>
    <cellStyle name="60% - Accent2 2 2 2 3 2 2 2" xfId="13195" xr:uid="{36646CA0-9316-489A-AB91-4C02E8ABCA96}"/>
    <cellStyle name="60% - Accent2 2 2 2 3 2 2 2 2" xfId="29852" xr:uid="{AEB2F956-A207-4F28-B8E8-913B1F0480AE}"/>
    <cellStyle name="60% - Accent2 2 2 2 3 2 2 3" xfId="21524" xr:uid="{D2A477C2-161A-4005-86D1-271CBEB40995}"/>
    <cellStyle name="60% - Accent2 2 2 2 3 2 3" xfId="7641" xr:uid="{2A582F25-8BF4-43A5-9340-213014552F56}"/>
    <cellStyle name="60% - Accent2 2 2 2 3 2 3 2" xfId="15971" xr:uid="{EAB4F7A1-6E6E-4240-A16C-C5A94A15C971}"/>
    <cellStyle name="60% - Accent2 2 2 2 3 2 3 2 2" xfId="32628" xr:uid="{A69BC719-8B09-47C8-9080-E4C8492B39A3}"/>
    <cellStyle name="60% - Accent2 2 2 2 3 2 3 3" xfId="24300" xr:uid="{259DF5E1-2915-49DA-A345-7231764485E9}"/>
    <cellStyle name="60% - Accent2 2 2 2 3 2 4" xfId="10419" xr:uid="{021A5F73-7FF8-4B69-8D0F-13331DAA2CC9}"/>
    <cellStyle name="60% - Accent2 2 2 2 3 2 4 2" xfId="27076" xr:uid="{6AE10D63-18B0-465C-993A-E1D9144F9369}"/>
    <cellStyle name="60% - Accent2 2 2 2 3 2 5" xfId="18748" xr:uid="{FD1A1801-43DB-42C0-A7EE-CCD3849C1B41}"/>
    <cellStyle name="60% - Accent2 2 2 2 3 3" xfId="3538" xr:uid="{F2D615F6-BFDE-45D7-B0BF-6CBDE7499436}"/>
    <cellStyle name="60% - Accent2 2 2 2 3 3 2" xfId="11868" xr:uid="{42D8813A-A2A9-4CDB-A747-0729352CDE2A}"/>
    <cellStyle name="60% - Accent2 2 2 2 3 3 2 2" xfId="28525" xr:uid="{EBF419D1-8FBB-4A7C-9508-9CFA2DA8ED89}"/>
    <cellStyle name="60% - Accent2 2 2 2 3 3 3" xfId="20197" xr:uid="{D38357CA-570E-4A27-BB13-6FB9CD69C885}"/>
    <cellStyle name="60% - Accent2 2 2 2 3 4" xfId="6314" xr:uid="{D309A71F-696C-4E19-8785-F79C8C13C7E4}"/>
    <cellStyle name="60% - Accent2 2 2 2 3 4 2" xfId="14644" xr:uid="{7B75C2A7-7ACF-4C6E-BE31-7777E55F0A97}"/>
    <cellStyle name="60% - Accent2 2 2 2 3 4 2 2" xfId="31301" xr:uid="{83CDF0D2-83DB-44C6-B518-2F5C1E4E8F88}"/>
    <cellStyle name="60% - Accent2 2 2 2 3 4 3" xfId="22973" xr:uid="{AEAA616C-7EB3-456F-AB53-2AAFD05E0736}"/>
    <cellStyle name="60% - Accent2 2 2 2 3 5" xfId="9092" xr:uid="{7D4F1761-ADD1-4BE2-8610-C4F2310CCEDA}"/>
    <cellStyle name="60% - Accent2 2 2 2 3 5 2" xfId="25749" xr:uid="{01EE91D2-7107-4C06-8507-465B975B939F}"/>
    <cellStyle name="60% - Accent2 2 2 2 3 6" xfId="17421" xr:uid="{37362672-648D-41D0-BBEC-6CB0956843F4}"/>
    <cellStyle name="60% - Accent2 2 2 2 4" xfId="1222" xr:uid="{191676FA-3508-4571-84BF-EF63C048B6C4}"/>
    <cellStyle name="60% - Accent2 2 2 2 4 2" xfId="2550" xr:uid="{4B2F5625-8CEF-43D7-A3E3-537BDBC4BEEA}"/>
    <cellStyle name="60% - Accent2 2 2 2 4 2 2" xfId="5340" xr:uid="{CE1394AE-9049-429C-B209-359A48B8B7CD}"/>
    <cellStyle name="60% - Accent2 2 2 2 4 2 2 2" xfId="13670" xr:uid="{8C20FFD6-7729-463E-8353-2947E8FDB061}"/>
    <cellStyle name="60% - Accent2 2 2 2 4 2 2 2 2" xfId="30327" xr:uid="{C2D45C7B-538C-4857-A0AE-8222B2E4222A}"/>
    <cellStyle name="60% - Accent2 2 2 2 4 2 2 3" xfId="21999" xr:uid="{D1CF46F2-6C4E-4219-ACDA-B354C8DDFAA1}"/>
    <cellStyle name="60% - Accent2 2 2 2 4 2 3" xfId="8116" xr:uid="{EACEFA44-7986-4B8F-99A1-6035E950D575}"/>
    <cellStyle name="60% - Accent2 2 2 2 4 2 3 2" xfId="16446" xr:uid="{60F9943F-E491-4572-882D-C5328F0ECE57}"/>
    <cellStyle name="60% - Accent2 2 2 2 4 2 3 2 2" xfId="33103" xr:uid="{380B4C83-103F-4CC8-BC17-C79406B7FFBD}"/>
    <cellStyle name="60% - Accent2 2 2 2 4 2 3 3" xfId="24775" xr:uid="{1795B5B4-49BA-422A-8935-CA10DC0D6627}"/>
    <cellStyle name="60% - Accent2 2 2 2 4 2 4" xfId="10894" xr:uid="{A0ACFF19-AFD7-4CA7-9E54-66C63B215416}"/>
    <cellStyle name="60% - Accent2 2 2 2 4 2 4 2" xfId="27551" xr:uid="{94DC5F62-2D80-415E-868C-0100E929240A}"/>
    <cellStyle name="60% - Accent2 2 2 2 4 2 5" xfId="19223" xr:uid="{3E092B25-64CE-40E2-8BBA-51C379CE72D5}"/>
    <cellStyle name="60% - Accent2 2 2 2 4 3" xfId="4013" xr:uid="{05A5A687-25DB-4C1C-83D9-4B80417BED79}"/>
    <cellStyle name="60% - Accent2 2 2 2 4 3 2" xfId="12343" xr:uid="{A5513AAB-B98C-4C74-92AB-0597CEF2C27F}"/>
    <cellStyle name="60% - Accent2 2 2 2 4 3 2 2" xfId="29000" xr:uid="{DEE82F80-7974-480C-ADDB-8DD24F2D12D5}"/>
    <cellStyle name="60% - Accent2 2 2 2 4 3 3" xfId="20672" xr:uid="{6401EBB7-B6CD-4C50-AF0C-C79AE164B09B}"/>
    <cellStyle name="60% - Accent2 2 2 2 4 4" xfId="6789" xr:uid="{8A5E5B2C-F599-472C-9D84-C743FA206E19}"/>
    <cellStyle name="60% - Accent2 2 2 2 4 4 2" xfId="15119" xr:uid="{6C316967-5F7D-4F61-AA3E-9142B6A3D5C0}"/>
    <cellStyle name="60% - Accent2 2 2 2 4 4 2 2" xfId="31776" xr:uid="{4D210B4C-E691-4129-B6E1-BE294E2C31FB}"/>
    <cellStyle name="60% - Accent2 2 2 2 4 4 3" xfId="23448" xr:uid="{41C3D567-5F5F-4CAA-A918-861F463450FB}"/>
    <cellStyle name="60% - Accent2 2 2 2 4 5" xfId="9567" xr:uid="{90050962-4A4E-4F93-9B1A-194A7D4CF21C}"/>
    <cellStyle name="60% - Accent2 2 2 2 4 5 2" xfId="26224" xr:uid="{461AB070-B966-4E1C-96FD-A97CE1F7AC34}"/>
    <cellStyle name="60% - Accent2 2 2 2 4 6" xfId="17896" xr:uid="{B32AA7FD-90C9-4073-8B81-8921CDAE9A80}"/>
    <cellStyle name="60% - Accent2 2 2 2 5" xfId="1602" xr:uid="{264B848C-1DC0-4FAA-94CC-15FE01F6F34B}"/>
    <cellStyle name="60% - Accent2 2 2 2 5 2" xfId="4392" xr:uid="{431A00FF-BFEE-4732-82E9-D09504E3B892}"/>
    <cellStyle name="60% - Accent2 2 2 2 5 2 2" xfId="12722" xr:uid="{3FB3279F-3D76-4728-919E-E413F9D1B728}"/>
    <cellStyle name="60% - Accent2 2 2 2 5 2 2 2" xfId="29379" xr:uid="{2EBDEE7E-13C1-46E1-9C36-3EF57EC04D78}"/>
    <cellStyle name="60% - Accent2 2 2 2 5 2 3" xfId="21051" xr:uid="{A09D2D84-C797-4023-9C7E-8FC91B062CB3}"/>
    <cellStyle name="60% - Accent2 2 2 2 5 3" xfId="7168" xr:uid="{1B5F0096-3540-40D0-9288-6288626A9B3E}"/>
    <cellStyle name="60% - Accent2 2 2 2 5 3 2" xfId="15498" xr:uid="{0CD8EC48-9A90-45C6-8593-2097E8D341A8}"/>
    <cellStyle name="60% - Accent2 2 2 2 5 3 2 2" xfId="32155" xr:uid="{3F3EAA9E-14C5-47D3-83C1-E81D64047636}"/>
    <cellStyle name="60% - Accent2 2 2 2 5 3 3" xfId="23827" xr:uid="{F1FF1BE0-4783-431A-99B6-6BD81BF257DB}"/>
    <cellStyle name="60% - Accent2 2 2 2 5 4" xfId="9946" xr:uid="{9F2FFEFD-804C-4672-91C5-CBE6395017B4}"/>
    <cellStyle name="60% - Accent2 2 2 2 5 4 2" xfId="26603" xr:uid="{97533341-6B65-4A5A-BB13-3AB590454AFC}"/>
    <cellStyle name="60% - Accent2 2 2 2 5 5" xfId="18275" xr:uid="{4B1898D5-8FC1-44FF-9417-9ABD9B63A776}"/>
    <cellStyle name="60% - Accent2 2 2 2 6" xfId="3065" xr:uid="{F8104FA3-78C4-44D5-843E-32E5C27C5C52}"/>
    <cellStyle name="60% - Accent2 2 2 2 6 2" xfId="11395" xr:uid="{68934618-C401-49D8-AE8C-E05B15292F7D}"/>
    <cellStyle name="60% - Accent2 2 2 2 6 2 2" xfId="28052" xr:uid="{BED04DF3-FF3F-418C-BABC-AC822AE0A4C8}"/>
    <cellStyle name="60% - Accent2 2 2 2 6 3" xfId="19724" xr:uid="{439E2667-E489-4231-A8A0-7531CA8E3DDD}"/>
    <cellStyle name="60% - Accent2 2 2 2 7" xfId="5841" xr:uid="{A968553B-E657-45B6-B4D1-81DD2257C2DB}"/>
    <cellStyle name="60% - Accent2 2 2 2 7 2" xfId="14171" xr:uid="{B7FC52FC-DC47-4AB2-86EC-5E8D5541720D}"/>
    <cellStyle name="60% - Accent2 2 2 2 7 2 2" xfId="30828" xr:uid="{3F6B748C-E890-4D9B-A092-0E532DE3B8CF}"/>
    <cellStyle name="60% - Accent2 2 2 2 7 3" xfId="22500" xr:uid="{086EA015-588D-40C0-B880-6A25701B32D9}"/>
    <cellStyle name="60% - Accent2 2 2 2 8" xfId="8619" xr:uid="{ED444DB8-F1F3-4032-ACC9-5AF71498F911}"/>
    <cellStyle name="60% - Accent2 2 2 2 8 2" xfId="25276" xr:uid="{731450FD-CC0E-4F1E-B4F8-41D3F0DD6906}"/>
    <cellStyle name="60% - Accent2 2 2 2 9" xfId="16948" xr:uid="{157224B5-168C-4DE1-B2C1-6BF3517904DA}"/>
    <cellStyle name="60% - Accent2 2 2 3" xfId="389" xr:uid="{76D7FC52-7004-4CB5-B9DD-A441C49BA564}"/>
    <cellStyle name="60% - Accent2 2 2 3 2" xfId="867" xr:uid="{FC75832A-AA54-4066-AF24-3802E3FAD694}"/>
    <cellStyle name="60% - Accent2 2 2 3 2 2" xfId="2195" xr:uid="{247F5D11-7EC3-489D-AB6E-A5FC875611F2}"/>
    <cellStyle name="60% - Accent2 2 2 3 2 2 2" xfId="4985" xr:uid="{5A4A434D-636D-4615-B988-01F0F6F8CD52}"/>
    <cellStyle name="60% - Accent2 2 2 3 2 2 2 2" xfId="13315" xr:uid="{202A41AB-AC55-4044-94E2-4FEA2ED48B58}"/>
    <cellStyle name="60% - Accent2 2 2 3 2 2 2 2 2" xfId="29972" xr:uid="{6FA87E06-5AC5-4BC3-BAFB-307A7E12AC9E}"/>
    <cellStyle name="60% - Accent2 2 2 3 2 2 2 3" xfId="21644" xr:uid="{B09A17D2-69B5-4413-97AA-46883DD12679}"/>
    <cellStyle name="60% - Accent2 2 2 3 2 2 3" xfId="7761" xr:uid="{8F22FD85-A28A-4E01-AAC1-FF20C4DE0706}"/>
    <cellStyle name="60% - Accent2 2 2 3 2 2 3 2" xfId="16091" xr:uid="{87F14BB7-0A73-401E-BA29-AE28282F189D}"/>
    <cellStyle name="60% - Accent2 2 2 3 2 2 3 2 2" xfId="32748" xr:uid="{D46C6A56-7038-47E0-A7C3-56A561CC7B7A}"/>
    <cellStyle name="60% - Accent2 2 2 3 2 2 3 3" xfId="24420" xr:uid="{A94D37F7-80A7-4B1B-9843-825A06EEEE29}"/>
    <cellStyle name="60% - Accent2 2 2 3 2 2 4" xfId="10539" xr:uid="{E6924B59-27F6-48EA-BAF1-A5AF355CBB2F}"/>
    <cellStyle name="60% - Accent2 2 2 3 2 2 4 2" xfId="27196" xr:uid="{2D8C39F7-4827-4E61-A1B1-28242C1D3F2D}"/>
    <cellStyle name="60% - Accent2 2 2 3 2 2 5" xfId="18868" xr:uid="{95C19098-A57A-4BEC-A7D9-8039ECF13012}"/>
    <cellStyle name="60% - Accent2 2 2 3 2 3" xfId="3658" xr:uid="{BEE24E53-5E58-4CC8-A62D-722A059E4C93}"/>
    <cellStyle name="60% - Accent2 2 2 3 2 3 2" xfId="11988" xr:uid="{D38B4659-5F38-4CAA-81AA-0C7E7780C5CB}"/>
    <cellStyle name="60% - Accent2 2 2 3 2 3 2 2" xfId="28645" xr:uid="{3810770B-3816-4AA8-BB1C-9ADA2634C788}"/>
    <cellStyle name="60% - Accent2 2 2 3 2 3 3" xfId="20317" xr:uid="{825919EE-8C2C-47DD-AF0D-9C464061EA8B}"/>
    <cellStyle name="60% - Accent2 2 2 3 2 4" xfId="6434" xr:uid="{8B240C6E-3900-4246-82CA-F60461B2A248}"/>
    <cellStyle name="60% - Accent2 2 2 3 2 4 2" xfId="14764" xr:uid="{D5EB40A6-28E1-4EC2-8180-440F5DFD12E4}"/>
    <cellStyle name="60% - Accent2 2 2 3 2 4 2 2" xfId="31421" xr:uid="{BAB15AAC-0071-475E-841B-47BBFD90C30B}"/>
    <cellStyle name="60% - Accent2 2 2 3 2 4 3" xfId="23093" xr:uid="{7CF88B51-389D-435E-9062-BA158625839C}"/>
    <cellStyle name="60% - Accent2 2 2 3 2 5" xfId="9212" xr:uid="{23C4657A-35A5-464C-A4C2-347272534426}"/>
    <cellStyle name="60% - Accent2 2 2 3 2 5 2" xfId="25869" xr:uid="{EB232D00-90E4-435B-AD3B-D860548734EE}"/>
    <cellStyle name="60% - Accent2 2 2 3 2 6" xfId="17541" xr:uid="{73F3B978-EF92-414E-85D8-59CA0CDBEC8F}"/>
    <cellStyle name="60% - Accent2 2 2 3 3" xfId="1719" xr:uid="{7F3E48B6-58D1-4912-8B78-297CD1DF0EB6}"/>
    <cellStyle name="60% - Accent2 2 2 3 3 2" xfId="4509" xr:uid="{EA55DE26-544A-41EF-89DC-8610C33258F3}"/>
    <cellStyle name="60% - Accent2 2 2 3 3 2 2" xfId="12839" xr:uid="{646CE9F6-E212-4306-9A32-A09844D70EAD}"/>
    <cellStyle name="60% - Accent2 2 2 3 3 2 2 2" xfId="29496" xr:uid="{8C48FB57-011D-4051-8092-9B6AD020785A}"/>
    <cellStyle name="60% - Accent2 2 2 3 3 2 3" xfId="21168" xr:uid="{24A41018-BF24-4F3A-AD8E-90ED34F7404A}"/>
    <cellStyle name="60% - Accent2 2 2 3 3 3" xfId="7285" xr:uid="{FD84AB79-8DA6-402C-A8E5-2D16785833B1}"/>
    <cellStyle name="60% - Accent2 2 2 3 3 3 2" xfId="15615" xr:uid="{599AF336-B9CD-4A0D-87CE-F23BCACCB445}"/>
    <cellStyle name="60% - Accent2 2 2 3 3 3 2 2" xfId="32272" xr:uid="{59C5B63A-EDBF-4217-899A-DDC1EF97B9D4}"/>
    <cellStyle name="60% - Accent2 2 2 3 3 3 3" xfId="23944" xr:uid="{2E9E3026-CA51-43B8-8F00-FD0F81C62F10}"/>
    <cellStyle name="60% - Accent2 2 2 3 3 4" xfId="10063" xr:uid="{FAD8AD73-AD9E-4561-B48B-CA609B9AA26C}"/>
    <cellStyle name="60% - Accent2 2 2 3 3 4 2" xfId="26720" xr:uid="{749D8748-8543-4D18-ADF8-4D21A3C3FE76}"/>
    <cellStyle name="60% - Accent2 2 2 3 3 5" xfId="18392" xr:uid="{C7C0FDEE-7D8B-48C4-A685-19E727F508C4}"/>
    <cellStyle name="60% - Accent2 2 2 3 4" xfId="3182" xr:uid="{80DA2142-1B87-4542-8FD0-847E939CC826}"/>
    <cellStyle name="60% - Accent2 2 2 3 4 2" xfId="11512" xr:uid="{351A1ECF-8F3C-423D-99E4-CBF67C703D6E}"/>
    <cellStyle name="60% - Accent2 2 2 3 4 2 2" xfId="28169" xr:uid="{1C44E8CD-B219-4E55-87AC-30550723F201}"/>
    <cellStyle name="60% - Accent2 2 2 3 4 3" xfId="19841" xr:uid="{CE0C4CC6-3E73-4898-AEF5-4DD9DEC3F149}"/>
    <cellStyle name="60% - Accent2 2 2 3 5" xfId="5958" xr:uid="{0849E100-BE32-4764-B51A-7AF994CE7D13}"/>
    <cellStyle name="60% - Accent2 2 2 3 5 2" xfId="14288" xr:uid="{36C4F239-30F7-4268-94C9-0EE8F403B13B}"/>
    <cellStyle name="60% - Accent2 2 2 3 5 2 2" xfId="30945" xr:uid="{54B60340-9C29-4BB3-9EF3-43F4F875EA05}"/>
    <cellStyle name="60% - Accent2 2 2 3 5 3" xfId="22617" xr:uid="{68A4B8C0-B296-4740-ACF2-40C162D689E4}"/>
    <cellStyle name="60% - Accent2 2 2 3 6" xfId="8736" xr:uid="{8B08EAD6-905F-4BC0-A2FA-0603D88B2096}"/>
    <cellStyle name="60% - Accent2 2 2 3 6 2" xfId="25393" xr:uid="{1F456A25-AED5-4ABA-B875-863C8F523BE8}"/>
    <cellStyle name="60% - Accent2 2 2 3 7" xfId="17065" xr:uid="{A2FDBB52-B83B-4386-B384-C1E9321636BE}"/>
    <cellStyle name="60% - Accent2 2 2 4" xfId="625" xr:uid="{B1B31FFC-77E7-49F5-BE3E-B699BFDFA8A3}"/>
    <cellStyle name="60% - Accent2 2 2 4 2" xfId="1955" xr:uid="{50D96F2F-80CA-436D-8976-E3465A162917}"/>
    <cellStyle name="60% - Accent2 2 2 4 2 2" xfId="4745" xr:uid="{004401A5-0B5E-4B81-A6A6-411DAA01EEAF}"/>
    <cellStyle name="60% - Accent2 2 2 4 2 2 2" xfId="13075" xr:uid="{A55B3806-98AC-43C0-9726-736B207B05CF}"/>
    <cellStyle name="60% - Accent2 2 2 4 2 2 2 2" xfId="29732" xr:uid="{CCA6F989-D69F-46AB-84DE-D3C4F649662B}"/>
    <cellStyle name="60% - Accent2 2 2 4 2 2 3" xfId="21404" xr:uid="{7FD186AB-A01E-48AE-BF80-362F04077EE4}"/>
    <cellStyle name="60% - Accent2 2 2 4 2 3" xfId="7521" xr:uid="{19349EB7-6590-4C22-A62F-AA2456E829BC}"/>
    <cellStyle name="60% - Accent2 2 2 4 2 3 2" xfId="15851" xr:uid="{E896218F-CEED-4F12-901D-A7A39CCE86EE}"/>
    <cellStyle name="60% - Accent2 2 2 4 2 3 2 2" xfId="32508" xr:uid="{231BF21F-BFE6-4D5C-BACC-83EE20769213}"/>
    <cellStyle name="60% - Accent2 2 2 4 2 3 3" xfId="24180" xr:uid="{EB45F8EC-C50C-479A-8B7D-33A965957DD0}"/>
    <cellStyle name="60% - Accent2 2 2 4 2 4" xfId="10299" xr:uid="{379B6EA8-45AC-4C30-B251-D960E4D21E25}"/>
    <cellStyle name="60% - Accent2 2 2 4 2 4 2" xfId="26956" xr:uid="{3CC45F02-82D6-4FC6-8F35-BD73952FBB22}"/>
    <cellStyle name="60% - Accent2 2 2 4 2 5" xfId="18628" xr:uid="{EB271098-9D81-45A4-BF5C-3FC4D99BA254}"/>
    <cellStyle name="60% - Accent2 2 2 4 3" xfId="3418" xr:uid="{F9B60DA5-97EB-43C9-8A04-D82CB0724FE2}"/>
    <cellStyle name="60% - Accent2 2 2 4 3 2" xfId="11748" xr:uid="{78FF5722-ABCA-47D1-BBE7-9FD98F93CDA4}"/>
    <cellStyle name="60% - Accent2 2 2 4 3 2 2" xfId="28405" xr:uid="{2C8DA15D-6446-4293-8562-308E0BC6DC18}"/>
    <cellStyle name="60% - Accent2 2 2 4 3 3" xfId="20077" xr:uid="{92F80162-FCFA-437C-905F-FCB70E8D4A6C}"/>
    <cellStyle name="60% - Accent2 2 2 4 4" xfId="6194" xr:uid="{D5A3825A-A1DE-46A4-BD36-732FF72538F4}"/>
    <cellStyle name="60% - Accent2 2 2 4 4 2" xfId="14524" xr:uid="{C839640D-3555-4860-8CB6-AD00A442FD65}"/>
    <cellStyle name="60% - Accent2 2 2 4 4 2 2" xfId="31181" xr:uid="{109757DC-7054-46B0-B0B7-F616ED145974}"/>
    <cellStyle name="60% - Accent2 2 2 4 4 3" xfId="22853" xr:uid="{F51C744A-3C1F-4274-8BE7-FBCE13315BC0}"/>
    <cellStyle name="60% - Accent2 2 2 4 5" xfId="8972" xr:uid="{5E74E458-D1F9-4775-A2DE-5809F47C8086}"/>
    <cellStyle name="60% - Accent2 2 2 4 5 2" xfId="25629" xr:uid="{EA3543F0-D439-40DB-945F-2EC54666A6E6}"/>
    <cellStyle name="60% - Accent2 2 2 4 6" xfId="17301" xr:uid="{BD6B129D-41F2-4EB3-B666-DB362E04388A}"/>
    <cellStyle name="60% - Accent2 2 2 5" xfId="1102" xr:uid="{87282C46-75F6-4C02-AF67-16FD73C29199}"/>
    <cellStyle name="60% - Accent2 2 2 5 2" xfId="2430" xr:uid="{9BEF2B73-8D74-42B2-8C1F-ADCCE5FE6BE7}"/>
    <cellStyle name="60% - Accent2 2 2 5 2 2" xfId="5220" xr:uid="{8D29053C-E3E3-410E-832A-4F5F39010CA3}"/>
    <cellStyle name="60% - Accent2 2 2 5 2 2 2" xfId="13550" xr:uid="{42DE66CA-1B4C-4283-BFB2-D3C1BE809FC4}"/>
    <cellStyle name="60% - Accent2 2 2 5 2 2 2 2" xfId="30207" xr:uid="{6634F992-0D2A-4400-BCAB-177F11316644}"/>
    <cellStyle name="60% - Accent2 2 2 5 2 2 3" xfId="21879" xr:uid="{7FF5E88F-C10F-4C20-B583-0D080D6659D6}"/>
    <cellStyle name="60% - Accent2 2 2 5 2 3" xfId="7996" xr:uid="{C057784A-DB7C-41DC-8F4E-41C9E24DE1B7}"/>
    <cellStyle name="60% - Accent2 2 2 5 2 3 2" xfId="16326" xr:uid="{4B0F788D-F3BB-48B6-8371-AD183EA823B9}"/>
    <cellStyle name="60% - Accent2 2 2 5 2 3 2 2" xfId="32983" xr:uid="{9E82EC81-20FF-4007-861A-803E5B1AA95C}"/>
    <cellStyle name="60% - Accent2 2 2 5 2 3 3" xfId="24655" xr:uid="{0FD23A8E-5820-48E6-8154-FADB540BF5C2}"/>
    <cellStyle name="60% - Accent2 2 2 5 2 4" xfId="10774" xr:uid="{842A5FF6-64B8-403F-A7C3-416135CC629A}"/>
    <cellStyle name="60% - Accent2 2 2 5 2 4 2" xfId="27431" xr:uid="{02280CB2-442D-4A1D-A9B8-78CBEA781824}"/>
    <cellStyle name="60% - Accent2 2 2 5 2 5" xfId="19103" xr:uid="{EC58F901-DB04-4602-9A6F-6FC4093E8E63}"/>
    <cellStyle name="60% - Accent2 2 2 5 3" xfId="3893" xr:uid="{FB9424CB-553C-4A67-A9BD-D9DF845EEDB9}"/>
    <cellStyle name="60% - Accent2 2 2 5 3 2" xfId="12223" xr:uid="{0F705291-E93B-4B8F-9299-D429585C86A3}"/>
    <cellStyle name="60% - Accent2 2 2 5 3 2 2" xfId="28880" xr:uid="{A4104CDF-8D96-46F6-B10D-DDE5D5ED539E}"/>
    <cellStyle name="60% - Accent2 2 2 5 3 3" xfId="20552" xr:uid="{35168D96-661B-4EF5-918D-1E609DF8CE49}"/>
    <cellStyle name="60% - Accent2 2 2 5 4" xfId="6669" xr:uid="{98E88FD2-034C-4DE1-9761-818E5CF18680}"/>
    <cellStyle name="60% - Accent2 2 2 5 4 2" xfId="14999" xr:uid="{1342CDB5-00BD-437C-852C-9751E074B52A}"/>
    <cellStyle name="60% - Accent2 2 2 5 4 2 2" xfId="31656" xr:uid="{814FCBA6-A2FC-400C-8EF4-558861A88481}"/>
    <cellStyle name="60% - Accent2 2 2 5 4 3" xfId="23328" xr:uid="{E4E95080-85CA-40FB-B6FC-195F84C35CB6}"/>
    <cellStyle name="60% - Accent2 2 2 5 5" xfId="9447" xr:uid="{5B39907B-62EC-4723-B73B-3B5921B09F2D}"/>
    <cellStyle name="60% - Accent2 2 2 5 5 2" xfId="26104" xr:uid="{F8C38800-3050-48DB-8E94-6DE07547E5A3}"/>
    <cellStyle name="60% - Accent2 2 2 5 6" xfId="17776" xr:uid="{AC893F83-EC23-4107-97F4-BC27C7645FB4}"/>
    <cellStyle name="60% - Accent2 2 2 6" xfId="1367" xr:uid="{802B6833-9C57-4B46-81E6-6341490C9E3D}"/>
    <cellStyle name="60% - Accent2 2 2 6 2" xfId="2695" xr:uid="{6A563D05-4B67-4BA2-964C-CA93C24ED158}"/>
    <cellStyle name="60% - Accent2 2 2 6 2 2" xfId="5485" xr:uid="{045093EA-7869-40CF-AAC2-3CB346958144}"/>
    <cellStyle name="60% - Accent2 2 2 6 2 2 2" xfId="13815" xr:uid="{01A55BEE-B360-4364-890A-F9D25A875757}"/>
    <cellStyle name="60% - Accent2 2 2 6 2 2 2 2" xfId="30472" xr:uid="{0E505635-2786-4B64-9B21-226315909069}"/>
    <cellStyle name="60% - Accent2 2 2 6 2 2 3" xfId="22144" xr:uid="{5DA06093-AA8B-46F3-A608-322C2E75087B}"/>
    <cellStyle name="60% - Accent2 2 2 6 2 3" xfId="8261" xr:uid="{ADC57860-B833-4E78-9421-5D3C01EFFD0E}"/>
    <cellStyle name="60% - Accent2 2 2 6 2 3 2" xfId="16591" xr:uid="{6E652769-1C9E-49F1-B5B1-492600B66D36}"/>
    <cellStyle name="60% - Accent2 2 2 6 2 3 2 2" xfId="33248" xr:uid="{042BD885-47F9-4CD8-A116-FE914F4BF49B}"/>
    <cellStyle name="60% - Accent2 2 2 6 2 3 3" xfId="24920" xr:uid="{F881CBBF-42B3-466E-8E59-53C32236D0BB}"/>
    <cellStyle name="60% - Accent2 2 2 6 2 4" xfId="11039" xr:uid="{00BAC7E7-286C-4560-BB9B-8B4EA10138C8}"/>
    <cellStyle name="60% - Accent2 2 2 6 2 4 2" xfId="27696" xr:uid="{824F2C08-32D0-44CB-BD0B-7B2BE2AB3238}"/>
    <cellStyle name="60% - Accent2 2 2 6 2 5" xfId="19368" xr:uid="{4BF69E34-D7CD-4A5C-86BA-C822562E8E41}"/>
    <cellStyle name="60% - Accent2 2 2 6 3" xfId="4158" xr:uid="{529AB9FB-E337-4909-A833-1DF3D6C37E78}"/>
    <cellStyle name="60% - Accent2 2 2 6 3 2" xfId="12488" xr:uid="{7D1D9EF0-5C8F-4F0D-B733-653BEE66A136}"/>
    <cellStyle name="60% - Accent2 2 2 6 3 2 2" xfId="29145" xr:uid="{4F4DD772-CB7A-45BE-B152-58B6D314BE25}"/>
    <cellStyle name="60% - Accent2 2 2 6 3 3" xfId="20817" xr:uid="{419217E9-131F-4C95-8461-29E23763862A}"/>
    <cellStyle name="60% - Accent2 2 2 6 4" xfId="6934" xr:uid="{1E67335C-0EB8-40EB-A69D-F7D2EE2AE506}"/>
    <cellStyle name="60% - Accent2 2 2 6 4 2" xfId="15264" xr:uid="{0556871D-ADD5-469C-A926-B416AA938227}"/>
    <cellStyle name="60% - Accent2 2 2 6 4 2 2" xfId="31921" xr:uid="{28D5A6F4-23F9-4050-BC91-D8C4FA8F95BD}"/>
    <cellStyle name="60% - Accent2 2 2 6 4 3" xfId="23593" xr:uid="{3F2F6A86-8074-4E4B-B96A-FD9299DC1001}"/>
    <cellStyle name="60% - Accent2 2 2 6 5" xfId="9712" xr:uid="{166901F3-2550-4BBC-904C-1BD5F2AB6FBD}"/>
    <cellStyle name="60% - Accent2 2 2 6 5 2" xfId="26369" xr:uid="{15829B74-83A4-4CEB-B7EF-F042E664C367}"/>
    <cellStyle name="60% - Accent2 2 2 6 6" xfId="18041" xr:uid="{31AA7F2F-304D-452E-9A73-91BDBF472C51}"/>
    <cellStyle name="60% - Accent2 2 2 7" xfId="1482" xr:uid="{10787C9D-F57E-4D64-B0C5-B94ECDD03DB9}"/>
    <cellStyle name="60% - Accent2 2 2 7 2" xfId="4272" xr:uid="{DD871B50-F923-4FA3-8B4B-18E502BCB66C}"/>
    <cellStyle name="60% - Accent2 2 2 7 2 2" xfId="12602" xr:uid="{FFA106D0-40D4-45EE-AB9E-C581811BDEF9}"/>
    <cellStyle name="60% - Accent2 2 2 7 2 2 2" xfId="29259" xr:uid="{222B7D5A-653C-405E-B2BB-B976F9208C5D}"/>
    <cellStyle name="60% - Accent2 2 2 7 2 3" xfId="20931" xr:uid="{A7CB80D7-5433-44DD-8423-793CB8B93C06}"/>
    <cellStyle name="60% - Accent2 2 2 7 3" xfId="7048" xr:uid="{8D6B006C-1749-4B2E-B5EE-B2FCE0749496}"/>
    <cellStyle name="60% - Accent2 2 2 7 3 2" xfId="15378" xr:uid="{DB004955-FA28-4AE8-9304-B5D32593D678}"/>
    <cellStyle name="60% - Accent2 2 2 7 3 2 2" xfId="32035" xr:uid="{775ABBF1-2DF9-4714-B22E-969079426EB0}"/>
    <cellStyle name="60% - Accent2 2 2 7 3 3" xfId="23707" xr:uid="{58BE3D6D-4DDE-4A63-B81A-B38E092DCF33}"/>
    <cellStyle name="60% - Accent2 2 2 7 4" xfId="9826" xr:uid="{6E6DC1CD-0203-4661-82B5-5399A257930D}"/>
    <cellStyle name="60% - Accent2 2 2 7 4 2" xfId="26483" xr:uid="{3D6F0F77-281B-40F1-BEED-962E82E1A4DD}"/>
    <cellStyle name="60% - Accent2 2 2 7 5" xfId="18155" xr:uid="{69773602-19AB-44BE-A31C-9E8F6458E477}"/>
    <cellStyle name="60% - Accent2 2 2 8" xfId="2945" xr:uid="{C5BFEC64-9BD1-45A8-849B-F5B0B06A13E3}"/>
    <cellStyle name="60% - Accent2 2 2 8 2" xfId="11275" xr:uid="{1F358A1C-5034-43B4-BD01-F4E8E0825D5F}"/>
    <cellStyle name="60% - Accent2 2 2 8 2 2" xfId="27932" xr:uid="{1B8D2835-E19D-44BD-85FB-CBD22225358F}"/>
    <cellStyle name="60% - Accent2 2 2 8 3" xfId="19604" xr:uid="{BAEE2825-4CDE-473B-91C7-4B9E969F5180}"/>
    <cellStyle name="60% - Accent2 2 2 9" xfId="5721" xr:uid="{B502814B-5632-4F63-B278-5E572DB18A80}"/>
    <cellStyle name="60% - Accent2 2 2 9 2" xfId="14051" xr:uid="{2707EEA5-D0C7-45A5-9633-87E60D41E19D}"/>
    <cellStyle name="60% - Accent2 2 2 9 2 2" xfId="30708" xr:uid="{9C661B77-DA30-49A4-B348-A7DC43460487}"/>
    <cellStyle name="60% - Accent2 2 2 9 3" xfId="22380" xr:uid="{2454294F-7261-4CA7-A7CE-A927AEDE8F82}"/>
    <cellStyle name="60% - Accent2 2 3" xfId="205" xr:uid="{B2C7DDEE-89C2-4541-B2FC-000E824ED35B}"/>
    <cellStyle name="60% - Accent2 2 3 10" xfId="34986" xr:uid="{60D8E616-63CF-4E05-AFE5-35FAE87F84DC}"/>
    <cellStyle name="60% - Accent2 2 3 2" xfId="447" xr:uid="{CAD4D45F-E218-40AE-8E18-F29C1B5258EA}"/>
    <cellStyle name="60% - Accent2 2 3 2 2" xfId="924" xr:uid="{552E607A-E5F2-4DA9-A0F9-828C192D8A70}"/>
    <cellStyle name="60% - Accent2 2 3 2 2 2" xfId="2252" xr:uid="{A6D3C297-9A78-4C2C-84E8-2511B7500345}"/>
    <cellStyle name="60% - Accent2 2 3 2 2 2 2" xfId="5042" xr:uid="{DA65C72B-5908-4DF8-8CE9-77DC2312A2C6}"/>
    <cellStyle name="60% - Accent2 2 3 2 2 2 2 2" xfId="13372" xr:uid="{1FEB8D69-83A6-4F14-844B-7AD849AA0174}"/>
    <cellStyle name="60% - Accent2 2 3 2 2 2 2 2 2" xfId="30029" xr:uid="{88D55137-7AFE-42BF-8838-E63D78FC03FC}"/>
    <cellStyle name="60% - Accent2 2 3 2 2 2 2 3" xfId="21701" xr:uid="{9C4CE740-AFF4-4053-936A-187D80D910AA}"/>
    <cellStyle name="60% - Accent2 2 3 2 2 2 3" xfId="7818" xr:uid="{375E6268-5E99-4DEF-9667-8556F80E76AB}"/>
    <cellStyle name="60% - Accent2 2 3 2 2 2 3 2" xfId="16148" xr:uid="{BCC2608D-EB22-49C8-934F-9C39CE0E7420}"/>
    <cellStyle name="60% - Accent2 2 3 2 2 2 3 2 2" xfId="32805" xr:uid="{DB0B78E2-2626-4088-B0B7-AC69F8CF1B6B}"/>
    <cellStyle name="60% - Accent2 2 3 2 2 2 3 3" xfId="24477" xr:uid="{731792FD-2AB9-4382-B7CF-E13FCE9F3A24}"/>
    <cellStyle name="60% - Accent2 2 3 2 2 2 4" xfId="10596" xr:uid="{4F47F36D-F53F-4ECE-9D2F-D1741DE6B80B}"/>
    <cellStyle name="60% - Accent2 2 3 2 2 2 4 2" xfId="27253" xr:uid="{1B3CD2E4-4C41-4D05-B710-BAF7B16B8771}"/>
    <cellStyle name="60% - Accent2 2 3 2 2 2 5" xfId="18925" xr:uid="{B0D7C017-0160-4592-9767-02202F40939D}"/>
    <cellStyle name="60% - Accent2 2 3 2 2 3" xfId="3715" xr:uid="{B10DCAA3-A71D-4FFC-8A57-D60D50F044CE}"/>
    <cellStyle name="60% - Accent2 2 3 2 2 3 2" xfId="12045" xr:uid="{E611D67A-9C49-49E7-842F-A0F743021F71}"/>
    <cellStyle name="60% - Accent2 2 3 2 2 3 2 2" xfId="28702" xr:uid="{9F305370-677C-4E5F-B163-B39240629FEA}"/>
    <cellStyle name="60% - Accent2 2 3 2 2 3 3" xfId="20374" xr:uid="{869D7199-7451-4D7F-8713-55B2464B9E46}"/>
    <cellStyle name="60% - Accent2 2 3 2 2 4" xfId="6491" xr:uid="{4599F934-B1AB-4D33-9A23-DC9215BA42D1}"/>
    <cellStyle name="60% - Accent2 2 3 2 2 4 2" xfId="14821" xr:uid="{C8BCA6ED-1491-44FC-8AB1-C65B73F6CB09}"/>
    <cellStyle name="60% - Accent2 2 3 2 2 4 2 2" xfId="31478" xr:uid="{06D7DDCC-9165-4BA9-95DD-2B72235EDBAB}"/>
    <cellStyle name="60% - Accent2 2 3 2 2 4 3" xfId="23150" xr:uid="{F6EA4C3F-F977-47A6-A13A-3D098F458D84}"/>
    <cellStyle name="60% - Accent2 2 3 2 2 5" xfId="9269" xr:uid="{56B1A8A0-40E8-49E7-9D36-7307692AC6BC}"/>
    <cellStyle name="60% - Accent2 2 3 2 2 5 2" xfId="25926" xr:uid="{AA7FE717-028E-4018-8BDF-42CE368DFADA}"/>
    <cellStyle name="60% - Accent2 2 3 2 2 6" xfId="17598" xr:uid="{8D5E7E28-EC27-4CF6-9027-5D873153E402}"/>
    <cellStyle name="60% - Accent2 2 3 2 3" xfId="1777" xr:uid="{7F204AC7-7AD5-4AB2-8AEB-B6393C310627}"/>
    <cellStyle name="60% - Accent2 2 3 2 3 2" xfId="4567" xr:uid="{BCE2D8E4-742E-4962-83AB-66BC6A4AA287}"/>
    <cellStyle name="60% - Accent2 2 3 2 3 2 2" xfId="12897" xr:uid="{2317D0E1-EB33-4303-87BF-7468E5D59EF0}"/>
    <cellStyle name="60% - Accent2 2 3 2 3 2 2 2" xfId="29554" xr:uid="{6316168D-3422-49DC-9431-9F5B8B6A1F7C}"/>
    <cellStyle name="60% - Accent2 2 3 2 3 2 3" xfId="21226" xr:uid="{0526BE6D-62BA-485E-8791-128CEF49CAE6}"/>
    <cellStyle name="60% - Accent2 2 3 2 3 3" xfId="7343" xr:uid="{936C5395-F88A-470A-A247-6583F3322AC6}"/>
    <cellStyle name="60% - Accent2 2 3 2 3 3 2" xfId="15673" xr:uid="{BF59E942-46A9-45B4-910D-4A0207E3E254}"/>
    <cellStyle name="60% - Accent2 2 3 2 3 3 2 2" xfId="32330" xr:uid="{8A6B6A58-44B2-427A-BB5C-B002973A544F}"/>
    <cellStyle name="60% - Accent2 2 3 2 3 3 3" xfId="24002" xr:uid="{437AB633-72D8-4BC0-A127-D55A3D695B2D}"/>
    <cellStyle name="60% - Accent2 2 3 2 3 4" xfId="10121" xr:uid="{BC41AB89-C4A0-494A-828D-9C74850EE17B}"/>
    <cellStyle name="60% - Accent2 2 3 2 3 4 2" xfId="26778" xr:uid="{91ECBFEE-A8E7-4C37-8420-471548A10914}"/>
    <cellStyle name="60% - Accent2 2 3 2 3 5" xfId="18450" xr:uid="{FA02F542-9031-4866-BB71-FEC9A886FBD7}"/>
    <cellStyle name="60% - Accent2 2 3 2 4" xfId="3240" xr:uid="{AB704217-2867-47F3-8F34-2746457D9691}"/>
    <cellStyle name="60% - Accent2 2 3 2 4 2" xfId="11570" xr:uid="{F17CC0D4-AA3C-4A08-937F-D3A41A5C7F0E}"/>
    <cellStyle name="60% - Accent2 2 3 2 4 2 2" xfId="28227" xr:uid="{90B6B93D-FDD0-4E89-BB33-6EE2EE2B7A12}"/>
    <cellStyle name="60% - Accent2 2 3 2 4 3" xfId="19899" xr:uid="{CFBBFB1B-844A-4085-A710-E1B8703BF06E}"/>
    <cellStyle name="60% - Accent2 2 3 2 5" xfId="6016" xr:uid="{37114053-9D7E-48C4-8698-1219F35845FA}"/>
    <cellStyle name="60% - Accent2 2 3 2 5 2" xfId="14346" xr:uid="{6FB653CD-23F8-4153-A33A-07511760AE22}"/>
    <cellStyle name="60% - Accent2 2 3 2 5 2 2" xfId="31003" xr:uid="{A4BDCE5A-D463-41FA-A1A9-5F6F9D473DC5}"/>
    <cellStyle name="60% - Accent2 2 3 2 5 3" xfId="22675" xr:uid="{366C6871-3687-42EE-910D-ABD9F0A124CB}"/>
    <cellStyle name="60% - Accent2 2 3 2 6" xfId="8794" xr:uid="{7901EE89-6A0D-4627-AD41-BD2A59ED3C23}"/>
    <cellStyle name="60% - Accent2 2 3 2 6 2" xfId="25451" xr:uid="{3BFF5449-621A-4901-A9E9-3F348EA7962C}"/>
    <cellStyle name="60% - Accent2 2 3 2 7" xfId="17123" xr:uid="{0979C4D4-A1A2-47D8-9228-21F74CF26A2C}"/>
    <cellStyle name="60% - Accent2 2 3 3" xfId="683" xr:uid="{8CCB8DCE-126B-4DB2-8436-07312B4A66A6}"/>
    <cellStyle name="60% - Accent2 2 3 3 2" xfId="2013" xr:uid="{CC687083-3381-40A9-A700-AB17D8B5F731}"/>
    <cellStyle name="60% - Accent2 2 3 3 2 2" xfId="4803" xr:uid="{BC8AF5B3-3604-4759-B16D-82CF251EDD80}"/>
    <cellStyle name="60% - Accent2 2 3 3 2 2 2" xfId="13133" xr:uid="{4FEC2B2F-432C-4C0F-9C21-A7C3B4D751BD}"/>
    <cellStyle name="60% - Accent2 2 3 3 2 2 2 2" xfId="29790" xr:uid="{181C46EE-DACF-4352-AC84-20636B774065}"/>
    <cellStyle name="60% - Accent2 2 3 3 2 2 3" xfId="21462" xr:uid="{DB80053D-F020-4381-A217-C4092E7BFBC2}"/>
    <cellStyle name="60% - Accent2 2 3 3 2 3" xfId="7579" xr:uid="{3BD0857C-EA22-4EB0-ACE7-CA9A786E6EA3}"/>
    <cellStyle name="60% - Accent2 2 3 3 2 3 2" xfId="15909" xr:uid="{6AD0D910-9E2C-4F03-856B-AC52533AD9A6}"/>
    <cellStyle name="60% - Accent2 2 3 3 2 3 2 2" xfId="32566" xr:uid="{34391B1B-D391-4D46-A1E8-6A6C6D8C2422}"/>
    <cellStyle name="60% - Accent2 2 3 3 2 3 3" xfId="24238" xr:uid="{F7AF0857-7B57-452D-A6B4-5090B8F1A766}"/>
    <cellStyle name="60% - Accent2 2 3 3 2 4" xfId="10357" xr:uid="{4BB64489-3868-4627-A1A7-2CB60A0DFB12}"/>
    <cellStyle name="60% - Accent2 2 3 3 2 4 2" xfId="27014" xr:uid="{A663766D-B419-47F8-B4AE-BD00EE08D404}"/>
    <cellStyle name="60% - Accent2 2 3 3 2 5" xfId="18686" xr:uid="{374F69E9-CB74-4C6A-8069-123B2F0E3438}"/>
    <cellStyle name="60% - Accent2 2 3 3 3" xfId="3476" xr:uid="{5C09BCFF-2F3A-4889-B75F-BB311CE837FB}"/>
    <cellStyle name="60% - Accent2 2 3 3 3 2" xfId="11806" xr:uid="{109A19F8-C39E-45AE-9023-F241D945F703}"/>
    <cellStyle name="60% - Accent2 2 3 3 3 2 2" xfId="28463" xr:uid="{8EBAA653-58B1-44CF-98CF-7D5895D4AB37}"/>
    <cellStyle name="60% - Accent2 2 3 3 3 3" xfId="20135" xr:uid="{849326FE-C7C8-4E32-B220-FE04D636E3C3}"/>
    <cellStyle name="60% - Accent2 2 3 3 4" xfId="6252" xr:uid="{783D4149-B600-4C61-9077-54336ABF4E41}"/>
    <cellStyle name="60% - Accent2 2 3 3 4 2" xfId="14582" xr:uid="{FFA3D543-2B16-4144-8D61-143E5DD0E1C6}"/>
    <cellStyle name="60% - Accent2 2 3 3 4 2 2" xfId="31239" xr:uid="{03779F3E-18A7-4942-8E7E-E01596621FEE}"/>
    <cellStyle name="60% - Accent2 2 3 3 4 3" xfId="22911" xr:uid="{434E4A38-5EB7-4A9B-A591-5FD0BD3DD780}"/>
    <cellStyle name="60% - Accent2 2 3 3 5" xfId="9030" xr:uid="{8597BEF5-BAE8-486B-ABFA-3BFD4DFB07EC}"/>
    <cellStyle name="60% - Accent2 2 3 3 5 2" xfId="25687" xr:uid="{058D3E77-0ABF-416F-B04B-6655382C73B7}"/>
    <cellStyle name="60% - Accent2 2 3 3 6" xfId="17359" xr:uid="{42CC86AD-1DBA-4CF3-98CF-0F589DD32D93}"/>
    <cellStyle name="60% - Accent2 2 3 4" xfId="1160" xr:uid="{0FF92F00-E507-491B-A2DE-82F3F729B823}"/>
    <cellStyle name="60% - Accent2 2 3 4 2" xfId="2488" xr:uid="{2EFAFA50-DA69-4DCC-B860-CE96256AF6DA}"/>
    <cellStyle name="60% - Accent2 2 3 4 2 2" xfId="5278" xr:uid="{E63053F7-EF1E-4E26-A6FE-91B4280237E6}"/>
    <cellStyle name="60% - Accent2 2 3 4 2 2 2" xfId="13608" xr:uid="{B31555EC-9064-461B-AACE-843A280AD700}"/>
    <cellStyle name="60% - Accent2 2 3 4 2 2 2 2" xfId="30265" xr:uid="{0484708C-125C-4EDC-A3A6-B492823F6208}"/>
    <cellStyle name="60% - Accent2 2 3 4 2 2 3" xfId="21937" xr:uid="{48B42032-827D-45E7-A829-59381E558345}"/>
    <cellStyle name="60% - Accent2 2 3 4 2 3" xfId="8054" xr:uid="{D2337467-B54D-4EFE-8920-7C10DC17A3E6}"/>
    <cellStyle name="60% - Accent2 2 3 4 2 3 2" xfId="16384" xr:uid="{A2BBB672-75DB-4EC0-B766-FE64CB8AC766}"/>
    <cellStyle name="60% - Accent2 2 3 4 2 3 2 2" xfId="33041" xr:uid="{4FC65D18-7D62-43A8-B651-2B3E9FBF26A2}"/>
    <cellStyle name="60% - Accent2 2 3 4 2 3 3" xfId="24713" xr:uid="{470146D4-DD8D-4063-9BEE-3E3BAE1E82DE}"/>
    <cellStyle name="60% - Accent2 2 3 4 2 4" xfId="10832" xr:uid="{B3EA1539-FD1C-4437-A385-1F750A2F5C1D}"/>
    <cellStyle name="60% - Accent2 2 3 4 2 4 2" xfId="27489" xr:uid="{49F5F074-9C82-4915-A81E-92EAE4B075C2}"/>
    <cellStyle name="60% - Accent2 2 3 4 2 5" xfId="19161" xr:uid="{0C742F35-83AD-4BFC-A363-EAD0F29A04F2}"/>
    <cellStyle name="60% - Accent2 2 3 4 3" xfId="3951" xr:uid="{DF9EB7F9-36C8-4303-A401-82911606D883}"/>
    <cellStyle name="60% - Accent2 2 3 4 3 2" xfId="12281" xr:uid="{32DDC84D-4C57-48F3-AE9F-CAA94150E5C7}"/>
    <cellStyle name="60% - Accent2 2 3 4 3 2 2" xfId="28938" xr:uid="{5B5C0658-A67D-45A9-B474-BD3F064775B1}"/>
    <cellStyle name="60% - Accent2 2 3 4 3 3" xfId="20610" xr:uid="{87971919-0698-4FFF-9EE6-411E5DDC14D9}"/>
    <cellStyle name="60% - Accent2 2 3 4 4" xfId="6727" xr:uid="{D3CF7520-E7E0-4983-B1E0-18A0CD1054EE}"/>
    <cellStyle name="60% - Accent2 2 3 4 4 2" xfId="15057" xr:uid="{F8BF441B-92E7-4AD2-9C22-41831A053D1E}"/>
    <cellStyle name="60% - Accent2 2 3 4 4 2 2" xfId="31714" xr:uid="{E83A1F74-82C8-4F14-995F-23FEEB52D4C6}"/>
    <cellStyle name="60% - Accent2 2 3 4 4 3" xfId="23386" xr:uid="{BEFCD446-1B65-43F9-97C6-2B02707704E2}"/>
    <cellStyle name="60% - Accent2 2 3 4 5" xfId="9505" xr:uid="{408A522C-40A4-439E-9194-53138E852395}"/>
    <cellStyle name="60% - Accent2 2 3 4 5 2" xfId="26162" xr:uid="{02C0511E-92C7-4643-951D-197BE17E95B6}"/>
    <cellStyle name="60% - Accent2 2 3 4 6" xfId="17834" xr:uid="{5B9BEB9A-9198-4161-AD73-9E006CEB7099}"/>
    <cellStyle name="60% - Accent2 2 3 5" xfId="1540" xr:uid="{494C4A32-26D4-4A30-8970-892444EE5DEB}"/>
    <cellStyle name="60% - Accent2 2 3 5 2" xfId="4330" xr:uid="{09B53FBA-837F-4568-AFA3-198071A0110C}"/>
    <cellStyle name="60% - Accent2 2 3 5 2 2" xfId="12660" xr:uid="{5BBC91EC-C74F-435F-981F-B9429AB8BF56}"/>
    <cellStyle name="60% - Accent2 2 3 5 2 2 2" xfId="29317" xr:uid="{13732ABA-FDD9-4FDA-B401-F59827B79A34}"/>
    <cellStyle name="60% - Accent2 2 3 5 2 3" xfId="20989" xr:uid="{069FC512-E34F-481B-9F7F-8436ED8D10B7}"/>
    <cellStyle name="60% - Accent2 2 3 5 3" xfId="7106" xr:uid="{83B8FAAE-A359-4D21-A511-80781502A796}"/>
    <cellStyle name="60% - Accent2 2 3 5 3 2" xfId="15436" xr:uid="{D517441C-FD67-4A4E-84C0-2370000749C7}"/>
    <cellStyle name="60% - Accent2 2 3 5 3 2 2" xfId="32093" xr:uid="{904BBC19-D82A-457D-922C-AD83F808263B}"/>
    <cellStyle name="60% - Accent2 2 3 5 3 3" xfId="23765" xr:uid="{A8FB23E1-4BCA-4C39-AB56-85574866BFA7}"/>
    <cellStyle name="60% - Accent2 2 3 5 4" xfId="9884" xr:uid="{43DF1091-6BC6-42E8-90EC-AFB4F1E7B6E0}"/>
    <cellStyle name="60% - Accent2 2 3 5 4 2" xfId="26541" xr:uid="{B5AF84AF-2512-4FDD-A448-E22B7AF8A36B}"/>
    <cellStyle name="60% - Accent2 2 3 5 5" xfId="18213" xr:uid="{CC439A0A-CB50-48F2-A5BF-EBDD3A4C45CC}"/>
    <cellStyle name="60% - Accent2 2 3 6" xfId="3003" xr:uid="{0EF791BA-B708-4FAF-9C40-0A104216B44C}"/>
    <cellStyle name="60% - Accent2 2 3 6 2" xfId="11333" xr:uid="{63DCD889-7099-4F86-9058-BBF37AA0F6F6}"/>
    <cellStyle name="60% - Accent2 2 3 6 2 2" xfId="27990" xr:uid="{8B6F0737-DA36-4C46-B309-6B6D6CC4A8A7}"/>
    <cellStyle name="60% - Accent2 2 3 6 3" xfId="19662" xr:uid="{E1BC632D-C684-4278-A6EB-25868A5E58AD}"/>
    <cellStyle name="60% - Accent2 2 3 7" xfId="5779" xr:uid="{7C4AC6BA-E8EB-4448-A3AB-47F7186582D2}"/>
    <cellStyle name="60% - Accent2 2 3 7 2" xfId="14109" xr:uid="{C254C4DF-974C-4EF2-BE9E-9F8F75254071}"/>
    <cellStyle name="60% - Accent2 2 3 7 2 2" xfId="30766" xr:uid="{23D8D996-3493-4D97-AA3F-55CE767D1455}"/>
    <cellStyle name="60% - Accent2 2 3 7 3" xfId="22438" xr:uid="{D32B193F-0D21-4FE1-BE25-F32213D4DC19}"/>
    <cellStyle name="60% - Accent2 2 3 8" xfId="8557" xr:uid="{425E8B36-7066-49E3-8D40-193BBD27DC9B}"/>
    <cellStyle name="60% - Accent2 2 3 8 2" xfId="25214" xr:uid="{29F3F38E-F3B1-40F7-8B34-FDAB3036300F}"/>
    <cellStyle name="60% - Accent2 2 3 9" xfId="16886" xr:uid="{876ED54A-5620-49F9-A29A-B7B4B3F8AF3C}"/>
    <cellStyle name="60% - Accent2 2 4" xfId="331" xr:uid="{E0648D4E-3CFC-4190-8012-815289344FAB}"/>
    <cellStyle name="60% - Accent2 2 4 2" xfId="811" xr:uid="{17B118AC-0693-4FB6-903F-AE5FEC0559F5}"/>
    <cellStyle name="60% - Accent2 2 4 2 2" xfId="2139" xr:uid="{39E097C2-4E36-4A99-9B32-83BCD8EC35DF}"/>
    <cellStyle name="60% - Accent2 2 4 2 2 2" xfId="4929" xr:uid="{006CCC12-8ED6-467A-94A3-3072ED28EAA9}"/>
    <cellStyle name="60% - Accent2 2 4 2 2 2 2" xfId="13259" xr:uid="{0AF5C79A-353C-4E15-8364-C0498F613228}"/>
    <cellStyle name="60% - Accent2 2 4 2 2 2 2 2" xfId="29916" xr:uid="{CCCD1503-2ED2-453E-951D-C7B6EA31AEFB}"/>
    <cellStyle name="60% - Accent2 2 4 2 2 2 3" xfId="21588" xr:uid="{12B7DF88-B5AA-4B82-AFE7-2704FD1C7A69}"/>
    <cellStyle name="60% - Accent2 2 4 2 2 3" xfId="7705" xr:uid="{F85F6831-E9F1-428F-B0EC-A8CE69020B8C}"/>
    <cellStyle name="60% - Accent2 2 4 2 2 3 2" xfId="16035" xr:uid="{A7984BF0-D545-49FE-9EC8-22F7C50FCEA0}"/>
    <cellStyle name="60% - Accent2 2 4 2 2 3 2 2" xfId="32692" xr:uid="{8784A1A0-6E27-429E-8112-692F30F0F2D4}"/>
    <cellStyle name="60% - Accent2 2 4 2 2 3 3" xfId="24364" xr:uid="{B68D9134-EF38-4FB1-B1D5-2AFD5F811F65}"/>
    <cellStyle name="60% - Accent2 2 4 2 2 4" xfId="10483" xr:uid="{F098F8BC-B65D-4B1F-8920-9FC036C1C779}"/>
    <cellStyle name="60% - Accent2 2 4 2 2 4 2" xfId="27140" xr:uid="{A2A29025-81FC-43A9-BA4B-191525A2AE27}"/>
    <cellStyle name="60% - Accent2 2 4 2 2 5" xfId="18812" xr:uid="{1C6F2DCB-6F8E-45A1-80C2-BA79D695A6F6}"/>
    <cellStyle name="60% - Accent2 2 4 2 3" xfId="3602" xr:uid="{84169587-F24B-4544-A527-CD61EE7026B5}"/>
    <cellStyle name="60% - Accent2 2 4 2 3 2" xfId="11932" xr:uid="{AA3A05F2-5213-4A3C-9922-0A3A183AF811}"/>
    <cellStyle name="60% - Accent2 2 4 2 3 2 2" xfId="28589" xr:uid="{AD88D2E0-E9BB-4ECF-841C-F86A249FE835}"/>
    <cellStyle name="60% - Accent2 2 4 2 3 3" xfId="20261" xr:uid="{16D69401-EE95-4B4D-A3FC-4EF356AE5171}"/>
    <cellStyle name="60% - Accent2 2 4 2 4" xfId="6378" xr:uid="{F3F40E66-F825-4774-98F9-47134D23A0B7}"/>
    <cellStyle name="60% - Accent2 2 4 2 4 2" xfId="14708" xr:uid="{ED98C929-D351-4F89-A1A5-37C5D25E906C}"/>
    <cellStyle name="60% - Accent2 2 4 2 4 2 2" xfId="31365" xr:uid="{A5C41D50-2F09-4D04-951D-4BDEAB33B73D}"/>
    <cellStyle name="60% - Accent2 2 4 2 4 3" xfId="23037" xr:uid="{5C0DC5C1-BC3D-4064-8AAB-DAB68C8E3FF1}"/>
    <cellStyle name="60% - Accent2 2 4 2 5" xfId="9156" xr:uid="{CBD6CDFA-CBAF-43DC-B44A-8D1C4178EB4D}"/>
    <cellStyle name="60% - Accent2 2 4 2 5 2" xfId="25813" xr:uid="{7E1DD1DD-09CD-4413-A600-31CE681FDDB1}"/>
    <cellStyle name="60% - Accent2 2 4 2 6" xfId="17485" xr:uid="{3CC247DA-98ED-4762-8836-9D779DD9E7C7}"/>
    <cellStyle name="60% - Accent2 2 4 3" xfId="1661" xr:uid="{8BF1DBBD-4197-4C4E-AC48-D239158728B2}"/>
    <cellStyle name="60% - Accent2 2 4 3 2" xfId="4451" xr:uid="{C4371412-4EC6-496F-A03C-ECE419A8D8B6}"/>
    <cellStyle name="60% - Accent2 2 4 3 2 2" xfId="12781" xr:uid="{59E8D178-4910-49DB-9205-851DDDF0CE87}"/>
    <cellStyle name="60% - Accent2 2 4 3 2 2 2" xfId="29438" xr:uid="{9720A41C-14E1-43D0-AA89-2B85B096D8BA}"/>
    <cellStyle name="60% - Accent2 2 4 3 2 3" xfId="21110" xr:uid="{C6DEB7AA-B3AF-45D5-97A5-37D20A2F7237}"/>
    <cellStyle name="60% - Accent2 2 4 3 3" xfId="7227" xr:uid="{4DE1E7A3-8041-467D-8817-32B9312035A0}"/>
    <cellStyle name="60% - Accent2 2 4 3 3 2" xfId="15557" xr:uid="{D44B6A37-A112-4F6E-AB3A-2948F195524C}"/>
    <cellStyle name="60% - Accent2 2 4 3 3 2 2" xfId="32214" xr:uid="{A038CBE7-C70B-4634-9A59-0CB586D767BD}"/>
    <cellStyle name="60% - Accent2 2 4 3 3 3" xfId="23886" xr:uid="{99BC5F42-D95C-4470-BC51-68BF80832E9D}"/>
    <cellStyle name="60% - Accent2 2 4 3 4" xfId="10005" xr:uid="{7D9BCEB2-894A-4A5C-BB75-1E1A404678D0}"/>
    <cellStyle name="60% - Accent2 2 4 3 4 2" xfId="26662" xr:uid="{63A3DFF8-4982-4194-B424-BCB915C4000D}"/>
    <cellStyle name="60% - Accent2 2 4 3 5" xfId="18334" xr:uid="{078DC98F-9705-4EF2-8C54-F3313FE776B6}"/>
    <cellStyle name="60% - Accent2 2 4 4" xfId="3124" xr:uid="{01418316-1B15-40BE-BA24-8279CF1E723F}"/>
    <cellStyle name="60% - Accent2 2 4 4 2" xfId="11454" xr:uid="{758BEFF7-8246-4FAA-8353-99821402C02B}"/>
    <cellStyle name="60% - Accent2 2 4 4 2 2" xfId="28111" xr:uid="{22DDFE90-19FA-4A35-B328-6747E730912A}"/>
    <cellStyle name="60% - Accent2 2 4 4 3" xfId="19783" xr:uid="{341945A9-0C98-4E74-9633-67F863E05890}"/>
    <cellStyle name="60% - Accent2 2 4 5" xfId="5900" xr:uid="{951FD8C2-1BFA-4665-970B-4A94C8BBB2E2}"/>
    <cellStyle name="60% - Accent2 2 4 5 2" xfId="14230" xr:uid="{C7193FB9-7AE0-4602-BDB9-1CCF9FD0D5F2}"/>
    <cellStyle name="60% - Accent2 2 4 5 2 2" xfId="30887" xr:uid="{66E9A982-B302-4DFB-A039-2F219C7BFD5B}"/>
    <cellStyle name="60% - Accent2 2 4 5 3" xfId="22559" xr:uid="{1FAC99E6-E8F6-41D6-BF87-B5837FE27CF9}"/>
    <cellStyle name="60% - Accent2 2 4 6" xfId="8678" xr:uid="{05FB4BB7-D911-4D32-91CC-B7446B72A9E9}"/>
    <cellStyle name="60% - Accent2 2 4 6 2" xfId="25335" xr:uid="{BF9ABD2A-169D-4E17-ABF5-82335F5E5FCC}"/>
    <cellStyle name="60% - Accent2 2 4 7" xfId="17007" xr:uid="{C3E2ACAD-BC26-434C-B787-C7438600B298}"/>
    <cellStyle name="60% - Accent2 2 4 8" xfId="34987" xr:uid="{78FA56B1-D99D-467D-9DA2-1E294BCEEF5B}"/>
    <cellStyle name="60% - Accent2 2 5" xfId="567" xr:uid="{493D7B29-DFE7-4174-BF5A-7F62E7026488}"/>
    <cellStyle name="60% - Accent2 2 5 2" xfId="1897" xr:uid="{D6B3477E-27D1-4097-BA9B-2B7DD53D9390}"/>
    <cellStyle name="60% - Accent2 2 5 2 2" xfId="4687" xr:uid="{D814EEAF-67FE-4008-BF09-38143E13B6D0}"/>
    <cellStyle name="60% - Accent2 2 5 2 2 2" xfId="13017" xr:uid="{D20E82FC-0461-4204-B279-E35143B2DBE1}"/>
    <cellStyle name="60% - Accent2 2 5 2 2 2 2" xfId="29674" xr:uid="{0263DEF2-9C0F-4B72-BB9E-553DAEA1E973}"/>
    <cellStyle name="60% - Accent2 2 5 2 2 3" xfId="21346" xr:uid="{27278380-B115-45E0-9226-23D5A8F5FCCC}"/>
    <cellStyle name="60% - Accent2 2 5 2 3" xfId="7463" xr:uid="{26FDE626-2727-44EA-ABF9-AFBCE6159B96}"/>
    <cellStyle name="60% - Accent2 2 5 2 3 2" xfId="15793" xr:uid="{093DB6B1-696B-431F-9927-A82FB0EEE919}"/>
    <cellStyle name="60% - Accent2 2 5 2 3 2 2" xfId="32450" xr:uid="{B78358FE-0E4D-4913-85DB-8473F6AD18E2}"/>
    <cellStyle name="60% - Accent2 2 5 2 3 3" xfId="24122" xr:uid="{474B4AB3-423F-4C3A-AE80-FCB58F982630}"/>
    <cellStyle name="60% - Accent2 2 5 2 4" xfId="10241" xr:uid="{B3E4A96E-2F17-4468-9953-01906877784D}"/>
    <cellStyle name="60% - Accent2 2 5 2 4 2" xfId="26898" xr:uid="{857D5998-9825-40AB-951D-65313A928A09}"/>
    <cellStyle name="60% - Accent2 2 5 2 5" xfId="18570" xr:uid="{F2272ECE-327A-4EF6-B689-5241DFC2A136}"/>
    <cellStyle name="60% - Accent2 2 5 3" xfId="3360" xr:uid="{F278ADED-EA07-4058-8018-6672960D14E9}"/>
    <cellStyle name="60% - Accent2 2 5 3 2" xfId="11690" xr:uid="{EC028F5E-8008-4D1F-AD68-2C734116313E}"/>
    <cellStyle name="60% - Accent2 2 5 3 2 2" xfId="28347" xr:uid="{9D4D7E2E-E17B-4F46-ACEA-4CA3FAF1444F}"/>
    <cellStyle name="60% - Accent2 2 5 3 3" xfId="20019" xr:uid="{5C4A6EDB-4715-4DD0-878C-561A3FD432FF}"/>
    <cellStyle name="60% - Accent2 2 5 4" xfId="6136" xr:uid="{650E89EB-AB6E-4E6E-9E58-799EBD9CFEB3}"/>
    <cellStyle name="60% - Accent2 2 5 4 2" xfId="14466" xr:uid="{B291D5BE-A761-4A7C-AD04-CF33E33C5764}"/>
    <cellStyle name="60% - Accent2 2 5 4 2 2" xfId="31123" xr:uid="{9C38B823-C04A-4242-B1AF-D9801531E610}"/>
    <cellStyle name="60% - Accent2 2 5 4 3" xfId="22795" xr:uid="{8150C9BB-D300-41C5-B55F-E3BF3384EE1D}"/>
    <cellStyle name="60% - Accent2 2 5 5" xfId="8914" xr:uid="{7F5935A2-9D7B-417C-99C6-C4F4DD15B860}"/>
    <cellStyle name="60% - Accent2 2 5 5 2" xfId="25571" xr:uid="{6B1700E6-8D95-4C35-A7AD-F279F352D605}"/>
    <cellStyle name="60% - Accent2 2 5 6" xfId="17243" xr:uid="{727C5CA8-03D9-4D57-A5EF-D709028C4A8E}"/>
    <cellStyle name="60% - Accent2 2 5 7" xfId="34988" xr:uid="{83185CAD-8C94-4E60-B108-96780A95CC0A}"/>
    <cellStyle name="60% - Accent2 2 6" xfId="1044" xr:uid="{0A1D9B46-1C30-45CA-957C-58FE015DBEE5}"/>
    <cellStyle name="60% - Accent2 2 6 2" xfId="2372" xr:uid="{50217901-0630-4F7E-9330-AEE2AB0736A7}"/>
    <cellStyle name="60% - Accent2 2 6 2 2" xfId="5162" xr:uid="{100A778A-AF24-44CA-A29C-B8D9F82B3785}"/>
    <cellStyle name="60% - Accent2 2 6 2 2 2" xfId="13492" xr:uid="{359DDA2C-8EAF-4989-A47D-040674DF36FD}"/>
    <cellStyle name="60% - Accent2 2 6 2 2 2 2" xfId="30149" xr:uid="{7005394C-2EA7-47AE-A1F7-AB5C7E174601}"/>
    <cellStyle name="60% - Accent2 2 6 2 2 3" xfId="21821" xr:uid="{AC4ECFCD-8BA5-49AA-AFE8-972C29851A0F}"/>
    <cellStyle name="60% - Accent2 2 6 2 3" xfId="7938" xr:uid="{11F17D94-6231-404E-95C4-4D667680E337}"/>
    <cellStyle name="60% - Accent2 2 6 2 3 2" xfId="16268" xr:uid="{F0B88F23-37A8-4A74-B0C4-B8ACF196458D}"/>
    <cellStyle name="60% - Accent2 2 6 2 3 2 2" xfId="32925" xr:uid="{098BE789-9B18-4466-8368-17A60BAD838F}"/>
    <cellStyle name="60% - Accent2 2 6 2 3 3" xfId="24597" xr:uid="{286636AA-A14E-4E45-B18F-C1A098E3BDFB}"/>
    <cellStyle name="60% - Accent2 2 6 2 4" xfId="10716" xr:uid="{B940E5FF-4F9C-471A-A10C-13137F639365}"/>
    <cellStyle name="60% - Accent2 2 6 2 4 2" xfId="27373" xr:uid="{E1D28F7E-A500-4548-9F3A-1B6474796335}"/>
    <cellStyle name="60% - Accent2 2 6 2 5" xfId="19045" xr:uid="{5C101304-2BD2-4153-840D-17F3359CA89C}"/>
    <cellStyle name="60% - Accent2 2 6 3" xfId="3835" xr:uid="{FAEC7DE0-ED6D-4EBC-B352-C0EC7353DEDD}"/>
    <cellStyle name="60% - Accent2 2 6 3 2" xfId="12165" xr:uid="{C31A0D70-FD7B-4A22-AEAC-B60E822BF2F3}"/>
    <cellStyle name="60% - Accent2 2 6 3 2 2" xfId="28822" xr:uid="{8DC03937-7328-40A2-9CBC-788F584E5C09}"/>
    <cellStyle name="60% - Accent2 2 6 3 3" xfId="20494" xr:uid="{47FFE234-12B5-46F2-BF57-D57EC3DE19FD}"/>
    <cellStyle name="60% - Accent2 2 6 4" xfId="6611" xr:uid="{8A136AFD-34F8-473A-847B-D5D6A5ED5B16}"/>
    <cellStyle name="60% - Accent2 2 6 4 2" xfId="14941" xr:uid="{E0923352-25C7-45BD-85D7-955166E13126}"/>
    <cellStyle name="60% - Accent2 2 6 4 2 2" xfId="31598" xr:uid="{36DF05A4-C485-4AD9-85AD-FB6B4D65D0F6}"/>
    <cellStyle name="60% - Accent2 2 6 4 3" xfId="23270" xr:uid="{B67F9436-6C55-4B23-87DF-C8444BC06310}"/>
    <cellStyle name="60% - Accent2 2 6 5" xfId="9389" xr:uid="{E6AD87D4-2F92-4BB8-AB0C-C6D65F246572}"/>
    <cellStyle name="60% - Accent2 2 6 5 2" xfId="26046" xr:uid="{C07C94E8-AA6C-4AB9-AE4E-F1B93380D02F}"/>
    <cellStyle name="60% - Accent2 2 6 6" xfId="17718" xr:uid="{0E70016D-C906-46E8-90A2-173383297E3F}"/>
    <cellStyle name="60% - Accent2 2 6 7" xfId="34989" xr:uid="{0F7B523B-D389-44EF-BE2B-DD1952EB974E}"/>
    <cellStyle name="60% - Accent2 2 7" xfId="1305" xr:uid="{E95CD2DF-9B24-4D32-9680-46C6ED84E3CC}"/>
    <cellStyle name="60% - Accent2 2 7 2" xfId="2633" xr:uid="{8C9084FC-923B-4FF2-9391-2313EC68B072}"/>
    <cellStyle name="60% - Accent2 2 7 2 2" xfId="5423" xr:uid="{F564DD77-CC8F-4193-B362-34EB72C5E983}"/>
    <cellStyle name="60% - Accent2 2 7 2 2 2" xfId="13753" xr:uid="{FC9BBA2D-009D-44D2-9C24-4FB232111F01}"/>
    <cellStyle name="60% - Accent2 2 7 2 2 2 2" xfId="30410" xr:uid="{E6ADFD36-2DBC-45F3-8254-EACBA79CA28A}"/>
    <cellStyle name="60% - Accent2 2 7 2 2 3" xfId="22082" xr:uid="{C62B0104-BF41-47BC-9205-743883275E8B}"/>
    <cellStyle name="60% - Accent2 2 7 2 3" xfId="8199" xr:uid="{F74DBACC-BE47-4E53-97D6-762F23B1EF72}"/>
    <cellStyle name="60% - Accent2 2 7 2 3 2" xfId="16529" xr:uid="{AF8CF75A-7B5C-4CC9-96AE-CAD37277CC03}"/>
    <cellStyle name="60% - Accent2 2 7 2 3 2 2" xfId="33186" xr:uid="{31A8B4F5-59A2-4FF2-9F1D-ACED0D09679C}"/>
    <cellStyle name="60% - Accent2 2 7 2 3 3" xfId="24858" xr:uid="{3FBDCF77-7909-427E-BC3F-8F649D31C7DA}"/>
    <cellStyle name="60% - Accent2 2 7 2 4" xfId="10977" xr:uid="{8AD5CA69-8F40-4C27-B0C9-4A839B4CAD22}"/>
    <cellStyle name="60% - Accent2 2 7 2 4 2" xfId="27634" xr:uid="{90326091-7189-411E-9772-142B146A4CD1}"/>
    <cellStyle name="60% - Accent2 2 7 2 5" xfId="19306" xr:uid="{3BF270DE-74FA-4711-ADD9-0C6A11D01CCE}"/>
    <cellStyle name="60% - Accent2 2 7 3" xfId="4096" xr:uid="{4DC34387-629D-40EC-AEBA-2DBC9646CCD4}"/>
    <cellStyle name="60% - Accent2 2 7 3 2" xfId="12426" xr:uid="{E1F56D49-A832-4DDF-A473-0D1EEBFA9DAC}"/>
    <cellStyle name="60% - Accent2 2 7 3 2 2" xfId="29083" xr:uid="{B2596E2E-B3B6-4E33-9C91-CB509F3C7A90}"/>
    <cellStyle name="60% - Accent2 2 7 3 3" xfId="20755" xr:uid="{AE1D86B3-F4E6-495A-AB42-47C299D5C91C}"/>
    <cellStyle name="60% - Accent2 2 7 4" xfId="6872" xr:uid="{18A46DF3-5A7E-416E-9D96-29ADF5B86116}"/>
    <cellStyle name="60% - Accent2 2 7 4 2" xfId="15202" xr:uid="{71431165-EC77-4FB1-A41B-3DAC085E1113}"/>
    <cellStyle name="60% - Accent2 2 7 4 2 2" xfId="31859" xr:uid="{3C06F01E-DBFB-478D-95E8-191ACB4D2A83}"/>
    <cellStyle name="60% - Accent2 2 7 4 3" xfId="23531" xr:uid="{30E31499-B236-4D0A-A727-098973CAAD80}"/>
    <cellStyle name="60% - Accent2 2 7 5" xfId="9650" xr:uid="{0C50509C-8F51-4FA3-B1F0-64BAF90637F9}"/>
    <cellStyle name="60% - Accent2 2 7 5 2" xfId="26307" xr:uid="{0202B1C7-3279-4159-AD8D-6F0A665204A2}"/>
    <cellStyle name="60% - Accent2 2 7 6" xfId="17979" xr:uid="{26C3FD66-8A2C-45AE-9878-4B0A7EF3DD59}"/>
    <cellStyle name="60% - Accent2 2 7 7" xfId="34990" xr:uid="{E5FA821B-8E13-4D87-908B-886C3B8A144E}"/>
    <cellStyle name="60% - Accent2 2 8" xfId="1423" xr:uid="{161A761E-E2AD-4947-894B-5E78E4FC1173}"/>
    <cellStyle name="60% - Accent2 2 8 2" xfId="4214" xr:uid="{66FD18C1-EC95-44E5-8F76-FB0422AD8CFF}"/>
    <cellStyle name="60% - Accent2 2 8 2 2" xfId="12544" xr:uid="{E2F83FDE-CFA1-483B-8255-373A74A0903F}"/>
    <cellStyle name="60% - Accent2 2 8 2 2 2" xfId="29201" xr:uid="{2CF651AF-1F4C-44A3-B411-4AB0FAB10F56}"/>
    <cellStyle name="60% - Accent2 2 8 2 3" xfId="20873" xr:uid="{0BA9B567-6D78-41BD-BF19-BA9CDFC0345F}"/>
    <cellStyle name="60% - Accent2 2 8 3" xfId="6990" xr:uid="{E1F8B103-1C16-483D-81D5-14F1C110367E}"/>
    <cellStyle name="60% - Accent2 2 8 3 2" xfId="15320" xr:uid="{BA265D3F-2100-43EC-9B91-5E9531775E56}"/>
    <cellStyle name="60% - Accent2 2 8 3 2 2" xfId="31977" xr:uid="{3E2033EF-3079-45D7-A2DD-F6ECC98D5A0D}"/>
    <cellStyle name="60% - Accent2 2 8 3 3" xfId="23649" xr:uid="{1D87BBD7-AE7C-48EE-90BA-721F894F0F6A}"/>
    <cellStyle name="60% - Accent2 2 8 4" xfId="9768" xr:uid="{91F06606-3326-4453-B2B3-593DCF05F6C2}"/>
    <cellStyle name="60% - Accent2 2 8 4 2" xfId="26425" xr:uid="{4AE440BC-C71E-447C-BD7B-4E7E6B7328BB}"/>
    <cellStyle name="60% - Accent2 2 8 5" xfId="18097" xr:uid="{77B9CB20-62A5-4EF6-B8CB-227B67E337E9}"/>
    <cellStyle name="60% - Accent2 2 8 6" xfId="34991" xr:uid="{0A734698-ECC5-4135-B3A8-1C65DE7AB47F}"/>
    <cellStyle name="60% - Accent2 2 9" xfId="2886" xr:uid="{1D2FFD84-0028-4A4C-A3C2-B35E83692CC7}"/>
    <cellStyle name="60% - Accent2 2 9 2" xfId="11217" xr:uid="{2832CDF8-8A2E-404A-ACE3-1C4647270101}"/>
    <cellStyle name="60% - Accent2 2 9 2 2" xfId="27874" xr:uid="{99B31075-135D-4C59-BB4F-1505C45A6CEC}"/>
    <cellStyle name="60% - Accent2 2 9 3" xfId="19546" xr:uid="{89EA7526-0568-4EC6-A47E-F43C58515B4E}"/>
    <cellStyle name="60% - Accent2 2 9 4" xfId="34992" xr:uid="{2C2C197A-9A0D-42A0-8A0C-2E916A47705E}"/>
    <cellStyle name="60% - Accent2 3" xfId="109" xr:uid="{272F5789-4629-40DF-A9D7-80431F717F66}"/>
    <cellStyle name="60% - Accent2 3 10" xfId="8464" xr:uid="{88A45027-E0E4-4F5D-85E1-DE05ACB3ED4A}"/>
    <cellStyle name="60% - Accent2 3 10 2" xfId="25121" xr:uid="{A208478E-EB70-48B5-8E4F-B537AD6017C2}"/>
    <cellStyle name="60% - Accent2 3 11" xfId="16793" xr:uid="{DE13C53B-D778-40F4-AFA4-38C6FE6E4550}"/>
    <cellStyle name="60% - Accent2 3 12" xfId="33992" xr:uid="{4E579EBD-2F33-44E6-89A6-4284C349578E}"/>
    <cellStyle name="60% - Accent2 3 13" xfId="34993" xr:uid="{2D0D397E-9D60-4146-B40B-09C75E4A26BF}"/>
    <cellStyle name="60% - Accent2 3 2" xfId="232" xr:uid="{41934AE0-85C6-4DE9-A080-234AC6DA720B}"/>
    <cellStyle name="60% - Accent2 3 2 2" xfId="474" xr:uid="{19094E90-6305-484A-AF08-50BA54AD4CE6}"/>
    <cellStyle name="60% - Accent2 3 2 2 2" xfId="951" xr:uid="{4E8F4312-FC4F-4C18-884C-DCADC8147DD5}"/>
    <cellStyle name="60% - Accent2 3 2 2 2 2" xfId="2279" xr:uid="{851EA153-7E27-4232-85AD-D7BA9102D264}"/>
    <cellStyle name="60% - Accent2 3 2 2 2 2 2" xfId="5069" xr:uid="{C31D7D04-2F70-4A99-96F3-64950B078A5E}"/>
    <cellStyle name="60% - Accent2 3 2 2 2 2 2 2" xfId="13399" xr:uid="{7B5B2EF3-B1B7-43B9-AC50-4244639233AB}"/>
    <cellStyle name="60% - Accent2 3 2 2 2 2 2 2 2" xfId="30056" xr:uid="{4C802246-A191-42CA-92CC-541E8D68DDC1}"/>
    <cellStyle name="60% - Accent2 3 2 2 2 2 2 3" xfId="21728" xr:uid="{256E1BA3-12CD-487A-85E6-0C9EAE155C73}"/>
    <cellStyle name="60% - Accent2 3 2 2 2 2 3" xfId="7845" xr:uid="{2AF3A29A-77F1-4BAD-A9D7-5E380151B65C}"/>
    <cellStyle name="60% - Accent2 3 2 2 2 2 3 2" xfId="16175" xr:uid="{AC7D1E4D-CF6D-4F22-88B6-049A55B3D3FC}"/>
    <cellStyle name="60% - Accent2 3 2 2 2 2 3 2 2" xfId="32832" xr:uid="{4BD209FD-B14F-41B5-9438-EC202494ACFC}"/>
    <cellStyle name="60% - Accent2 3 2 2 2 2 3 3" xfId="24504" xr:uid="{D515DFFD-5483-435E-B8A9-072B9C923643}"/>
    <cellStyle name="60% - Accent2 3 2 2 2 2 4" xfId="10623" xr:uid="{D51B1157-2AB2-4A13-85DF-0024640D654F}"/>
    <cellStyle name="60% - Accent2 3 2 2 2 2 4 2" xfId="27280" xr:uid="{86913854-0321-414E-B91F-FA2FB228A290}"/>
    <cellStyle name="60% - Accent2 3 2 2 2 2 5" xfId="18952" xr:uid="{CBEB0C65-5538-45FD-AAC7-28F08A424E2B}"/>
    <cellStyle name="60% - Accent2 3 2 2 2 3" xfId="3742" xr:uid="{03BD78F6-33D9-4F5C-A91E-239B3764C7C5}"/>
    <cellStyle name="60% - Accent2 3 2 2 2 3 2" xfId="12072" xr:uid="{095B6690-EE3C-4AFD-B29E-780A6D0D3606}"/>
    <cellStyle name="60% - Accent2 3 2 2 2 3 2 2" xfId="28729" xr:uid="{559E69A2-3BB2-44EA-BB9A-89A4F18F4F31}"/>
    <cellStyle name="60% - Accent2 3 2 2 2 3 3" xfId="20401" xr:uid="{5B48679F-18D3-4BB5-B6FD-E966ED6C74DE}"/>
    <cellStyle name="60% - Accent2 3 2 2 2 4" xfId="6518" xr:uid="{51DEC7F3-B0EC-4E45-A0EB-AF6045B13377}"/>
    <cellStyle name="60% - Accent2 3 2 2 2 4 2" xfId="14848" xr:uid="{DD718686-63C4-41A7-957F-F8C6676A1BCA}"/>
    <cellStyle name="60% - Accent2 3 2 2 2 4 2 2" xfId="31505" xr:uid="{4AABCDD8-D31F-4AC4-9392-0E126C79E654}"/>
    <cellStyle name="60% - Accent2 3 2 2 2 4 3" xfId="23177" xr:uid="{A7029812-7AE4-45F4-B48D-D511AC5A2569}"/>
    <cellStyle name="60% - Accent2 3 2 2 2 5" xfId="9296" xr:uid="{FFDBBCAE-F2A7-483D-B968-1C82A442E976}"/>
    <cellStyle name="60% - Accent2 3 2 2 2 5 2" xfId="25953" xr:uid="{6DBF3C9D-EA3C-4049-92B4-3A07FE787C49}"/>
    <cellStyle name="60% - Accent2 3 2 2 2 6" xfId="17625" xr:uid="{6C30DDA3-6E2C-4F9A-94BC-DFD9B27E7A19}"/>
    <cellStyle name="60% - Accent2 3 2 2 3" xfId="1804" xr:uid="{213BFE5D-D6E4-4160-AD08-E8829EA39285}"/>
    <cellStyle name="60% - Accent2 3 2 2 3 2" xfId="4594" xr:uid="{B78CF7E8-171F-4C11-BB12-02A12F98626D}"/>
    <cellStyle name="60% - Accent2 3 2 2 3 2 2" xfId="12924" xr:uid="{CF6295A7-5B79-4611-BE19-ABFE934C6D15}"/>
    <cellStyle name="60% - Accent2 3 2 2 3 2 2 2" xfId="29581" xr:uid="{A653DA28-726E-41E2-96C0-BAE022E5C6E6}"/>
    <cellStyle name="60% - Accent2 3 2 2 3 2 3" xfId="21253" xr:uid="{0D9DAC56-5643-4306-A28C-7CD534CFA597}"/>
    <cellStyle name="60% - Accent2 3 2 2 3 3" xfId="7370" xr:uid="{34F1D375-27FF-48F6-BA37-CD44298238C7}"/>
    <cellStyle name="60% - Accent2 3 2 2 3 3 2" xfId="15700" xr:uid="{FEBD7CB6-E2F8-4EA0-8D1A-01FCF5FC6616}"/>
    <cellStyle name="60% - Accent2 3 2 2 3 3 2 2" xfId="32357" xr:uid="{ACEDA6DC-EDA3-4C13-BEB8-521100827370}"/>
    <cellStyle name="60% - Accent2 3 2 2 3 3 3" xfId="24029" xr:uid="{F5E3DDA9-76CB-4C5E-B62B-5BA27908CD15}"/>
    <cellStyle name="60% - Accent2 3 2 2 3 4" xfId="10148" xr:uid="{CF1A264F-E377-4435-909B-B8178BE7BBA9}"/>
    <cellStyle name="60% - Accent2 3 2 2 3 4 2" xfId="26805" xr:uid="{0FC1E55E-A7E3-47C8-8464-869CD6C91295}"/>
    <cellStyle name="60% - Accent2 3 2 2 3 5" xfId="18477" xr:uid="{31CB14C4-613C-473F-B73C-9473C3D2BC03}"/>
    <cellStyle name="60% - Accent2 3 2 2 4" xfId="3267" xr:uid="{E0517C77-0413-44B8-853B-419727CC6E16}"/>
    <cellStyle name="60% - Accent2 3 2 2 4 2" xfId="11597" xr:uid="{9833D799-4AD4-4E39-98DF-7D03569A01C7}"/>
    <cellStyle name="60% - Accent2 3 2 2 4 2 2" xfId="28254" xr:uid="{FD3FB85E-CD57-4244-B1E2-CE6EC3DD5B74}"/>
    <cellStyle name="60% - Accent2 3 2 2 4 3" xfId="19926" xr:uid="{660CA31B-F29E-4990-8DD3-3BF7671FCCB6}"/>
    <cellStyle name="60% - Accent2 3 2 2 5" xfId="6043" xr:uid="{099E23DB-6252-4CA5-83B6-9908A575BCE4}"/>
    <cellStyle name="60% - Accent2 3 2 2 5 2" xfId="14373" xr:uid="{E00E4771-91D6-4CC7-B892-18BFA3E5EBB0}"/>
    <cellStyle name="60% - Accent2 3 2 2 5 2 2" xfId="31030" xr:uid="{5576EB84-87A8-4D55-B32F-A2BB4BAC74B4}"/>
    <cellStyle name="60% - Accent2 3 2 2 5 3" xfId="22702" xr:uid="{BFAD02F7-D477-4960-A184-BBA40C42557B}"/>
    <cellStyle name="60% - Accent2 3 2 2 6" xfId="8821" xr:uid="{C704CC91-A7D9-4E1D-A108-7F5392A69A48}"/>
    <cellStyle name="60% - Accent2 3 2 2 6 2" xfId="25478" xr:uid="{1F99DC9D-C46C-423E-9BE7-0DFA240ADE17}"/>
    <cellStyle name="60% - Accent2 3 2 2 7" xfId="17150" xr:uid="{00BB5899-C584-44CD-A778-47FCB2D86326}"/>
    <cellStyle name="60% - Accent2 3 2 3" xfId="710" xr:uid="{A3E7D355-EB43-4E67-8556-3923B5C72D64}"/>
    <cellStyle name="60% - Accent2 3 2 3 2" xfId="2040" xr:uid="{476D36D8-EEB7-40F9-AE63-39BE2512AD76}"/>
    <cellStyle name="60% - Accent2 3 2 3 2 2" xfId="4830" xr:uid="{F918DB49-9CD6-4F8A-AD0D-1ED63C631AD1}"/>
    <cellStyle name="60% - Accent2 3 2 3 2 2 2" xfId="13160" xr:uid="{DAFF125F-C3FD-49E1-B847-3D1E3800BB54}"/>
    <cellStyle name="60% - Accent2 3 2 3 2 2 2 2" xfId="29817" xr:uid="{24F29EA4-CE5E-4656-850E-F8674376DD11}"/>
    <cellStyle name="60% - Accent2 3 2 3 2 2 3" xfId="21489" xr:uid="{C1DCCE47-1C05-41B9-A70F-478C83546003}"/>
    <cellStyle name="60% - Accent2 3 2 3 2 3" xfId="7606" xr:uid="{20B7CCF3-509F-455A-8E41-2CB7A9CA5CC3}"/>
    <cellStyle name="60% - Accent2 3 2 3 2 3 2" xfId="15936" xr:uid="{7B5CC3C9-2C95-4DD2-983F-8546476893FB}"/>
    <cellStyle name="60% - Accent2 3 2 3 2 3 2 2" xfId="32593" xr:uid="{DFBFCEA0-DF9D-477A-AE56-1C8202686ED5}"/>
    <cellStyle name="60% - Accent2 3 2 3 2 3 3" xfId="24265" xr:uid="{C6EA8DD4-43A7-4D1F-9624-A7C2C62E43A9}"/>
    <cellStyle name="60% - Accent2 3 2 3 2 4" xfId="10384" xr:uid="{E54E1224-1914-4AB8-9322-E57BBF4A1597}"/>
    <cellStyle name="60% - Accent2 3 2 3 2 4 2" xfId="27041" xr:uid="{918648A7-E494-4484-95D8-399FB1037C53}"/>
    <cellStyle name="60% - Accent2 3 2 3 2 5" xfId="18713" xr:uid="{15625C86-57D1-4434-BA0E-E7F91842ECF6}"/>
    <cellStyle name="60% - Accent2 3 2 3 3" xfId="3503" xr:uid="{36C31BA8-2499-499D-883A-0A26E314F055}"/>
    <cellStyle name="60% - Accent2 3 2 3 3 2" xfId="11833" xr:uid="{16335828-7074-4C5E-B28F-BA0AD7565A51}"/>
    <cellStyle name="60% - Accent2 3 2 3 3 2 2" xfId="28490" xr:uid="{F93B47C0-6B83-4E59-B0F9-35F4B8D49D61}"/>
    <cellStyle name="60% - Accent2 3 2 3 3 3" xfId="20162" xr:uid="{68CE31BD-52E4-48A8-957D-E2C86963B4F4}"/>
    <cellStyle name="60% - Accent2 3 2 3 4" xfId="6279" xr:uid="{982F68F9-0596-472D-B9F1-51801E498242}"/>
    <cellStyle name="60% - Accent2 3 2 3 4 2" xfId="14609" xr:uid="{4E58F559-0A86-4EDA-A77F-C6A2ABAC8689}"/>
    <cellStyle name="60% - Accent2 3 2 3 4 2 2" xfId="31266" xr:uid="{BBDEC571-6298-4C34-8339-9D9A9AE99D67}"/>
    <cellStyle name="60% - Accent2 3 2 3 4 3" xfId="22938" xr:uid="{46F17F6B-2DBB-48D2-9DF3-D66D9AFBE91E}"/>
    <cellStyle name="60% - Accent2 3 2 3 5" xfId="9057" xr:uid="{ED9300E1-D6B5-4223-80D3-97ED9FA1D8AF}"/>
    <cellStyle name="60% - Accent2 3 2 3 5 2" xfId="25714" xr:uid="{E1AEA642-4AB6-4976-83D8-7FE75F534519}"/>
    <cellStyle name="60% - Accent2 3 2 3 6" xfId="17386" xr:uid="{474C8C44-F1E7-4B16-B109-5DE5AD0B8ABF}"/>
    <cellStyle name="60% - Accent2 3 2 4" xfId="1187" xr:uid="{0B134AA7-D438-44FD-8C8F-F6FEE6DA2280}"/>
    <cellStyle name="60% - Accent2 3 2 4 2" xfId="2515" xr:uid="{F1336E74-02AF-4F8B-ABB1-D18D70B1BC1F}"/>
    <cellStyle name="60% - Accent2 3 2 4 2 2" xfId="5305" xr:uid="{664652AD-1BCD-4C49-AD6A-8797F4F1593B}"/>
    <cellStyle name="60% - Accent2 3 2 4 2 2 2" xfId="13635" xr:uid="{BC2636C5-BD1D-4EC1-9059-0A60CA77B94A}"/>
    <cellStyle name="60% - Accent2 3 2 4 2 2 2 2" xfId="30292" xr:uid="{461B304C-B245-4880-AEF1-57E9AB2BA4F2}"/>
    <cellStyle name="60% - Accent2 3 2 4 2 2 3" xfId="21964" xr:uid="{FFC22FE6-E46E-4F41-978E-14C9CF87DFCF}"/>
    <cellStyle name="60% - Accent2 3 2 4 2 3" xfId="8081" xr:uid="{E17AEC58-D7B4-4BB6-AA22-8FCD86ECBD13}"/>
    <cellStyle name="60% - Accent2 3 2 4 2 3 2" xfId="16411" xr:uid="{17E30D0F-5695-4162-93BB-DB1DDB6B7AA2}"/>
    <cellStyle name="60% - Accent2 3 2 4 2 3 2 2" xfId="33068" xr:uid="{BBCE5DA7-3224-425C-AFC5-330C8D1347D1}"/>
    <cellStyle name="60% - Accent2 3 2 4 2 3 3" xfId="24740" xr:uid="{CD5EA7AC-4C04-4D0A-853F-405DB4701725}"/>
    <cellStyle name="60% - Accent2 3 2 4 2 4" xfId="10859" xr:uid="{352CEA4B-25AC-4B6D-8410-08161121FBAD}"/>
    <cellStyle name="60% - Accent2 3 2 4 2 4 2" xfId="27516" xr:uid="{95CA08AD-41B6-4277-8B07-AD984DDE8E6D}"/>
    <cellStyle name="60% - Accent2 3 2 4 2 5" xfId="19188" xr:uid="{248B523F-DCDE-49B5-B8F7-389A7AADF6BB}"/>
    <cellStyle name="60% - Accent2 3 2 4 3" xfId="3978" xr:uid="{4523154C-195F-4F05-8512-BA2085482922}"/>
    <cellStyle name="60% - Accent2 3 2 4 3 2" xfId="12308" xr:uid="{ED2F7065-6F8B-4941-BFEF-567A8D0A62F1}"/>
    <cellStyle name="60% - Accent2 3 2 4 3 2 2" xfId="28965" xr:uid="{2AF8C04E-D1F8-47E8-A5FF-BEECFB926C2A}"/>
    <cellStyle name="60% - Accent2 3 2 4 3 3" xfId="20637" xr:uid="{DF7F1B01-435E-4939-B6EF-AE550ECC676E}"/>
    <cellStyle name="60% - Accent2 3 2 4 4" xfId="6754" xr:uid="{F8053B1B-E8A6-44F3-B0FA-70B259EF68B8}"/>
    <cellStyle name="60% - Accent2 3 2 4 4 2" xfId="15084" xr:uid="{E9FAC0D8-9FE6-449F-A551-38623E4DF0D2}"/>
    <cellStyle name="60% - Accent2 3 2 4 4 2 2" xfId="31741" xr:uid="{46709DE9-DF7B-41C8-B8B4-AB1B3500FD98}"/>
    <cellStyle name="60% - Accent2 3 2 4 4 3" xfId="23413" xr:uid="{E16AD820-88BB-466E-AA89-1C816CCD4B80}"/>
    <cellStyle name="60% - Accent2 3 2 4 5" xfId="9532" xr:uid="{3DFFC49F-79E3-4D0D-939A-23026FC8E16D}"/>
    <cellStyle name="60% - Accent2 3 2 4 5 2" xfId="26189" xr:uid="{5115BDDC-76E4-4C46-933E-D0203F78B655}"/>
    <cellStyle name="60% - Accent2 3 2 4 6" xfId="17861" xr:uid="{B727736D-3B80-4314-8FA0-0452EAF88978}"/>
    <cellStyle name="60% - Accent2 3 2 5" xfId="1567" xr:uid="{4F0B9983-E473-4D87-AC14-DDA41A1BF760}"/>
    <cellStyle name="60% - Accent2 3 2 5 2" xfId="4357" xr:uid="{D8233A1E-C51B-4AE1-A68D-73741994D5C7}"/>
    <cellStyle name="60% - Accent2 3 2 5 2 2" xfId="12687" xr:uid="{826043FC-A8E0-425C-BB18-A92D9779E6CB}"/>
    <cellStyle name="60% - Accent2 3 2 5 2 2 2" xfId="29344" xr:uid="{EFE3A49D-5505-43A7-AFDA-B67B0EF8E87E}"/>
    <cellStyle name="60% - Accent2 3 2 5 2 3" xfId="21016" xr:uid="{0D113BDE-8EE5-47CB-8DD7-5E0B2F5167D1}"/>
    <cellStyle name="60% - Accent2 3 2 5 3" xfId="7133" xr:uid="{509849DA-2F82-4401-A497-533AA0FD07B3}"/>
    <cellStyle name="60% - Accent2 3 2 5 3 2" xfId="15463" xr:uid="{2E63FDE5-1FAC-4A3B-8143-C29F59C991B9}"/>
    <cellStyle name="60% - Accent2 3 2 5 3 2 2" xfId="32120" xr:uid="{FBD8CFD9-8316-4A05-9B11-C193F811C8DE}"/>
    <cellStyle name="60% - Accent2 3 2 5 3 3" xfId="23792" xr:uid="{C6E8C1C8-DD18-4AAE-BB68-A495BD53E66D}"/>
    <cellStyle name="60% - Accent2 3 2 5 4" xfId="9911" xr:uid="{1340523C-228D-4C7E-BF61-1EE7A157DB55}"/>
    <cellStyle name="60% - Accent2 3 2 5 4 2" xfId="26568" xr:uid="{FEFD39A2-91FF-4A08-9D28-1B37BE50FD96}"/>
    <cellStyle name="60% - Accent2 3 2 5 5" xfId="18240" xr:uid="{5A3F9CC9-E5CB-40C1-9DFD-C6B0D04444A3}"/>
    <cellStyle name="60% - Accent2 3 2 6" xfId="3030" xr:uid="{A441BCDD-7838-41AA-B946-B888B576E2B3}"/>
    <cellStyle name="60% - Accent2 3 2 6 2" xfId="11360" xr:uid="{9B2702EF-E7F8-4A99-893D-C408D004226F}"/>
    <cellStyle name="60% - Accent2 3 2 6 2 2" xfId="28017" xr:uid="{AB51E6A6-10DA-4CE0-9508-B2AA7C27FF6F}"/>
    <cellStyle name="60% - Accent2 3 2 6 3" xfId="19689" xr:uid="{C3F3F87F-234D-4003-B36B-5144B2773E02}"/>
    <cellStyle name="60% - Accent2 3 2 7" xfId="5806" xr:uid="{2D2C80A0-19DD-436B-8CBF-661F09BD8710}"/>
    <cellStyle name="60% - Accent2 3 2 7 2" xfId="14136" xr:uid="{31AC6FC4-1FD4-40B3-8E96-8FD6CF9D037B}"/>
    <cellStyle name="60% - Accent2 3 2 7 2 2" xfId="30793" xr:uid="{495EACB9-06B0-4567-A7A1-E95ADAAC6080}"/>
    <cellStyle name="60% - Accent2 3 2 7 3" xfId="22465" xr:uid="{1A0FAEC7-96A0-44A9-BCFB-69EB2305384F}"/>
    <cellStyle name="60% - Accent2 3 2 8" xfId="8584" xr:uid="{E5BB634E-735E-4DF0-AB5E-2A4DBC9862CD}"/>
    <cellStyle name="60% - Accent2 3 2 8 2" xfId="25241" xr:uid="{3F9D1094-E5F8-4EBD-A1F6-AFDA1662043A}"/>
    <cellStyle name="60% - Accent2 3 2 9" xfId="16913" xr:uid="{0E3F0929-C83A-40CB-A42D-F33C391ABD56}"/>
    <cellStyle name="60% - Accent2 3 3" xfId="354" xr:uid="{313D45E1-C802-440F-A263-2C72201251B5}"/>
    <cellStyle name="60% - Accent2 3 3 2" xfId="833" xr:uid="{74F29369-4F37-4059-B336-12A9125CAF04}"/>
    <cellStyle name="60% - Accent2 3 3 2 2" xfId="2161" xr:uid="{4FFA39A0-62A9-4CF6-ACCC-E4834EF7645E}"/>
    <cellStyle name="60% - Accent2 3 3 2 2 2" xfId="4951" xr:uid="{82B72E0E-ADE7-494A-A784-2868CEE307BE}"/>
    <cellStyle name="60% - Accent2 3 3 2 2 2 2" xfId="13281" xr:uid="{0B35375E-2910-4045-9EFE-B126F356AC49}"/>
    <cellStyle name="60% - Accent2 3 3 2 2 2 2 2" xfId="29938" xr:uid="{48BBEAAD-DDAD-4B3C-B869-59DB01CEC9CA}"/>
    <cellStyle name="60% - Accent2 3 3 2 2 2 3" xfId="21610" xr:uid="{820C22DF-EBDF-41DC-85E9-E95449B64DBD}"/>
    <cellStyle name="60% - Accent2 3 3 2 2 3" xfId="7727" xr:uid="{A8531613-8E95-4F99-B8E0-21A2F13DD785}"/>
    <cellStyle name="60% - Accent2 3 3 2 2 3 2" xfId="16057" xr:uid="{678FE546-C234-4F90-A56A-75C8D282F0BA}"/>
    <cellStyle name="60% - Accent2 3 3 2 2 3 2 2" xfId="32714" xr:uid="{3DACC03A-D704-46BF-8170-124B6053DDD8}"/>
    <cellStyle name="60% - Accent2 3 3 2 2 3 3" xfId="24386" xr:uid="{539D5F12-FDDB-4461-998B-F125955FFFD9}"/>
    <cellStyle name="60% - Accent2 3 3 2 2 4" xfId="10505" xr:uid="{B400580A-28B4-446E-ABBA-33106BF686C5}"/>
    <cellStyle name="60% - Accent2 3 3 2 2 4 2" xfId="27162" xr:uid="{52283871-6D15-48E0-9F8C-15D09C03241B}"/>
    <cellStyle name="60% - Accent2 3 3 2 2 5" xfId="18834" xr:uid="{BB9F9A90-D452-4798-A892-31ABB408C7C9}"/>
    <cellStyle name="60% - Accent2 3 3 2 3" xfId="3624" xr:uid="{8052325F-0184-4982-BEFE-EF1967B7B05E}"/>
    <cellStyle name="60% - Accent2 3 3 2 3 2" xfId="11954" xr:uid="{1BD1762F-9668-46DE-958B-08DE6EA42E70}"/>
    <cellStyle name="60% - Accent2 3 3 2 3 2 2" xfId="28611" xr:uid="{8151C43F-7E5C-48D9-8EFE-2A578B98867B}"/>
    <cellStyle name="60% - Accent2 3 3 2 3 3" xfId="20283" xr:uid="{82749C5E-764B-482E-9347-1F763CAC5B51}"/>
    <cellStyle name="60% - Accent2 3 3 2 4" xfId="6400" xr:uid="{7E7DD431-F247-4853-BC53-9BE286F08AF1}"/>
    <cellStyle name="60% - Accent2 3 3 2 4 2" xfId="14730" xr:uid="{714629D0-355E-49F0-8027-1B1CF5F70849}"/>
    <cellStyle name="60% - Accent2 3 3 2 4 2 2" xfId="31387" xr:uid="{2FB6633E-474F-4FB4-9A71-0D05C5B2CB32}"/>
    <cellStyle name="60% - Accent2 3 3 2 4 3" xfId="23059" xr:uid="{74744472-AF61-4D30-BDB2-11E46DBEAB91}"/>
    <cellStyle name="60% - Accent2 3 3 2 5" xfId="9178" xr:uid="{E49C8C9E-82E8-46BE-B0E5-07D4B4A08D74}"/>
    <cellStyle name="60% - Accent2 3 3 2 5 2" xfId="25835" xr:uid="{4DCAFD55-17DA-4F1A-A092-50B9345C91CF}"/>
    <cellStyle name="60% - Accent2 3 3 2 6" xfId="17507" xr:uid="{4F4D66B8-606A-400B-9198-32294057DACC}"/>
    <cellStyle name="60% - Accent2 3 3 3" xfId="1684" xr:uid="{2D25D1EA-008F-4101-A38C-405479163E2B}"/>
    <cellStyle name="60% - Accent2 3 3 3 2" xfId="4474" xr:uid="{B2B46BA4-2436-460A-98F5-BCEB5F1414EA}"/>
    <cellStyle name="60% - Accent2 3 3 3 2 2" xfId="12804" xr:uid="{E4F8E8B9-B0BE-45F9-BC96-247514E1382F}"/>
    <cellStyle name="60% - Accent2 3 3 3 2 2 2" xfId="29461" xr:uid="{8B2C0DB3-DB8C-49C1-BB30-D7877F598CF9}"/>
    <cellStyle name="60% - Accent2 3 3 3 2 3" xfId="21133" xr:uid="{47F64C16-9921-4AAE-938F-4BAAAEBDA907}"/>
    <cellStyle name="60% - Accent2 3 3 3 3" xfId="7250" xr:uid="{8E60256E-CBBD-4155-9C6E-519FC380958F}"/>
    <cellStyle name="60% - Accent2 3 3 3 3 2" xfId="15580" xr:uid="{FD70A613-E5A5-40A4-A637-2E8A1DB0BC89}"/>
    <cellStyle name="60% - Accent2 3 3 3 3 2 2" xfId="32237" xr:uid="{6B0016C0-4AEA-4BEC-91DE-C9BF968EFD0F}"/>
    <cellStyle name="60% - Accent2 3 3 3 3 3" xfId="23909" xr:uid="{314ED819-A67D-415A-964E-09C7D4494FD6}"/>
    <cellStyle name="60% - Accent2 3 3 3 4" xfId="10028" xr:uid="{CC3F4943-AC36-42AE-BCC4-445AA31D128E}"/>
    <cellStyle name="60% - Accent2 3 3 3 4 2" xfId="26685" xr:uid="{6D1DCC1E-E444-4741-B4CA-37005548D667}"/>
    <cellStyle name="60% - Accent2 3 3 3 5" xfId="18357" xr:uid="{817B639C-D612-484C-BF79-4C754D4E12B3}"/>
    <cellStyle name="60% - Accent2 3 3 4" xfId="3147" xr:uid="{747B6E3C-0C2C-4CA7-8DAA-56C8A91A8C4D}"/>
    <cellStyle name="60% - Accent2 3 3 4 2" xfId="11477" xr:uid="{C4F1650D-210A-4C49-9F84-0F6B12FEF7B1}"/>
    <cellStyle name="60% - Accent2 3 3 4 2 2" xfId="28134" xr:uid="{249A9C45-2EE6-44CB-8B1E-3706822F664F}"/>
    <cellStyle name="60% - Accent2 3 3 4 3" xfId="19806" xr:uid="{3AE7EBF9-4ED4-47D5-861D-0699638DCAF8}"/>
    <cellStyle name="60% - Accent2 3 3 5" xfId="5923" xr:uid="{E86654AA-DEF3-4558-88CC-147927EE386A}"/>
    <cellStyle name="60% - Accent2 3 3 5 2" xfId="14253" xr:uid="{0F1F691F-2586-4B85-91C0-0ECFB3B5B3C9}"/>
    <cellStyle name="60% - Accent2 3 3 5 2 2" xfId="30910" xr:uid="{2278F128-C642-4225-88F5-D3F181007F04}"/>
    <cellStyle name="60% - Accent2 3 3 5 3" xfId="22582" xr:uid="{3E9B29DB-F2D2-495A-AB94-2ABE06E3D542}"/>
    <cellStyle name="60% - Accent2 3 3 6" xfId="8701" xr:uid="{13A7478F-74B0-450C-92A5-81503B810EE7}"/>
    <cellStyle name="60% - Accent2 3 3 6 2" xfId="25358" xr:uid="{A9818121-55B4-4F8C-86D7-0303825A7255}"/>
    <cellStyle name="60% - Accent2 3 3 7" xfId="17030" xr:uid="{24B7352B-6955-4F15-B378-CC05997E500D}"/>
    <cellStyle name="60% - Accent2 3 4" xfId="590" xr:uid="{4B9AC95D-DB0F-4D18-A36B-0B065DB89FDB}"/>
    <cellStyle name="60% - Accent2 3 4 2" xfId="1920" xr:uid="{DCC01201-B2F2-46E7-AC0A-1C27B947CFB6}"/>
    <cellStyle name="60% - Accent2 3 4 2 2" xfId="4710" xr:uid="{871B1BCA-26C6-4679-B9CD-CFA63C26EB9B}"/>
    <cellStyle name="60% - Accent2 3 4 2 2 2" xfId="13040" xr:uid="{0EC1F220-5910-47D0-B41B-1501DE65C8D4}"/>
    <cellStyle name="60% - Accent2 3 4 2 2 2 2" xfId="29697" xr:uid="{7E2BCCEE-94E1-44F0-9EA6-4EC48249E069}"/>
    <cellStyle name="60% - Accent2 3 4 2 2 3" xfId="21369" xr:uid="{B861DBE2-3D1C-4FE5-9274-9C59BECB1476}"/>
    <cellStyle name="60% - Accent2 3 4 2 3" xfId="7486" xr:uid="{D17CAB5F-0768-4510-B74D-F0BF76DD61AA}"/>
    <cellStyle name="60% - Accent2 3 4 2 3 2" xfId="15816" xr:uid="{979C07D8-A5B7-4908-8300-2D086F5112A4}"/>
    <cellStyle name="60% - Accent2 3 4 2 3 2 2" xfId="32473" xr:uid="{06BA134C-F5B1-4062-AADA-7434615C1543}"/>
    <cellStyle name="60% - Accent2 3 4 2 3 3" xfId="24145" xr:uid="{6F1FC346-681E-4BB5-A7E3-F4F54C9F4B71}"/>
    <cellStyle name="60% - Accent2 3 4 2 4" xfId="10264" xr:uid="{6D76032F-EFC4-4291-B3BD-F83D76FC865B}"/>
    <cellStyle name="60% - Accent2 3 4 2 4 2" xfId="26921" xr:uid="{BAA90629-FD50-467C-A2E4-BF2B39BEE1E2}"/>
    <cellStyle name="60% - Accent2 3 4 2 5" xfId="18593" xr:uid="{8B4212EA-7056-45DB-B801-BA401918ABFB}"/>
    <cellStyle name="60% - Accent2 3 4 3" xfId="3383" xr:uid="{A45B516B-6E91-4CB0-8C3B-57BDDFA09391}"/>
    <cellStyle name="60% - Accent2 3 4 3 2" xfId="11713" xr:uid="{8A4DFE50-53E7-4FC5-BB30-506CDE733C25}"/>
    <cellStyle name="60% - Accent2 3 4 3 2 2" xfId="28370" xr:uid="{CC585CB1-38EE-46B5-93A9-DBC4F80894BF}"/>
    <cellStyle name="60% - Accent2 3 4 3 3" xfId="20042" xr:uid="{ABDD78BF-BABE-41D3-98FC-2419BC4F33FE}"/>
    <cellStyle name="60% - Accent2 3 4 4" xfId="6159" xr:uid="{1737EB07-8B6D-4E91-9110-F466278174AA}"/>
    <cellStyle name="60% - Accent2 3 4 4 2" xfId="14489" xr:uid="{ABB58935-D34C-4017-8DED-67C7BC41FBAE}"/>
    <cellStyle name="60% - Accent2 3 4 4 2 2" xfId="31146" xr:uid="{119E2427-49C3-4783-A785-0FCA1BC6B516}"/>
    <cellStyle name="60% - Accent2 3 4 4 3" xfId="22818" xr:uid="{AE0E9DA1-431E-44E6-ABA6-AAB7B14C9B47}"/>
    <cellStyle name="60% - Accent2 3 4 5" xfId="8937" xr:uid="{70A0F287-7898-4A43-ACEC-63617512D63C}"/>
    <cellStyle name="60% - Accent2 3 4 5 2" xfId="25594" xr:uid="{56FE8EB1-6F62-426C-83DA-951052A98834}"/>
    <cellStyle name="60% - Accent2 3 4 6" xfId="17266" xr:uid="{D02192B0-5230-4913-AA98-C0C8593125A4}"/>
    <cellStyle name="60% - Accent2 3 5" xfId="1067" xr:uid="{360A8201-3317-4BB3-9B6E-A477194DDE44}"/>
    <cellStyle name="60% - Accent2 3 5 2" xfId="2395" xr:uid="{6934D561-E98E-444C-A599-E6752D8ABF17}"/>
    <cellStyle name="60% - Accent2 3 5 2 2" xfId="5185" xr:uid="{5173CF2B-1BFD-46E8-A118-0DDB4AFB5BE9}"/>
    <cellStyle name="60% - Accent2 3 5 2 2 2" xfId="13515" xr:uid="{BDABCC63-21FC-42DD-BDAF-002A554AEF5F}"/>
    <cellStyle name="60% - Accent2 3 5 2 2 2 2" xfId="30172" xr:uid="{160A84D6-B4AA-406B-8B56-3AD550F0AA75}"/>
    <cellStyle name="60% - Accent2 3 5 2 2 3" xfId="21844" xr:uid="{FCFFF7E7-5B1D-4AFF-BFC3-EE0A6ED6C98F}"/>
    <cellStyle name="60% - Accent2 3 5 2 3" xfId="7961" xr:uid="{67BECDD6-0A89-40B8-A680-527A89A1A0CE}"/>
    <cellStyle name="60% - Accent2 3 5 2 3 2" xfId="16291" xr:uid="{B501B190-6E23-42C1-9E03-F0DC181A4B41}"/>
    <cellStyle name="60% - Accent2 3 5 2 3 2 2" xfId="32948" xr:uid="{73D8D6D8-0113-4472-8552-FEA157091204}"/>
    <cellStyle name="60% - Accent2 3 5 2 3 3" xfId="24620" xr:uid="{C38DC6CB-047F-461F-B3CD-311A03CD2886}"/>
    <cellStyle name="60% - Accent2 3 5 2 4" xfId="10739" xr:uid="{F478220E-EE6D-469C-BA04-4BB1DF91730E}"/>
    <cellStyle name="60% - Accent2 3 5 2 4 2" xfId="27396" xr:uid="{492CC4B4-0055-459B-AAAC-D39A865187E4}"/>
    <cellStyle name="60% - Accent2 3 5 2 5" xfId="19068" xr:uid="{9D181455-1400-4532-B379-57CB197CF287}"/>
    <cellStyle name="60% - Accent2 3 5 3" xfId="3858" xr:uid="{20693C6F-DEAD-465F-930A-83C7D6DED360}"/>
    <cellStyle name="60% - Accent2 3 5 3 2" xfId="12188" xr:uid="{C84A3FAA-B0E6-4CFF-91BF-BBAF9430264D}"/>
    <cellStyle name="60% - Accent2 3 5 3 2 2" xfId="28845" xr:uid="{4B2B4048-E47A-4FFB-A381-A45A7F06A449}"/>
    <cellStyle name="60% - Accent2 3 5 3 3" xfId="20517" xr:uid="{013C0093-B6C4-48F5-824E-52C577F8DA8E}"/>
    <cellStyle name="60% - Accent2 3 5 4" xfId="6634" xr:uid="{428BE150-C63C-4741-837B-780B54797DA6}"/>
    <cellStyle name="60% - Accent2 3 5 4 2" xfId="14964" xr:uid="{4F32A184-9C96-4E9C-BFF9-0E7F9FDCDA27}"/>
    <cellStyle name="60% - Accent2 3 5 4 2 2" xfId="31621" xr:uid="{063380A4-37AB-45F7-8F5A-4AE60D40C77D}"/>
    <cellStyle name="60% - Accent2 3 5 4 3" xfId="23293" xr:uid="{912021AF-8F2C-4AB9-971B-876A5904EB0D}"/>
    <cellStyle name="60% - Accent2 3 5 5" xfId="9412" xr:uid="{7643B509-5FF3-4B6B-A75F-739DD2200283}"/>
    <cellStyle name="60% - Accent2 3 5 5 2" xfId="26069" xr:uid="{605E55B5-BBA3-4B97-A8BF-30FF94990D1F}"/>
    <cellStyle name="60% - Accent2 3 5 6" xfId="17741" xr:uid="{3FF411B9-BF52-4C4E-9647-A60DA7C33037}"/>
    <cellStyle name="60% - Accent2 3 6" xfId="1332" xr:uid="{6A1A7016-894E-43E2-B54A-785EFB93FF7C}"/>
    <cellStyle name="60% - Accent2 3 6 2" xfId="2660" xr:uid="{D58DEDF8-A3E0-4A18-90FF-EFBCB318A225}"/>
    <cellStyle name="60% - Accent2 3 6 2 2" xfId="5450" xr:uid="{1BCF0721-B01A-4ADA-8577-4F4DAE7EB7D6}"/>
    <cellStyle name="60% - Accent2 3 6 2 2 2" xfId="13780" xr:uid="{EFD2EE72-C890-4E1E-944A-87992ADC68D7}"/>
    <cellStyle name="60% - Accent2 3 6 2 2 2 2" xfId="30437" xr:uid="{F35E0357-DCF3-43E7-9EA3-BA0A494BDFC4}"/>
    <cellStyle name="60% - Accent2 3 6 2 2 3" xfId="22109" xr:uid="{1D1D6DF8-AE7F-43F3-A6DF-323079348C2B}"/>
    <cellStyle name="60% - Accent2 3 6 2 3" xfId="8226" xr:uid="{2FEEFB1D-F917-4EBA-BAC9-04BA9ED90B3D}"/>
    <cellStyle name="60% - Accent2 3 6 2 3 2" xfId="16556" xr:uid="{565ECE4E-CFF8-45D0-B221-7D2203A8B679}"/>
    <cellStyle name="60% - Accent2 3 6 2 3 2 2" xfId="33213" xr:uid="{D7B53C19-1747-403B-A26B-C905F5E7D5B7}"/>
    <cellStyle name="60% - Accent2 3 6 2 3 3" xfId="24885" xr:uid="{1A302E7C-78D9-4F97-8A13-E0DDF02AF064}"/>
    <cellStyle name="60% - Accent2 3 6 2 4" xfId="11004" xr:uid="{C2CAB467-BA08-44B5-8590-C822204884AC}"/>
    <cellStyle name="60% - Accent2 3 6 2 4 2" xfId="27661" xr:uid="{7EAEBB68-7546-4CA3-B4E5-D286FFD00A87}"/>
    <cellStyle name="60% - Accent2 3 6 2 5" xfId="19333" xr:uid="{540D010F-FFD1-4EBF-818F-D86FE6380510}"/>
    <cellStyle name="60% - Accent2 3 6 3" xfId="4123" xr:uid="{76E6EDCE-BD8A-46E3-9FC2-26D708A7F515}"/>
    <cellStyle name="60% - Accent2 3 6 3 2" xfId="12453" xr:uid="{580B6209-053F-4D6B-914A-1AFE620503B9}"/>
    <cellStyle name="60% - Accent2 3 6 3 2 2" xfId="29110" xr:uid="{1D48C9BD-8C8C-4EDA-B46C-1F4EF3AA9521}"/>
    <cellStyle name="60% - Accent2 3 6 3 3" xfId="20782" xr:uid="{EF381D99-5BA3-46C2-BD7A-C44BF0A3405F}"/>
    <cellStyle name="60% - Accent2 3 6 4" xfId="6899" xr:uid="{B469C333-C0D4-4B55-A3BB-88A14639BA40}"/>
    <cellStyle name="60% - Accent2 3 6 4 2" xfId="15229" xr:uid="{A3BFECCA-138C-4E99-BCDD-7E61751F19D8}"/>
    <cellStyle name="60% - Accent2 3 6 4 2 2" xfId="31886" xr:uid="{AE6E0E2E-3765-4873-8318-4A78D2F72164}"/>
    <cellStyle name="60% - Accent2 3 6 4 3" xfId="23558" xr:uid="{EA1AAA96-5BA7-4253-BB18-9A3FED6504B4}"/>
    <cellStyle name="60% - Accent2 3 6 5" xfId="9677" xr:uid="{2540922B-81BB-4B2A-8346-3343F9BD0AB1}"/>
    <cellStyle name="60% - Accent2 3 6 5 2" xfId="26334" xr:uid="{5BC91EB3-5315-4EE6-B0FE-5FD68EB403E5}"/>
    <cellStyle name="60% - Accent2 3 6 6" xfId="18006" xr:uid="{CA1EF2E5-42F5-4F81-9C36-23D347BDD070}"/>
    <cellStyle name="60% - Accent2 3 7" xfId="1447" xr:uid="{3904B24A-0344-4B8A-93B9-174A517641B0}"/>
    <cellStyle name="60% - Accent2 3 7 2" xfId="4237" xr:uid="{812CF223-0706-4BEA-B05D-BCB8338D9200}"/>
    <cellStyle name="60% - Accent2 3 7 2 2" xfId="12567" xr:uid="{A1BC04C2-1C3C-42DA-A4FB-8FCC9809B626}"/>
    <cellStyle name="60% - Accent2 3 7 2 2 2" xfId="29224" xr:uid="{F0606159-CCB7-4415-B2A0-EE57900789E6}"/>
    <cellStyle name="60% - Accent2 3 7 2 3" xfId="20896" xr:uid="{A7C755BF-3A86-4365-91F1-AEF359D82059}"/>
    <cellStyle name="60% - Accent2 3 7 3" xfId="7013" xr:uid="{26FAEE5E-73D9-4874-828A-F49A0EA926E5}"/>
    <cellStyle name="60% - Accent2 3 7 3 2" xfId="15343" xr:uid="{3C6B0CFD-99EE-46A6-BE7D-4A3D40730901}"/>
    <cellStyle name="60% - Accent2 3 7 3 2 2" xfId="32000" xr:uid="{C1AE5528-D055-49FA-9318-633DD90ECD5C}"/>
    <cellStyle name="60% - Accent2 3 7 3 3" xfId="23672" xr:uid="{D3ED61F1-F651-4387-88C5-5B2622867DCD}"/>
    <cellStyle name="60% - Accent2 3 7 4" xfId="9791" xr:uid="{93A423D7-2B3D-4589-8D25-DE6A86E9646E}"/>
    <cellStyle name="60% - Accent2 3 7 4 2" xfId="26448" xr:uid="{5346AAF6-8429-4276-AA83-3950A966375F}"/>
    <cellStyle name="60% - Accent2 3 7 5" xfId="18120" xr:uid="{6787E9FC-FEA7-4F76-9276-CD33D36B96AD}"/>
    <cellStyle name="60% - Accent2 3 8" xfId="2910" xr:uid="{4C4706CE-3056-4E5D-BD08-C4C1BCECDAF4}"/>
    <cellStyle name="60% - Accent2 3 8 2" xfId="11240" xr:uid="{90078438-34D0-4F2C-9230-DC542E19697F}"/>
    <cellStyle name="60% - Accent2 3 8 2 2" xfId="27897" xr:uid="{0FA2F989-D76D-48F7-8108-2247C4A89763}"/>
    <cellStyle name="60% - Accent2 3 8 3" xfId="19569" xr:uid="{877A8D64-B420-409F-84DA-6959D5653830}"/>
    <cellStyle name="60% - Accent2 3 9" xfId="5686" xr:uid="{652380A4-ECE5-466F-B9B5-DAC7119553C6}"/>
    <cellStyle name="60% - Accent2 3 9 2" xfId="14016" xr:uid="{5009ABF4-DC5A-46B5-B9B9-6CE7E6B9F8BD}"/>
    <cellStyle name="60% - Accent2 3 9 2 2" xfId="30673" xr:uid="{BBA11216-00F1-4DDA-AC08-272B71BB3A29}"/>
    <cellStyle name="60% - Accent2 3 9 3" xfId="22345" xr:uid="{33253DCD-827E-419F-AFAA-726BF47FB517}"/>
    <cellStyle name="60% - Accent2 4" xfId="170" xr:uid="{3461B931-EBDF-463C-ABD9-556591BC7FC6}"/>
    <cellStyle name="60% - Accent2 4 2" xfId="412" xr:uid="{7AE80FD9-3707-49C9-B9BC-7AF35F34698B}"/>
    <cellStyle name="60% - Accent2 4 2 2" xfId="889" xr:uid="{0C102C83-F764-40F3-B2E7-1333BDCBD9E9}"/>
    <cellStyle name="60% - Accent2 4 2 2 2" xfId="2217" xr:uid="{B73C6C50-5FA5-4791-ADE0-2A4DDB44C2FE}"/>
    <cellStyle name="60% - Accent2 4 2 2 2 2" xfId="5007" xr:uid="{95A10EA4-241E-4296-9BA5-EBCC5BE74148}"/>
    <cellStyle name="60% - Accent2 4 2 2 2 2 2" xfId="13337" xr:uid="{F6BFE7F7-6558-450A-8612-5E5058352FB9}"/>
    <cellStyle name="60% - Accent2 4 2 2 2 2 2 2" xfId="29994" xr:uid="{4FD03EAB-5EE8-4CD7-91F2-29CB9E47EA2B}"/>
    <cellStyle name="60% - Accent2 4 2 2 2 2 3" xfId="21666" xr:uid="{71E2F034-935D-4E85-A602-F4AC35298EA7}"/>
    <cellStyle name="60% - Accent2 4 2 2 2 3" xfId="7783" xr:uid="{9157CAAD-FFD1-4E20-9BF6-6BE9F86348E1}"/>
    <cellStyle name="60% - Accent2 4 2 2 2 3 2" xfId="16113" xr:uid="{59578257-0B3A-49C3-8ADC-9EB5B60D3FBC}"/>
    <cellStyle name="60% - Accent2 4 2 2 2 3 2 2" xfId="32770" xr:uid="{89AD17C1-AD8F-4480-8221-2AE9CF44847A}"/>
    <cellStyle name="60% - Accent2 4 2 2 2 3 3" xfId="24442" xr:uid="{6BD3248A-1DBF-487E-BC10-6935C669A788}"/>
    <cellStyle name="60% - Accent2 4 2 2 2 4" xfId="10561" xr:uid="{1A84288B-952F-4A26-82A4-10895F71FE48}"/>
    <cellStyle name="60% - Accent2 4 2 2 2 4 2" xfId="27218" xr:uid="{57181EDD-96B0-440E-981C-3EBA15C99046}"/>
    <cellStyle name="60% - Accent2 4 2 2 2 5" xfId="18890" xr:uid="{49047C5A-78D1-4ECC-89CF-FD29FC9F5FB1}"/>
    <cellStyle name="60% - Accent2 4 2 2 3" xfId="3680" xr:uid="{E7A949A2-50BA-47CC-A21E-12AA1E475A92}"/>
    <cellStyle name="60% - Accent2 4 2 2 3 2" xfId="12010" xr:uid="{8CE4D938-D57F-4B7B-B8F0-669123E6BCAC}"/>
    <cellStyle name="60% - Accent2 4 2 2 3 2 2" xfId="28667" xr:uid="{BF68A71E-30F1-4659-9549-B07BF787FE01}"/>
    <cellStyle name="60% - Accent2 4 2 2 3 3" xfId="20339" xr:uid="{6266358B-E826-4CC4-97FA-94A17F3EF5D1}"/>
    <cellStyle name="60% - Accent2 4 2 2 4" xfId="6456" xr:uid="{38EB5E8D-6538-4AB0-80A5-6BC068DFEE9E}"/>
    <cellStyle name="60% - Accent2 4 2 2 4 2" xfId="14786" xr:uid="{7A684B76-A279-4E1E-98BE-26F47F0EB0D6}"/>
    <cellStyle name="60% - Accent2 4 2 2 4 2 2" xfId="31443" xr:uid="{7C06D2E7-16CC-4CBE-A58F-3215AB38E8D3}"/>
    <cellStyle name="60% - Accent2 4 2 2 4 3" xfId="23115" xr:uid="{225FEC73-004C-4E25-8D51-499881F68668}"/>
    <cellStyle name="60% - Accent2 4 2 2 5" xfId="9234" xr:uid="{6BF0D437-2CB4-4099-AEE0-C99D932A5FEC}"/>
    <cellStyle name="60% - Accent2 4 2 2 5 2" xfId="25891" xr:uid="{7A9C7853-D079-461D-8B43-67AA04DCDE5C}"/>
    <cellStyle name="60% - Accent2 4 2 2 6" xfId="17563" xr:uid="{B1222D1A-A4BF-4456-8B30-2B7EB54B364D}"/>
    <cellStyle name="60% - Accent2 4 2 3" xfId="1742" xr:uid="{323462E5-DCFD-43B0-8C35-21930BE59A90}"/>
    <cellStyle name="60% - Accent2 4 2 3 2" xfId="4532" xr:uid="{95C53F59-BF9F-4B3E-8C97-448EB2D0884E}"/>
    <cellStyle name="60% - Accent2 4 2 3 2 2" xfId="12862" xr:uid="{23B4F2A7-B15C-43D5-9AEF-61DE03066175}"/>
    <cellStyle name="60% - Accent2 4 2 3 2 2 2" xfId="29519" xr:uid="{FC2B75BF-EF14-4655-8EE8-FE6FD2747D8B}"/>
    <cellStyle name="60% - Accent2 4 2 3 2 3" xfId="21191" xr:uid="{F08418D5-F6F4-42C9-A50B-43E13A5AC0E3}"/>
    <cellStyle name="60% - Accent2 4 2 3 3" xfId="7308" xr:uid="{6E9B19EF-9E29-4696-B997-A0798B9AD95B}"/>
    <cellStyle name="60% - Accent2 4 2 3 3 2" xfId="15638" xr:uid="{409CF2C1-C293-4522-B9E7-89900E9C1CBD}"/>
    <cellStyle name="60% - Accent2 4 2 3 3 2 2" xfId="32295" xr:uid="{C152567C-B6FD-4008-AFC0-2B88A4C3D716}"/>
    <cellStyle name="60% - Accent2 4 2 3 3 3" xfId="23967" xr:uid="{FE6A9896-E5B3-4CA7-AFD8-FBC4E67E6F22}"/>
    <cellStyle name="60% - Accent2 4 2 3 4" xfId="10086" xr:uid="{B39AC34E-7404-457F-ACC0-26019B970558}"/>
    <cellStyle name="60% - Accent2 4 2 3 4 2" xfId="26743" xr:uid="{6B061ABA-C639-47C8-AB1F-6BDF16708EF6}"/>
    <cellStyle name="60% - Accent2 4 2 3 5" xfId="18415" xr:uid="{704F30DE-E71E-4E7A-BD20-EBFB286C5A46}"/>
    <cellStyle name="60% - Accent2 4 2 4" xfId="3205" xr:uid="{550C7D42-48B2-4094-BCD3-B3A349522389}"/>
    <cellStyle name="60% - Accent2 4 2 4 2" xfId="11535" xr:uid="{0F2D516F-83A8-4FAD-9196-0E614E8630B1}"/>
    <cellStyle name="60% - Accent2 4 2 4 2 2" xfId="28192" xr:uid="{8FDD728A-EAC2-4344-BDF6-EF6EC6EA3CEF}"/>
    <cellStyle name="60% - Accent2 4 2 4 3" xfId="19864" xr:uid="{DF33D0D2-DC9C-426E-B763-5C318B795A0C}"/>
    <cellStyle name="60% - Accent2 4 2 5" xfId="5981" xr:uid="{A11F609B-CD6F-415C-BC57-5AAC0C36FFA3}"/>
    <cellStyle name="60% - Accent2 4 2 5 2" xfId="14311" xr:uid="{4EA81382-5836-4E42-9E54-5EF97B4F07A3}"/>
    <cellStyle name="60% - Accent2 4 2 5 2 2" xfId="30968" xr:uid="{DDB8F02F-A672-408A-AD4D-FB2B060C7FB7}"/>
    <cellStyle name="60% - Accent2 4 2 5 3" xfId="22640" xr:uid="{1587E487-391E-4258-A4AF-885823338DE1}"/>
    <cellStyle name="60% - Accent2 4 2 6" xfId="8759" xr:uid="{61E8FA40-5DDA-407C-A5A1-98847483D752}"/>
    <cellStyle name="60% - Accent2 4 2 6 2" xfId="25416" xr:uid="{480B451B-1965-46D5-9B2A-DC34D9356D9F}"/>
    <cellStyle name="60% - Accent2 4 2 7" xfId="17088" xr:uid="{5226684D-251A-4CB6-889E-66BB03AACC80}"/>
    <cellStyle name="60% - Accent2 4 3" xfId="648" xr:uid="{80DA2673-5233-4FF3-B730-B7A2A1F41D62}"/>
    <cellStyle name="60% - Accent2 4 3 2" xfId="1978" xr:uid="{4B73B612-5F8A-4013-8C78-32B3F734ADB5}"/>
    <cellStyle name="60% - Accent2 4 3 2 2" xfId="4768" xr:uid="{C693532A-59D3-4A66-900A-B4B8296C4BC8}"/>
    <cellStyle name="60% - Accent2 4 3 2 2 2" xfId="13098" xr:uid="{C338B27C-3592-48FA-A4CC-E7EBE5E6D40C}"/>
    <cellStyle name="60% - Accent2 4 3 2 2 2 2" xfId="29755" xr:uid="{E11B78F0-8C3B-48EC-B36A-0925C3F6E912}"/>
    <cellStyle name="60% - Accent2 4 3 2 2 3" xfId="21427" xr:uid="{94887057-7888-4F4B-A8D3-1F69921C9DE8}"/>
    <cellStyle name="60% - Accent2 4 3 2 3" xfId="7544" xr:uid="{8C1C28E1-369B-4049-A1E8-485ADDFDFDC5}"/>
    <cellStyle name="60% - Accent2 4 3 2 3 2" xfId="15874" xr:uid="{A76F8F7E-AD6E-4589-9D12-2786D8C1B4E9}"/>
    <cellStyle name="60% - Accent2 4 3 2 3 2 2" xfId="32531" xr:uid="{4B91615A-762A-4E11-BB13-27D5B0D897E6}"/>
    <cellStyle name="60% - Accent2 4 3 2 3 3" xfId="24203" xr:uid="{500E6AC4-0E70-491F-AC94-8BDE0547F833}"/>
    <cellStyle name="60% - Accent2 4 3 2 4" xfId="10322" xr:uid="{89B8D90E-AB33-49FF-A168-8E2B5598BB7D}"/>
    <cellStyle name="60% - Accent2 4 3 2 4 2" xfId="26979" xr:uid="{E0C92097-4623-4E91-A00E-D6209C92C2DD}"/>
    <cellStyle name="60% - Accent2 4 3 2 5" xfId="18651" xr:uid="{53F11904-46C2-4FDA-ABB9-575B7C3B929A}"/>
    <cellStyle name="60% - Accent2 4 3 3" xfId="3441" xr:uid="{2E984823-F855-4291-943D-50CDC5871B19}"/>
    <cellStyle name="60% - Accent2 4 3 3 2" xfId="11771" xr:uid="{86F8595A-189B-4057-8C0F-1AEB34FDEFB4}"/>
    <cellStyle name="60% - Accent2 4 3 3 2 2" xfId="28428" xr:uid="{99216D00-5CB5-402A-8E33-97F1FF7C4D98}"/>
    <cellStyle name="60% - Accent2 4 3 3 3" xfId="20100" xr:uid="{2474180D-B8D3-44F5-BAA5-9BF587B139B3}"/>
    <cellStyle name="60% - Accent2 4 3 4" xfId="6217" xr:uid="{900C9D48-8F47-45B4-BE1F-DE306741091F}"/>
    <cellStyle name="60% - Accent2 4 3 4 2" xfId="14547" xr:uid="{4893D6C9-B4C2-40A3-906D-74F3D20971C8}"/>
    <cellStyle name="60% - Accent2 4 3 4 2 2" xfId="31204" xr:uid="{71EBDFEB-47AE-4D12-A3E4-47C38AE4BC2A}"/>
    <cellStyle name="60% - Accent2 4 3 4 3" xfId="22876" xr:uid="{4B407C57-F4D2-4578-9DEF-2B51419D713B}"/>
    <cellStyle name="60% - Accent2 4 3 5" xfId="8995" xr:uid="{24B4F919-40DE-4923-AF61-EED85C35F209}"/>
    <cellStyle name="60% - Accent2 4 3 5 2" xfId="25652" xr:uid="{B0FABDF5-D8C6-4F8A-8AE9-3825F3CFA962}"/>
    <cellStyle name="60% - Accent2 4 3 6" xfId="17324" xr:uid="{2B765298-EC07-400B-A648-E4F47CCBEA7E}"/>
    <cellStyle name="60% - Accent2 4 4" xfId="1125" xr:uid="{7D78AE28-86B3-49F6-BF3C-680246C34444}"/>
    <cellStyle name="60% - Accent2 4 4 2" xfId="2453" xr:uid="{52F52FFC-B357-4DAE-A6C1-E33F54227F94}"/>
    <cellStyle name="60% - Accent2 4 4 2 2" xfId="5243" xr:uid="{94ADDE1B-4409-4516-ABA1-E2C063423837}"/>
    <cellStyle name="60% - Accent2 4 4 2 2 2" xfId="13573" xr:uid="{1DEA21BE-6543-44E5-A8B1-758375E608BD}"/>
    <cellStyle name="60% - Accent2 4 4 2 2 2 2" xfId="30230" xr:uid="{03FBD214-2664-46C2-A3EF-1D8F6F192D93}"/>
    <cellStyle name="60% - Accent2 4 4 2 2 3" xfId="21902" xr:uid="{D023AE5F-ACE0-4C6E-929F-C8A478470D97}"/>
    <cellStyle name="60% - Accent2 4 4 2 3" xfId="8019" xr:uid="{CB139965-10B0-465E-8847-05E81390E721}"/>
    <cellStyle name="60% - Accent2 4 4 2 3 2" xfId="16349" xr:uid="{FBC3E1E8-88E9-4DD4-9FA8-5F8AD9339B27}"/>
    <cellStyle name="60% - Accent2 4 4 2 3 2 2" xfId="33006" xr:uid="{2EB21CB3-B60F-4B3D-8C04-1BBAF456E862}"/>
    <cellStyle name="60% - Accent2 4 4 2 3 3" xfId="24678" xr:uid="{BEF57613-9E32-43DD-A42B-80844A77F233}"/>
    <cellStyle name="60% - Accent2 4 4 2 4" xfId="10797" xr:uid="{DD8C92DD-446C-4188-9F91-776DC7F421AD}"/>
    <cellStyle name="60% - Accent2 4 4 2 4 2" xfId="27454" xr:uid="{1E431106-8B8F-45CE-A99A-A0FEE1FD3BEA}"/>
    <cellStyle name="60% - Accent2 4 4 2 5" xfId="19126" xr:uid="{B473CDF4-4E51-4632-92C9-D04808C5CFFC}"/>
    <cellStyle name="60% - Accent2 4 4 3" xfId="3916" xr:uid="{4FF97444-07F2-445E-8E01-0216391DABE2}"/>
    <cellStyle name="60% - Accent2 4 4 3 2" xfId="12246" xr:uid="{9ED63A78-C9A0-4C16-9D6C-633C5298D92E}"/>
    <cellStyle name="60% - Accent2 4 4 3 2 2" xfId="28903" xr:uid="{650E4ABF-FDF6-4AFC-9BC7-A3CA3B8688C5}"/>
    <cellStyle name="60% - Accent2 4 4 3 3" xfId="20575" xr:uid="{994530B2-66E5-4644-8978-3F0373082FD0}"/>
    <cellStyle name="60% - Accent2 4 4 4" xfId="6692" xr:uid="{04ADCA6C-1EE7-4B34-A7B2-D09F699EA642}"/>
    <cellStyle name="60% - Accent2 4 4 4 2" xfId="15022" xr:uid="{7D4A189D-6083-4CD6-AB91-9ADE00B32B7B}"/>
    <cellStyle name="60% - Accent2 4 4 4 2 2" xfId="31679" xr:uid="{84166C97-36BE-4843-81FE-1A4CFB6486FE}"/>
    <cellStyle name="60% - Accent2 4 4 4 3" xfId="23351" xr:uid="{16110345-40BF-44A1-A022-5ECF3EA03177}"/>
    <cellStyle name="60% - Accent2 4 4 5" xfId="9470" xr:uid="{8CF95E52-4C40-41E3-A388-F467CDB5F4AF}"/>
    <cellStyle name="60% - Accent2 4 4 5 2" xfId="26127" xr:uid="{59B7F679-C129-408E-BF4F-08F8AF189EB4}"/>
    <cellStyle name="60% - Accent2 4 4 6" xfId="17799" xr:uid="{E2D85983-90A6-4D94-B6E0-F9821D6C4621}"/>
    <cellStyle name="60% - Accent2 4 5" xfId="1505" xr:uid="{F9FB39A7-7752-4B57-A74A-AB96BBEC9C0D}"/>
    <cellStyle name="60% - Accent2 4 5 2" xfId="4295" xr:uid="{E94238D8-B77D-4625-9D4C-6A41DDED31E2}"/>
    <cellStyle name="60% - Accent2 4 5 2 2" xfId="12625" xr:uid="{7E996447-78A2-40DF-A1D0-3C04370D5D84}"/>
    <cellStyle name="60% - Accent2 4 5 2 2 2" xfId="29282" xr:uid="{71A0AAE7-B95F-442C-BF5C-E8D391C06FC2}"/>
    <cellStyle name="60% - Accent2 4 5 2 3" xfId="20954" xr:uid="{2033E64E-3169-4FCC-B682-37FA63B36F8B}"/>
    <cellStyle name="60% - Accent2 4 5 3" xfId="7071" xr:uid="{F09B8C17-7B41-403A-B61E-5CAAD8626239}"/>
    <cellStyle name="60% - Accent2 4 5 3 2" xfId="15401" xr:uid="{5C1EBC39-F755-499B-AEB1-57A70E9180E7}"/>
    <cellStyle name="60% - Accent2 4 5 3 2 2" xfId="32058" xr:uid="{F2672566-BFEF-4D68-BE61-05A47CECD6CA}"/>
    <cellStyle name="60% - Accent2 4 5 3 3" xfId="23730" xr:uid="{8986C96C-C861-4733-8858-65135CB6BA13}"/>
    <cellStyle name="60% - Accent2 4 5 4" xfId="9849" xr:uid="{6A690CC8-837B-4313-9842-DCCC081532DD}"/>
    <cellStyle name="60% - Accent2 4 5 4 2" xfId="26506" xr:uid="{60EE0C30-E225-4794-B2BF-E223B34F8FC2}"/>
    <cellStyle name="60% - Accent2 4 5 5" xfId="18178" xr:uid="{5F81EA40-DE86-44F1-9A04-2D372EDBF320}"/>
    <cellStyle name="60% - Accent2 4 6" xfId="2968" xr:uid="{E645EE7D-E540-44FF-B39B-D570AE11519C}"/>
    <cellStyle name="60% - Accent2 4 6 2" xfId="11298" xr:uid="{5E23003C-D555-44C9-9C9D-A5F4D4DD2ECC}"/>
    <cellStyle name="60% - Accent2 4 6 2 2" xfId="27955" xr:uid="{4349EBDF-D4F8-4147-B80F-DF40D25F4A54}"/>
    <cellStyle name="60% - Accent2 4 6 3" xfId="19627" xr:uid="{12DC2E61-1B5E-436E-8DD0-AB1A2ADEA60C}"/>
    <cellStyle name="60% - Accent2 4 7" xfId="5744" xr:uid="{0ECF1312-F5B6-45D5-B461-62289CB8B42C}"/>
    <cellStyle name="60% - Accent2 4 7 2" xfId="14074" xr:uid="{37B5DC10-CBF8-4A48-AADA-A88B3F48A282}"/>
    <cellStyle name="60% - Accent2 4 7 2 2" xfId="30731" xr:uid="{0974A30B-14B0-415C-9E92-563A83A9286C}"/>
    <cellStyle name="60% - Accent2 4 7 3" xfId="22403" xr:uid="{34D91310-2469-4615-95C9-ECB907C708AF}"/>
    <cellStyle name="60% - Accent2 4 8" xfId="8522" xr:uid="{3F31FF97-81DB-4850-A1C1-FF35E6B430F7}"/>
    <cellStyle name="60% - Accent2 4 8 2" xfId="25179" xr:uid="{61D7A8D5-C68F-49A7-AC05-A23CB26308C7}"/>
    <cellStyle name="60% - Accent2 4 9" xfId="16851" xr:uid="{0B2A86A9-92A9-4B78-864E-C5721B1FE67F}"/>
    <cellStyle name="60% - Accent2 5" xfId="300" xr:uid="{97E9DC82-EF2F-4A35-B71C-7103F80BED7F}"/>
    <cellStyle name="60% - Accent2 5 2" xfId="782" xr:uid="{D414DC6C-F0F4-408A-B0B9-BD21BADBF5FD}"/>
    <cellStyle name="60% - Accent2 5 2 2" xfId="2110" xr:uid="{B81C8EA6-3B12-43CA-BD6D-5F80F49179CB}"/>
    <cellStyle name="60% - Accent2 5 2 2 2" xfId="4900" xr:uid="{C757A1E4-F2C8-48BE-B0BF-DA1246BA1A5C}"/>
    <cellStyle name="60% - Accent2 5 2 2 2 2" xfId="13230" xr:uid="{ADE5C8E6-AAD0-41DD-BFCF-D8D0643ACCC1}"/>
    <cellStyle name="60% - Accent2 5 2 2 2 2 2" xfId="29887" xr:uid="{7F7196C4-A778-4A3E-9200-504BC5EAF359}"/>
    <cellStyle name="60% - Accent2 5 2 2 2 3" xfId="21559" xr:uid="{32ADC5D7-2A6D-4848-A6C9-7AEBD395A7C7}"/>
    <cellStyle name="60% - Accent2 5 2 2 3" xfId="7676" xr:uid="{E8D0D2A5-1D10-4233-8B8A-739B16BF1991}"/>
    <cellStyle name="60% - Accent2 5 2 2 3 2" xfId="16006" xr:uid="{2F460AF6-6C47-4B30-BA33-0FFA7EC12DE3}"/>
    <cellStyle name="60% - Accent2 5 2 2 3 2 2" xfId="32663" xr:uid="{F4001F00-2472-478B-A20A-6BB7EDA3D25D}"/>
    <cellStyle name="60% - Accent2 5 2 2 3 3" xfId="24335" xr:uid="{4D705E77-BFC6-4863-90FC-5F66B3CD5C7C}"/>
    <cellStyle name="60% - Accent2 5 2 2 4" xfId="10454" xr:uid="{96DA4736-DB64-4304-8604-F38EE709D029}"/>
    <cellStyle name="60% - Accent2 5 2 2 4 2" xfId="27111" xr:uid="{EF260307-C834-42F8-B4D3-9F74F27FAD5A}"/>
    <cellStyle name="60% - Accent2 5 2 2 5" xfId="18783" xr:uid="{9314F2D5-26A2-4CD5-8297-8C25B151E68D}"/>
    <cellStyle name="60% - Accent2 5 2 3" xfId="3573" xr:uid="{BCE462A5-8A14-4501-AB14-F48688E41F68}"/>
    <cellStyle name="60% - Accent2 5 2 3 2" xfId="11903" xr:uid="{87153C2B-1849-4B3D-8F8F-8F82D19B5069}"/>
    <cellStyle name="60% - Accent2 5 2 3 2 2" xfId="28560" xr:uid="{E839221C-9AEF-4871-BA3C-32E45B3903C2}"/>
    <cellStyle name="60% - Accent2 5 2 3 3" xfId="20232" xr:uid="{3B247A97-BCCF-4E12-BBB3-73B7A42655D5}"/>
    <cellStyle name="60% - Accent2 5 2 4" xfId="6349" xr:uid="{189F404F-E1C1-42DF-80DC-F265E5368F71}"/>
    <cellStyle name="60% - Accent2 5 2 4 2" xfId="14679" xr:uid="{325DA8BB-D3B2-4B29-B9B5-0A7B8F4751D3}"/>
    <cellStyle name="60% - Accent2 5 2 4 2 2" xfId="31336" xr:uid="{3CC84CA2-3E5D-48E2-BD41-19B1DD30B7CF}"/>
    <cellStyle name="60% - Accent2 5 2 4 3" xfId="23008" xr:uid="{7F829A74-140A-410C-AEE8-F295EBD34A34}"/>
    <cellStyle name="60% - Accent2 5 2 5" xfId="9127" xr:uid="{67E2F231-9AE7-4DD5-8995-699A73A64710}"/>
    <cellStyle name="60% - Accent2 5 2 5 2" xfId="25784" xr:uid="{46589948-4E2B-419D-94E7-3E67642AB4BF}"/>
    <cellStyle name="60% - Accent2 5 2 6" xfId="17456" xr:uid="{D652A393-40EC-4DC8-B752-F3A92B0EF032}"/>
    <cellStyle name="60% - Accent2 5 3" xfId="1630" xr:uid="{42577721-C8A0-4C2B-87D3-A79C99A90F96}"/>
    <cellStyle name="60% - Accent2 5 3 2" xfId="4420" xr:uid="{1B21DF9B-0DE5-48C2-BB7B-ECA5C5F2DDC6}"/>
    <cellStyle name="60% - Accent2 5 3 2 2" xfId="12750" xr:uid="{C9C9C8AE-E185-4237-AB89-361E1A396820}"/>
    <cellStyle name="60% - Accent2 5 3 2 2 2" xfId="29407" xr:uid="{5E0CB09F-20AA-47BC-B8E9-CF87C7A52C6D}"/>
    <cellStyle name="60% - Accent2 5 3 2 3" xfId="21079" xr:uid="{32B13406-E208-437B-AB02-57E9AFA9C484}"/>
    <cellStyle name="60% - Accent2 5 3 3" xfId="7196" xr:uid="{299F277D-D7EC-40B9-AF04-63F47091B32D}"/>
    <cellStyle name="60% - Accent2 5 3 3 2" xfId="15526" xr:uid="{A8827DD2-FDDC-4A6C-8D62-D9515D0E1339}"/>
    <cellStyle name="60% - Accent2 5 3 3 2 2" xfId="32183" xr:uid="{BE61A4F4-7072-49D2-85FB-985E6C53772C}"/>
    <cellStyle name="60% - Accent2 5 3 3 3" xfId="23855" xr:uid="{0D82B2DF-BA09-40AD-BCB4-9F6BB87C59E3}"/>
    <cellStyle name="60% - Accent2 5 3 4" xfId="9974" xr:uid="{17FE0E8E-0201-450C-B42E-136DDD3D4DA7}"/>
    <cellStyle name="60% - Accent2 5 3 4 2" xfId="26631" xr:uid="{BCCAD9BD-3774-4137-A2CD-D8683D80C545}"/>
    <cellStyle name="60% - Accent2 5 3 5" xfId="18303" xr:uid="{A36C3BD9-A698-40CB-8B0A-124C1277C544}"/>
    <cellStyle name="60% - Accent2 5 4" xfId="3093" xr:uid="{3EC058AB-9BA5-4916-9B58-0403BEC3F314}"/>
    <cellStyle name="60% - Accent2 5 4 2" xfId="11423" xr:uid="{41086F2F-6D74-414A-93A0-7B071218B39B}"/>
    <cellStyle name="60% - Accent2 5 4 2 2" xfId="28080" xr:uid="{9CB8CBFF-FED1-4EC9-A040-10BCE807090B}"/>
    <cellStyle name="60% - Accent2 5 4 3" xfId="19752" xr:uid="{55DE27ED-1456-483D-9669-F7921A95EF0E}"/>
    <cellStyle name="60% - Accent2 5 5" xfId="5869" xr:uid="{E409F6CA-9741-4D63-B3C9-762423A35B79}"/>
    <cellStyle name="60% - Accent2 5 5 2" xfId="14199" xr:uid="{9787B6DF-8E7F-4E30-9107-9E1FAD17DDC1}"/>
    <cellStyle name="60% - Accent2 5 5 2 2" xfId="30856" xr:uid="{EECA4E4A-D810-49EE-B716-8271D711E521}"/>
    <cellStyle name="60% - Accent2 5 5 3" xfId="22528" xr:uid="{ED58314F-4F0F-4DAC-9323-AF0C1AEC41E4}"/>
    <cellStyle name="60% - Accent2 5 6" xfId="8647" xr:uid="{5EB0FF08-4B12-418A-BBCC-03171A2B4EEF}"/>
    <cellStyle name="60% - Accent2 5 6 2" xfId="25304" xr:uid="{06AD01A6-495D-4385-9E6B-33CD63FDEC57}"/>
    <cellStyle name="60% - Accent2 5 7" xfId="16976" xr:uid="{39D7105B-24DB-48AC-8E52-ED8678735E59}"/>
    <cellStyle name="60% - Accent2 6" xfId="536" xr:uid="{2A601203-B140-465A-AB43-7DA390C14197}"/>
    <cellStyle name="60% - Accent2 6 2" xfId="1866" xr:uid="{44B49865-09A7-4426-8E6C-920610A32838}"/>
    <cellStyle name="60% - Accent2 6 2 2" xfId="4656" xr:uid="{5869587D-DA5A-434E-BF8E-8A018488826E}"/>
    <cellStyle name="60% - Accent2 6 2 2 2" xfId="12986" xr:uid="{F9D78AA6-C7DA-4BE0-92CC-3482C7805E48}"/>
    <cellStyle name="60% - Accent2 6 2 2 2 2" xfId="29643" xr:uid="{84C86265-BD33-46A1-9409-277220681EF3}"/>
    <cellStyle name="60% - Accent2 6 2 2 3" xfId="21315" xr:uid="{4D6AA3F6-2A2B-49FE-9645-0ADDC1B90340}"/>
    <cellStyle name="60% - Accent2 6 2 3" xfId="7432" xr:uid="{364F5973-173B-4130-B8C7-732022F09D5A}"/>
    <cellStyle name="60% - Accent2 6 2 3 2" xfId="15762" xr:uid="{BE8E6728-A77C-47BD-AB7E-98067B930D75}"/>
    <cellStyle name="60% - Accent2 6 2 3 2 2" xfId="32419" xr:uid="{60FC9884-3ADF-4E5D-A2C3-005F5E4BFC21}"/>
    <cellStyle name="60% - Accent2 6 2 3 3" xfId="24091" xr:uid="{2D7B7C3A-04CB-4D41-B603-CEB7593B8538}"/>
    <cellStyle name="60% - Accent2 6 2 4" xfId="10210" xr:uid="{E3F5CFA6-C775-452E-B0E3-5A1010AF11DC}"/>
    <cellStyle name="60% - Accent2 6 2 4 2" xfId="26867" xr:uid="{8FB82888-DD61-4997-9CD9-B390C1352858}"/>
    <cellStyle name="60% - Accent2 6 2 5" xfId="18539" xr:uid="{17B5636B-BB83-4770-A08C-7A6E1EE1BFCD}"/>
    <cellStyle name="60% - Accent2 6 3" xfId="3329" xr:uid="{92851493-F731-4897-A277-1382A12C4346}"/>
    <cellStyle name="60% - Accent2 6 3 2" xfId="11659" xr:uid="{FE825BB5-F36A-444D-8853-637130462C34}"/>
    <cellStyle name="60% - Accent2 6 3 2 2" xfId="28316" xr:uid="{97DFFD79-E8EF-4954-9AD1-1FC332307D87}"/>
    <cellStyle name="60% - Accent2 6 3 3" xfId="19988" xr:uid="{8CD137B4-6966-425F-987B-3F14C755F8D4}"/>
    <cellStyle name="60% - Accent2 6 4" xfId="6105" xr:uid="{957CB8BE-8BB4-4536-9EB6-16E090F82C5F}"/>
    <cellStyle name="60% - Accent2 6 4 2" xfId="14435" xr:uid="{E37B55F0-BEDB-4D7E-A25C-8AEB3CB1B376}"/>
    <cellStyle name="60% - Accent2 6 4 2 2" xfId="31092" xr:uid="{DDBA3703-9C26-44BF-A4E6-C3062D404403}"/>
    <cellStyle name="60% - Accent2 6 4 3" xfId="22764" xr:uid="{33896447-3AC6-48A6-9317-D3B065E678C9}"/>
    <cellStyle name="60% - Accent2 6 5" xfId="8883" xr:uid="{28D5FD19-5B56-4C11-AD69-013F9BE24726}"/>
    <cellStyle name="60% - Accent2 6 5 2" xfId="25540" xr:uid="{F80F9A89-B93A-44DB-A1E5-8C74CD080D68}"/>
    <cellStyle name="60% - Accent2 6 6" xfId="17212" xr:uid="{DA547CE9-2BDF-4DA4-969E-2B4E29F55A1B}"/>
    <cellStyle name="60% - Accent2 7" xfId="1013" xr:uid="{824440D9-E946-478E-BAB0-74606BE8D2AD}"/>
    <cellStyle name="60% - Accent2 7 2" xfId="2341" xr:uid="{57379AB9-FC60-43A7-991B-FEBCC34A6267}"/>
    <cellStyle name="60% - Accent2 7 2 2" xfId="5131" xr:uid="{D22EC111-8624-4F98-ADE1-7A1FB13C0B25}"/>
    <cellStyle name="60% - Accent2 7 2 2 2" xfId="13461" xr:uid="{F84E5D19-6F48-4ED7-AF8D-2596A7DF0FFA}"/>
    <cellStyle name="60% - Accent2 7 2 2 2 2" xfId="30118" xr:uid="{6FA277F7-9734-4AC2-BB60-7D596CB44CF5}"/>
    <cellStyle name="60% - Accent2 7 2 2 3" xfId="21790" xr:uid="{CD7CD591-3770-4523-BD53-79ADEEE5DCCC}"/>
    <cellStyle name="60% - Accent2 7 2 3" xfId="7907" xr:uid="{7F3E8D38-05B1-4F8D-BAB5-A50C98F05620}"/>
    <cellStyle name="60% - Accent2 7 2 3 2" xfId="16237" xr:uid="{847FB102-A6A6-4BAD-BEBC-4D774A25540D}"/>
    <cellStyle name="60% - Accent2 7 2 3 2 2" xfId="32894" xr:uid="{60178DE5-E145-415C-AE4F-5D7D4D27E88A}"/>
    <cellStyle name="60% - Accent2 7 2 3 3" xfId="24566" xr:uid="{C3933215-53FA-44A6-BA85-6EB42F32FEF9}"/>
    <cellStyle name="60% - Accent2 7 2 4" xfId="10685" xr:uid="{5CC63ED6-A5D0-45CD-A879-B64ABF0182CE}"/>
    <cellStyle name="60% - Accent2 7 2 4 2" xfId="27342" xr:uid="{7236BF34-5697-4D38-AEAF-8DE1E4BBC053}"/>
    <cellStyle name="60% - Accent2 7 2 5" xfId="19014" xr:uid="{17497950-74EB-4C03-8293-4D776F254ECD}"/>
    <cellStyle name="60% - Accent2 7 3" xfId="3804" xr:uid="{ADCA7E93-8792-4900-BF53-E7678C6E12A4}"/>
    <cellStyle name="60% - Accent2 7 3 2" xfId="12134" xr:uid="{97AAA9E2-9AF6-444A-AC15-06F623ED2216}"/>
    <cellStyle name="60% - Accent2 7 3 2 2" xfId="28791" xr:uid="{A329B8A0-28CC-4914-B389-0E35B2945568}"/>
    <cellStyle name="60% - Accent2 7 3 3" xfId="20463" xr:uid="{34084E3B-F9FD-4F55-BE0C-12B2FE44D0FF}"/>
    <cellStyle name="60% - Accent2 7 4" xfId="6580" xr:uid="{4B24C618-7781-4C18-9F06-35BFC7B55666}"/>
    <cellStyle name="60% - Accent2 7 4 2" xfId="14910" xr:uid="{D8ADB846-7828-408B-8B33-82F99B6F4212}"/>
    <cellStyle name="60% - Accent2 7 4 2 2" xfId="31567" xr:uid="{49981806-C98E-4138-AEF2-EA15286D2AA0}"/>
    <cellStyle name="60% - Accent2 7 4 3" xfId="23239" xr:uid="{F58E330F-6265-4AE3-B344-534DD2796E1D}"/>
    <cellStyle name="60% - Accent2 7 5" xfId="9358" xr:uid="{ED3D88FC-D140-4F41-938A-69A80CFC5763}"/>
    <cellStyle name="60% - Accent2 7 5 2" xfId="26015" xr:uid="{49F4E9ED-8728-4619-BAEF-971858372DC5}"/>
    <cellStyle name="60% - Accent2 7 6" xfId="17687" xr:uid="{2FEAD88D-D00F-46E7-8FF9-A2B2C01EBC48}"/>
    <cellStyle name="60% - Accent2 8" xfId="1248" xr:uid="{50E55457-A8C6-4EA3-8C1E-8C61FF2E81A8}"/>
    <cellStyle name="60% - Accent2 8 2" xfId="2576" xr:uid="{AF31ABDB-9B44-4963-9D8E-22A8A723BAB6}"/>
    <cellStyle name="60% - Accent2 8 2 2" xfId="5366" xr:uid="{003CD8AD-BC84-46DE-ADA3-C8B6FD273F05}"/>
    <cellStyle name="60% - Accent2 8 2 2 2" xfId="13696" xr:uid="{40162A32-143C-44A7-B158-35115F7A7502}"/>
    <cellStyle name="60% - Accent2 8 2 2 2 2" xfId="30353" xr:uid="{3FC0B4DC-65A8-44CD-9E29-B5B6EC9C6A74}"/>
    <cellStyle name="60% - Accent2 8 2 2 3" xfId="22025" xr:uid="{01EC1080-27F4-40BD-BB51-017D47DC8661}"/>
    <cellStyle name="60% - Accent2 8 2 3" xfId="8142" xr:uid="{0CC02CB6-38AF-4E43-9573-67667909B400}"/>
    <cellStyle name="60% - Accent2 8 2 3 2" xfId="16472" xr:uid="{6F2256D4-CA36-4E17-BC11-EED465460EFB}"/>
    <cellStyle name="60% - Accent2 8 2 3 2 2" xfId="33129" xr:uid="{0553E802-D0E0-4EDA-A47E-ACE056CB0594}"/>
    <cellStyle name="60% - Accent2 8 2 3 3" xfId="24801" xr:uid="{943031E9-3650-4C17-9D97-7323E1CF6FAB}"/>
    <cellStyle name="60% - Accent2 8 2 4" xfId="10920" xr:uid="{1343B80B-7630-4D68-B17B-1E066FAD4CB3}"/>
    <cellStyle name="60% - Accent2 8 2 4 2" xfId="27577" xr:uid="{713505C5-576D-4C1E-AC63-52D2036F3EF2}"/>
    <cellStyle name="60% - Accent2 8 2 5" xfId="19249" xr:uid="{704AF60D-D7EF-47AE-B1CB-A25573AF5182}"/>
    <cellStyle name="60% - Accent2 8 3" xfId="4039" xr:uid="{DF20FC9F-FF9D-4F4C-8002-D38B1F7E3B6F}"/>
    <cellStyle name="60% - Accent2 8 3 2" xfId="12369" xr:uid="{1CCA9953-A457-40DF-81A0-C0EA4555981A}"/>
    <cellStyle name="60% - Accent2 8 3 2 2" xfId="29026" xr:uid="{4BAB46DB-3323-4F60-B142-A7895E9E6861}"/>
    <cellStyle name="60% - Accent2 8 3 3" xfId="20698" xr:uid="{CF366951-99D6-49E6-AB28-F8BD6F266D55}"/>
    <cellStyle name="60% - Accent2 8 4" xfId="6815" xr:uid="{84C7BEF3-9C03-4748-BB38-BD6F1A88ECAB}"/>
    <cellStyle name="60% - Accent2 8 4 2" xfId="15145" xr:uid="{0F631989-C2CD-4ABB-9A55-7918E86EFAAB}"/>
    <cellStyle name="60% - Accent2 8 4 2 2" xfId="31802" xr:uid="{CFF1ECBF-6D67-47C8-9B39-B2C25C9E09FB}"/>
    <cellStyle name="60% - Accent2 8 4 3" xfId="23474" xr:uid="{6604CA17-D24D-441F-8666-8DBF4E5B8E7D}"/>
    <cellStyle name="60% - Accent2 8 5" xfId="9593" xr:uid="{2ED2863F-9A17-48DC-9812-587A583AA040}"/>
    <cellStyle name="60% - Accent2 8 5 2" xfId="26250" xr:uid="{36CA2009-3FF2-4B1B-B87A-C73F3E847AEA}"/>
    <cellStyle name="60% - Accent2 8 6" xfId="17922" xr:uid="{258F8438-6103-4D51-B72C-A255E8425E47}"/>
    <cellStyle name="60% - Accent2 9" xfId="1270" xr:uid="{66371523-03D5-4CCB-8AE3-13B254FFB62A}"/>
    <cellStyle name="60% - Accent2 9 2" xfId="2598" xr:uid="{645CC531-9625-497C-A770-57A0629233E2}"/>
    <cellStyle name="60% - Accent2 9 2 2" xfId="5388" xr:uid="{32A8D653-4911-4BB6-88DD-57AEE0DDFD8F}"/>
    <cellStyle name="60% - Accent2 9 2 2 2" xfId="13718" xr:uid="{4E2B58C3-AB5A-41EC-B90A-E4BA6291B0F7}"/>
    <cellStyle name="60% - Accent2 9 2 2 2 2" xfId="30375" xr:uid="{6B5721CD-3FFC-46DE-9668-A37965A2C7E7}"/>
    <cellStyle name="60% - Accent2 9 2 2 3" xfId="22047" xr:uid="{84BB5091-9F5A-4156-8290-9D58C936A2FB}"/>
    <cellStyle name="60% - Accent2 9 2 3" xfId="8164" xr:uid="{9962CC28-73CA-4319-A9A2-0217C4100EC7}"/>
    <cellStyle name="60% - Accent2 9 2 3 2" xfId="16494" xr:uid="{66965190-842C-42F0-94B1-884EFF1D17E2}"/>
    <cellStyle name="60% - Accent2 9 2 3 2 2" xfId="33151" xr:uid="{A26BFFE4-18E8-42BD-B36D-01B6E3A933CA}"/>
    <cellStyle name="60% - Accent2 9 2 3 3" xfId="24823" xr:uid="{81FE612D-3203-4613-8A00-FC90A4F792A4}"/>
    <cellStyle name="60% - Accent2 9 2 4" xfId="10942" xr:uid="{EB5D20E6-E818-4730-8A5B-6DFA26297DB3}"/>
    <cellStyle name="60% - Accent2 9 2 4 2" xfId="27599" xr:uid="{3B917E6C-3920-4BB5-8EB4-DFBB8744F5FB}"/>
    <cellStyle name="60% - Accent2 9 2 5" xfId="19271" xr:uid="{18D53838-6F72-4C7B-A93E-C6B8CBDDA7C3}"/>
    <cellStyle name="60% - Accent2 9 3" xfId="4061" xr:uid="{11AF875F-E086-45EA-BEB7-62B7AD110616}"/>
    <cellStyle name="60% - Accent2 9 3 2" xfId="12391" xr:uid="{9B039899-C0BF-436D-BB90-5FE65CDD1020}"/>
    <cellStyle name="60% - Accent2 9 3 2 2" xfId="29048" xr:uid="{5EF24616-35EF-4D0E-9FE2-FCB987BD7317}"/>
    <cellStyle name="60% - Accent2 9 3 3" xfId="20720" xr:uid="{FA536C8A-F57B-4F33-AD89-EBFD2C89D128}"/>
    <cellStyle name="60% - Accent2 9 4" xfId="6837" xr:uid="{C26B8CD0-8D30-46F3-9476-A42FBBD7D11E}"/>
    <cellStyle name="60% - Accent2 9 4 2" xfId="15167" xr:uid="{8120BCAB-390C-4F6D-9938-2A43299B0154}"/>
    <cellStyle name="60% - Accent2 9 4 2 2" xfId="31824" xr:uid="{82D9943B-DB48-4B91-9F44-FED86D9CA061}"/>
    <cellStyle name="60% - Accent2 9 4 3" xfId="23496" xr:uid="{5DEF5D22-BB39-466C-A2B1-834E54996278}"/>
    <cellStyle name="60% - Accent2 9 5" xfId="9615" xr:uid="{132A4BEF-A9B6-4369-8A40-6E28E749EC1D}"/>
    <cellStyle name="60% - Accent2 9 5 2" xfId="26272" xr:uid="{E2A592C3-4F9F-455D-BBD7-7EEEE78CB6C4}"/>
    <cellStyle name="60% - Accent2 9 6" xfId="17944" xr:uid="{4BF48584-19B6-4657-928E-76174EA0FFC5}"/>
    <cellStyle name="60% - Accent3" xfId="42" builtinId="40" customBuiltin="1"/>
    <cellStyle name="60% - Accent3 10" xfId="1391" xr:uid="{BB44CD1B-27A2-4959-B7B1-D336684A2093}"/>
    <cellStyle name="60% - Accent3 10 2" xfId="4182" xr:uid="{9E0D02C8-1117-4372-9280-ED4E599219C6}"/>
    <cellStyle name="60% - Accent3 10 2 2" xfId="12512" xr:uid="{CA9AF43D-F126-4552-9BCF-83EDF63A3B50}"/>
    <cellStyle name="60% - Accent3 10 2 2 2" xfId="29169" xr:uid="{8320E15D-74B8-41A7-8738-3CD932073828}"/>
    <cellStyle name="60% - Accent3 10 2 3" xfId="20841" xr:uid="{76BE36F5-B37B-43EA-9775-759B00286FC4}"/>
    <cellStyle name="60% - Accent3 10 3" xfId="6958" xr:uid="{1ECAB517-50AE-494D-934A-3285B9852584}"/>
    <cellStyle name="60% - Accent3 10 3 2" xfId="15288" xr:uid="{FE7F3463-1095-4259-B8C0-C0E5ABBE5E85}"/>
    <cellStyle name="60% - Accent3 10 3 2 2" xfId="31945" xr:uid="{C98D5699-2586-4162-B2D1-0D6D7D93BD52}"/>
    <cellStyle name="60% - Accent3 10 3 3" xfId="23617" xr:uid="{BC972536-FF02-41EB-8E40-3ED2AB97848D}"/>
    <cellStyle name="60% - Accent3 10 4" xfId="9736" xr:uid="{C3BF3688-8A81-4393-97A9-89418045A677}"/>
    <cellStyle name="60% - Accent3 10 4 2" xfId="26393" xr:uid="{B364C797-2CD6-4571-B8E8-DB9D28A75D92}"/>
    <cellStyle name="60% - Accent3 10 5" xfId="18065" xr:uid="{38FE72A8-66F9-4672-A91C-AAB182FC8F55}"/>
    <cellStyle name="60% - Accent3 11" xfId="2853" xr:uid="{948B911A-D3E9-436B-A2AD-421E093C41DC}"/>
    <cellStyle name="60% - Accent3 11 2" xfId="11185" xr:uid="{A952768A-A9B0-42A4-8663-16B47B2B0D99}"/>
    <cellStyle name="60% - Accent3 11 2 2" xfId="27842" xr:uid="{A2A9821E-3CB5-442E-963D-3DCA22D46C01}"/>
    <cellStyle name="60% - Accent3 11 3" xfId="19514" xr:uid="{BBE13F7B-BFFC-481E-8A57-F442E7C045A5}"/>
    <cellStyle name="60% - Accent3 12" xfId="5631" xr:uid="{4F74C1F0-24B7-4567-A873-BC18D8D3AAAC}"/>
    <cellStyle name="60% - Accent3 12 2" xfId="13961" xr:uid="{699D753E-4858-4741-9FB1-D6E762A1E8A0}"/>
    <cellStyle name="60% - Accent3 12 2 2" xfId="30618" xr:uid="{221695BC-B841-4AAD-BE91-EA6D8E08B2D5}"/>
    <cellStyle name="60% - Accent3 12 3" xfId="22290" xr:uid="{921F6E38-1F41-41FE-811E-7CCC345DD30D}"/>
    <cellStyle name="60% - Accent3 13" xfId="8407" xr:uid="{B3F4C00A-F923-4487-8EEB-84B0A7C8F692}"/>
    <cellStyle name="60% - Accent3 13 2" xfId="25066" xr:uid="{1FC0680C-2C42-4C69-BEBB-F00AD1C7BD32}"/>
    <cellStyle name="60% - Accent3 14" xfId="16736" xr:uid="{B6CDCDD3-1ECE-4D95-B1A9-96A7506B441C}"/>
    <cellStyle name="60% - Accent3 2" xfId="88" xr:uid="{8AAB5FC9-F140-4DFB-B60F-47C5C9DF0903}"/>
    <cellStyle name="60% - Accent3 2 10" xfId="5666" xr:uid="{EEC1E39F-5C91-416D-B174-C86F78A2D7F1}"/>
    <cellStyle name="60% - Accent3 2 10 2" xfId="13996" xr:uid="{AE29733B-B6B3-4C01-A285-78B73DC746A4}"/>
    <cellStyle name="60% - Accent3 2 10 2 2" xfId="30653" xr:uid="{251EB9A1-600B-4DDF-ACE0-9184827E2161}"/>
    <cellStyle name="60% - Accent3 2 10 3" xfId="22325" xr:uid="{695B0A1F-0137-4578-9FE9-81468DA0C80C}"/>
    <cellStyle name="60% - Accent3 2 10 4" xfId="34994" xr:uid="{E4948D41-56F2-4CB1-AA26-07B5AFAEE1E5}"/>
    <cellStyle name="60% - Accent3 2 11" xfId="8443" xr:uid="{CB7264B9-D49E-453E-9675-6AE578B8ED4C}"/>
    <cellStyle name="60% - Accent3 2 11 2" xfId="25101" xr:uid="{87CBC9E6-0936-4F79-883A-1F7EB9602B30}"/>
    <cellStyle name="60% - Accent3 2 12" xfId="16773" xr:uid="{D0C05128-7D92-4973-8532-A3C684DBD6D6}"/>
    <cellStyle name="60% - Accent3 2 13" xfId="33884" xr:uid="{FB2F65B7-726E-42B1-BC8B-236D6A071E22}"/>
    <cellStyle name="60% - Accent3 2 14" xfId="34713" xr:uid="{44EA7A3E-6DA3-47F8-87BF-13CA09AA8637}"/>
    <cellStyle name="60% - Accent3 2 2" xfId="149" xr:uid="{6BFF675E-B021-4FE8-B4B6-2505515CE19C}"/>
    <cellStyle name="60% - Accent3 2 2 10" xfId="8502" xr:uid="{DF8FFC71-C245-490F-A8EC-3D36BA423C86}"/>
    <cellStyle name="60% - Accent3 2 2 10 2" xfId="25159" xr:uid="{743A9607-2D4F-4E25-91C1-9D7898B8C108}"/>
    <cellStyle name="60% - Accent3 2 2 11" xfId="16831" xr:uid="{94960FF7-CD7D-418A-8504-7D04ED656A86}"/>
    <cellStyle name="60% - Accent3 2 2 12" xfId="34995" xr:uid="{9650AE8F-6F9F-408D-9121-E2A83CE9A5A5}"/>
    <cellStyle name="60% - Accent3 2 2 2" xfId="270" xr:uid="{6354F1A7-547B-45EC-9304-8D10414923E7}"/>
    <cellStyle name="60% - Accent3 2 2 2 2" xfId="512" xr:uid="{D0120067-A830-44FE-BB71-CC8863C6CC80}"/>
    <cellStyle name="60% - Accent3 2 2 2 2 2" xfId="988" xr:uid="{277DC60D-DBC3-47ED-BE46-3B2F3EFE64DC}"/>
    <cellStyle name="60% - Accent3 2 2 2 2 2 2" xfId="2316" xr:uid="{EFC90281-02C4-4854-B5B4-4791FCBCA339}"/>
    <cellStyle name="60% - Accent3 2 2 2 2 2 2 2" xfId="5106" xr:uid="{5F32DEB3-C244-4CD3-BE37-81C7C3DAAAAC}"/>
    <cellStyle name="60% - Accent3 2 2 2 2 2 2 2 2" xfId="13436" xr:uid="{5A40647B-F455-4297-97E3-B1778A3DA5A0}"/>
    <cellStyle name="60% - Accent3 2 2 2 2 2 2 2 2 2" xfId="30093" xr:uid="{D93187C3-4970-4741-B9FF-008D1F7E2B74}"/>
    <cellStyle name="60% - Accent3 2 2 2 2 2 2 2 3" xfId="21765" xr:uid="{3E003C33-DCDD-4AC0-B90C-D642682FD9EF}"/>
    <cellStyle name="60% - Accent3 2 2 2 2 2 2 3" xfId="7882" xr:uid="{B9E76258-475F-4B7F-9B36-2AECD788C40D}"/>
    <cellStyle name="60% - Accent3 2 2 2 2 2 2 3 2" xfId="16212" xr:uid="{0F0495E2-1274-442E-935C-FA12AF7AB3A5}"/>
    <cellStyle name="60% - Accent3 2 2 2 2 2 2 3 2 2" xfId="32869" xr:uid="{5B55DA5E-29FA-4C50-AD2A-66D3371C4FC6}"/>
    <cellStyle name="60% - Accent3 2 2 2 2 2 2 3 3" xfId="24541" xr:uid="{A647112F-8DCC-4FB7-A93A-A2A284F015D9}"/>
    <cellStyle name="60% - Accent3 2 2 2 2 2 2 4" xfId="10660" xr:uid="{6E9FBDE3-AE0E-484C-8D99-FE6516BE9CC0}"/>
    <cellStyle name="60% - Accent3 2 2 2 2 2 2 4 2" xfId="27317" xr:uid="{1EE4AE2A-7A63-4629-BA38-D4D99DFD0AD4}"/>
    <cellStyle name="60% - Accent3 2 2 2 2 2 2 5" xfId="18989" xr:uid="{204A1C11-DE6B-4CD0-A627-4743FC0096C9}"/>
    <cellStyle name="60% - Accent3 2 2 2 2 2 3" xfId="3779" xr:uid="{27561AF4-B8B4-47BB-A560-CAD4DDE45A72}"/>
    <cellStyle name="60% - Accent3 2 2 2 2 2 3 2" xfId="12109" xr:uid="{047371BA-E7EF-40F5-8E89-08CB0CAFCE6D}"/>
    <cellStyle name="60% - Accent3 2 2 2 2 2 3 2 2" xfId="28766" xr:uid="{384D4D45-B313-4245-B271-FB508C777348}"/>
    <cellStyle name="60% - Accent3 2 2 2 2 2 3 3" xfId="20438" xr:uid="{1C5BB167-5225-435E-A207-5822183FAEA5}"/>
    <cellStyle name="60% - Accent3 2 2 2 2 2 4" xfId="6555" xr:uid="{67AA3755-EEFD-46CE-9BE5-3412F3C73758}"/>
    <cellStyle name="60% - Accent3 2 2 2 2 2 4 2" xfId="14885" xr:uid="{BB17849A-80DF-4EB8-89B8-C2B0D73A7EE4}"/>
    <cellStyle name="60% - Accent3 2 2 2 2 2 4 2 2" xfId="31542" xr:uid="{79CE6A8F-BED8-4F70-B620-30752F5F0E3B}"/>
    <cellStyle name="60% - Accent3 2 2 2 2 2 4 3" xfId="23214" xr:uid="{8B6CC786-3404-4241-B4D9-DD00DA949A05}"/>
    <cellStyle name="60% - Accent3 2 2 2 2 2 5" xfId="9333" xr:uid="{3DB03883-72F4-4388-873F-4141E06DC2E8}"/>
    <cellStyle name="60% - Accent3 2 2 2 2 2 5 2" xfId="25990" xr:uid="{2F5DB55B-88F7-4CF3-B615-1DC3ADC39173}"/>
    <cellStyle name="60% - Accent3 2 2 2 2 2 6" xfId="17662" xr:uid="{9CCDDA15-7DA1-4790-B445-13C49741EB33}"/>
    <cellStyle name="60% - Accent3 2 2 2 2 3" xfId="1842" xr:uid="{FE5B7C32-9BBD-43DC-A910-65EBC04A913D}"/>
    <cellStyle name="60% - Accent3 2 2 2 2 3 2" xfId="4632" xr:uid="{7865B23E-5A85-4E5B-8B32-55B427D7EDAC}"/>
    <cellStyle name="60% - Accent3 2 2 2 2 3 2 2" xfId="12962" xr:uid="{73013752-2F6E-4DDA-8652-BD439AC3FD25}"/>
    <cellStyle name="60% - Accent3 2 2 2 2 3 2 2 2" xfId="29619" xr:uid="{7FEB43D8-4B21-4D6E-84D9-BC7C30A5440B}"/>
    <cellStyle name="60% - Accent3 2 2 2 2 3 2 3" xfId="21291" xr:uid="{912ACFD1-F268-498C-8E81-B625CF2D7A30}"/>
    <cellStyle name="60% - Accent3 2 2 2 2 3 3" xfId="7408" xr:uid="{5C197676-1E28-4CC0-8C0E-7BAE6681477B}"/>
    <cellStyle name="60% - Accent3 2 2 2 2 3 3 2" xfId="15738" xr:uid="{DABDF71F-3A93-45A6-80E2-41DBD3840C42}"/>
    <cellStyle name="60% - Accent3 2 2 2 2 3 3 2 2" xfId="32395" xr:uid="{85CAD7FA-9BD3-42DF-A45F-906D6AED8C9D}"/>
    <cellStyle name="60% - Accent3 2 2 2 2 3 3 3" xfId="24067" xr:uid="{B5CB93FB-39C5-452B-A878-A2BA4FFC3735}"/>
    <cellStyle name="60% - Accent3 2 2 2 2 3 4" xfId="10186" xr:uid="{C3F1FACF-D3B0-495F-9C93-B78B72D63F44}"/>
    <cellStyle name="60% - Accent3 2 2 2 2 3 4 2" xfId="26843" xr:uid="{143DC449-DD53-4B7F-A39A-9C23E996E7A5}"/>
    <cellStyle name="60% - Accent3 2 2 2 2 3 5" xfId="18515" xr:uid="{17FC8835-C341-4F96-AE35-C6C66AFF1631}"/>
    <cellStyle name="60% - Accent3 2 2 2 2 4" xfId="3305" xr:uid="{1F3BC5DA-F3DF-408C-867D-1CDB6D465257}"/>
    <cellStyle name="60% - Accent3 2 2 2 2 4 2" xfId="11635" xr:uid="{9A68E447-159B-4F24-AAB1-BD82826A5433}"/>
    <cellStyle name="60% - Accent3 2 2 2 2 4 2 2" xfId="28292" xr:uid="{F0A9FCB5-5AA5-4BAD-B4D6-FFCAB44A570A}"/>
    <cellStyle name="60% - Accent3 2 2 2 2 4 3" xfId="19964" xr:uid="{4E03B0B2-4B26-4830-8441-7CB99D8D5A77}"/>
    <cellStyle name="60% - Accent3 2 2 2 2 5" xfId="6081" xr:uid="{AEDA8018-E0F3-4EF2-B2FE-8B268098ACD5}"/>
    <cellStyle name="60% - Accent3 2 2 2 2 5 2" xfId="14411" xr:uid="{BD341DE8-1861-4CE8-A637-1FB3D0D46BA0}"/>
    <cellStyle name="60% - Accent3 2 2 2 2 5 2 2" xfId="31068" xr:uid="{B81677BA-5C7A-47B4-A467-947805C0847D}"/>
    <cellStyle name="60% - Accent3 2 2 2 2 5 3" xfId="22740" xr:uid="{D24AC5E6-D319-4AF1-B975-3B245848EB40}"/>
    <cellStyle name="60% - Accent3 2 2 2 2 6" xfId="8859" xr:uid="{10678CC4-56FB-4F75-8602-B8EA6A36771A}"/>
    <cellStyle name="60% - Accent3 2 2 2 2 6 2" xfId="25516" xr:uid="{7AFCD556-E0DC-4196-8BDF-2B675C7FD866}"/>
    <cellStyle name="60% - Accent3 2 2 2 2 7" xfId="17188" xr:uid="{6B920F71-5001-4624-A4D7-81139AA70B76}"/>
    <cellStyle name="60% - Accent3 2 2 2 3" xfId="748" xr:uid="{CE6E0D33-BE90-4D50-9BE6-7E78E91172E9}"/>
    <cellStyle name="60% - Accent3 2 2 2 3 2" xfId="2078" xr:uid="{499AC20C-4E67-4403-B0DC-6922AD4E6088}"/>
    <cellStyle name="60% - Accent3 2 2 2 3 2 2" xfId="4868" xr:uid="{ECD26ABE-0B64-44B6-8E8A-E8298BAE4CFC}"/>
    <cellStyle name="60% - Accent3 2 2 2 3 2 2 2" xfId="13198" xr:uid="{64756493-A502-43CB-A98F-5B07573896F2}"/>
    <cellStyle name="60% - Accent3 2 2 2 3 2 2 2 2" xfId="29855" xr:uid="{B00654C5-EAB3-4EC4-BD22-BD9B438F5C84}"/>
    <cellStyle name="60% - Accent3 2 2 2 3 2 2 3" xfId="21527" xr:uid="{11A3B75F-D52F-44FE-AC94-E103FDFECD89}"/>
    <cellStyle name="60% - Accent3 2 2 2 3 2 3" xfId="7644" xr:uid="{737FCD55-B5D5-460D-9F6B-949C05008988}"/>
    <cellStyle name="60% - Accent3 2 2 2 3 2 3 2" xfId="15974" xr:uid="{B420132B-773A-4A42-B6C7-D629C2A40087}"/>
    <cellStyle name="60% - Accent3 2 2 2 3 2 3 2 2" xfId="32631" xr:uid="{A09FBE3A-00AE-447F-AC0A-2B9F8A1EBB65}"/>
    <cellStyle name="60% - Accent3 2 2 2 3 2 3 3" xfId="24303" xr:uid="{CF61A213-C7F6-4936-8B7E-16B29CB265DB}"/>
    <cellStyle name="60% - Accent3 2 2 2 3 2 4" xfId="10422" xr:uid="{17DD4930-0FF7-4272-90CB-1E0F7A24E7D1}"/>
    <cellStyle name="60% - Accent3 2 2 2 3 2 4 2" xfId="27079" xr:uid="{511DE9F8-8C36-49EC-8318-15FDB32B9F5A}"/>
    <cellStyle name="60% - Accent3 2 2 2 3 2 5" xfId="18751" xr:uid="{FECC4BAB-8B32-4B0D-AD63-DADD15EA04E7}"/>
    <cellStyle name="60% - Accent3 2 2 2 3 3" xfId="3541" xr:uid="{0B0D2BBC-320E-42ED-808B-73B7056BC1FD}"/>
    <cellStyle name="60% - Accent3 2 2 2 3 3 2" xfId="11871" xr:uid="{E4099B96-2F1F-477D-BC25-1A146E434444}"/>
    <cellStyle name="60% - Accent3 2 2 2 3 3 2 2" xfId="28528" xr:uid="{DB90AF60-F150-4A21-81EC-455FF92D8F11}"/>
    <cellStyle name="60% - Accent3 2 2 2 3 3 3" xfId="20200" xr:uid="{0C931065-D4CB-4172-91CC-E540EF75943D}"/>
    <cellStyle name="60% - Accent3 2 2 2 3 4" xfId="6317" xr:uid="{72590227-7574-4A65-9DA4-43FDA873051F}"/>
    <cellStyle name="60% - Accent3 2 2 2 3 4 2" xfId="14647" xr:uid="{F7406D8D-3A3D-4143-9315-7D889015103E}"/>
    <cellStyle name="60% - Accent3 2 2 2 3 4 2 2" xfId="31304" xr:uid="{E30B774E-3931-49ED-B427-7A592E70BF48}"/>
    <cellStyle name="60% - Accent3 2 2 2 3 4 3" xfId="22976" xr:uid="{79DDBD05-20AC-495D-ADD8-A4B9AE8A1778}"/>
    <cellStyle name="60% - Accent3 2 2 2 3 5" xfId="9095" xr:uid="{A69A04E4-2E89-4C67-99E6-175D4B99FBD6}"/>
    <cellStyle name="60% - Accent3 2 2 2 3 5 2" xfId="25752" xr:uid="{195DDC4E-A11A-4418-BB95-986981F87D80}"/>
    <cellStyle name="60% - Accent3 2 2 2 3 6" xfId="17424" xr:uid="{C7BED12F-FB7C-496C-B015-CBCDAAC3598D}"/>
    <cellStyle name="60% - Accent3 2 2 2 4" xfId="1225" xr:uid="{8943D41B-1640-432F-996C-ED31650BC682}"/>
    <cellStyle name="60% - Accent3 2 2 2 4 2" xfId="2553" xr:uid="{6B2B4801-15B4-43CC-9282-B0BAAE3D84D8}"/>
    <cellStyle name="60% - Accent3 2 2 2 4 2 2" xfId="5343" xr:uid="{09EBC0B9-3525-4F3A-9934-75530C01776D}"/>
    <cellStyle name="60% - Accent3 2 2 2 4 2 2 2" xfId="13673" xr:uid="{95FD0F27-70F9-459A-9204-D036EA6F587A}"/>
    <cellStyle name="60% - Accent3 2 2 2 4 2 2 2 2" xfId="30330" xr:uid="{464BA0C1-07B3-48E8-A639-FEBBEDF5F9AD}"/>
    <cellStyle name="60% - Accent3 2 2 2 4 2 2 3" xfId="22002" xr:uid="{647D2A52-1157-47BC-9433-F8295776A1AC}"/>
    <cellStyle name="60% - Accent3 2 2 2 4 2 3" xfId="8119" xr:uid="{8F6E2156-8230-4214-A3CD-17F6303E241C}"/>
    <cellStyle name="60% - Accent3 2 2 2 4 2 3 2" xfId="16449" xr:uid="{D657936B-11D3-49AE-A562-22B38C28B571}"/>
    <cellStyle name="60% - Accent3 2 2 2 4 2 3 2 2" xfId="33106" xr:uid="{5FE94F78-DCE9-4463-BAA5-5BF8E3E81DAD}"/>
    <cellStyle name="60% - Accent3 2 2 2 4 2 3 3" xfId="24778" xr:uid="{3F2F98C3-B05D-47B0-A8EC-1DD478461090}"/>
    <cellStyle name="60% - Accent3 2 2 2 4 2 4" xfId="10897" xr:uid="{B2A4CF49-7262-4113-92EA-799F7E872A41}"/>
    <cellStyle name="60% - Accent3 2 2 2 4 2 4 2" xfId="27554" xr:uid="{34B47C53-5B69-45FE-8D3E-427728E45799}"/>
    <cellStyle name="60% - Accent3 2 2 2 4 2 5" xfId="19226" xr:uid="{2DF0F0A1-235D-4048-874A-C3AB277CDF72}"/>
    <cellStyle name="60% - Accent3 2 2 2 4 3" xfId="4016" xr:uid="{A3A8007A-33A7-420E-B0E4-4452598E5951}"/>
    <cellStyle name="60% - Accent3 2 2 2 4 3 2" xfId="12346" xr:uid="{3827DA40-27FB-4A3D-8F81-339FD1588C3B}"/>
    <cellStyle name="60% - Accent3 2 2 2 4 3 2 2" xfId="29003" xr:uid="{917CCD47-EBAE-4FFA-AB7F-A0B9DE50E07A}"/>
    <cellStyle name="60% - Accent3 2 2 2 4 3 3" xfId="20675" xr:uid="{C1D2A74B-EACE-4F7D-B5D9-3ADC97FFA464}"/>
    <cellStyle name="60% - Accent3 2 2 2 4 4" xfId="6792" xr:uid="{94CEDB2C-387B-4BFC-9E8D-26D9BA9B8810}"/>
    <cellStyle name="60% - Accent3 2 2 2 4 4 2" xfId="15122" xr:uid="{48F5D4A4-BC44-479D-B1B3-3C578BD0271D}"/>
    <cellStyle name="60% - Accent3 2 2 2 4 4 2 2" xfId="31779" xr:uid="{653DC648-B5F2-4D06-B61B-5A84D2CA9C7F}"/>
    <cellStyle name="60% - Accent3 2 2 2 4 4 3" xfId="23451" xr:uid="{432224AB-7942-4C76-82AA-D29B0F6CF529}"/>
    <cellStyle name="60% - Accent3 2 2 2 4 5" xfId="9570" xr:uid="{7855AEF5-7207-4736-9A9D-DB8C9169555C}"/>
    <cellStyle name="60% - Accent3 2 2 2 4 5 2" xfId="26227" xr:uid="{D45ABDB4-B4F0-44E4-B7AD-F8116F3EA8E9}"/>
    <cellStyle name="60% - Accent3 2 2 2 4 6" xfId="17899" xr:uid="{C87F0D48-7CD3-447F-92A3-DA0358190ACF}"/>
    <cellStyle name="60% - Accent3 2 2 2 5" xfId="1605" xr:uid="{8C84D88F-ED97-4EDC-A585-0466B509F5FA}"/>
    <cellStyle name="60% - Accent3 2 2 2 5 2" xfId="4395" xr:uid="{3B53D116-4104-4914-B28C-094CDA6F3242}"/>
    <cellStyle name="60% - Accent3 2 2 2 5 2 2" xfId="12725" xr:uid="{05DE2A7D-CCB4-4CF3-A5AD-ED93FBB92561}"/>
    <cellStyle name="60% - Accent3 2 2 2 5 2 2 2" xfId="29382" xr:uid="{49776D9C-1371-4165-9FFF-1D47A4B5269B}"/>
    <cellStyle name="60% - Accent3 2 2 2 5 2 3" xfId="21054" xr:uid="{D8137365-5B55-480B-8FCF-66C40FF49F12}"/>
    <cellStyle name="60% - Accent3 2 2 2 5 3" xfId="7171" xr:uid="{292C2D41-0B4D-4760-A7C0-EFA23467F0E7}"/>
    <cellStyle name="60% - Accent3 2 2 2 5 3 2" xfId="15501" xr:uid="{DC09A2B6-0AE3-4D3D-A0D7-852BE6C6C01D}"/>
    <cellStyle name="60% - Accent3 2 2 2 5 3 2 2" xfId="32158" xr:uid="{FB22DC7B-35B7-4546-ADA3-61E0406F4BA9}"/>
    <cellStyle name="60% - Accent3 2 2 2 5 3 3" xfId="23830" xr:uid="{83F0A5FA-3850-4866-8657-FF3793498FA6}"/>
    <cellStyle name="60% - Accent3 2 2 2 5 4" xfId="9949" xr:uid="{7CEEDAE4-9543-44D9-B87A-49246E0F841E}"/>
    <cellStyle name="60% - Accent3 2 2 2 5 4 2" xfId="26606" xr:uid="{AA667D6A-5B5D-4344-AED8-FB1BDF197255}"/>
    <cellStyle name="60% - Accent3 2 2 2 5 5" xfId="18278" xr:uid="{878CFA26-8B03-40E0-B210-C1846B902FC0}"/>
    <cellStyle name="60% - Accent3 2 2 2 6" xfId="3068" xr:uid="{1B211DF7-0CDA-4190-B9AC-BDA71458CF76}"/>
    <cellStyle name="60% - Accent3 2 2 2 6 2" xfId="11398" xr:uid="{2707158D-BBFA-4A3D-A154-AFE206EAA75A}"/>
    <cellStyle name="60% - Accent3 2 2 2 6 2 2" xfId="28055" xr:uid="{87772DE6-2C37-4378-B149-20F479B7290E}"/>
    <cellStyle name="60% - Accent3 2 2 2 6 3" xfId="19727" xr:uid="{B9201823-1C55-4990-8CDC-04B525E56158}"/>
    <cellStyle name="60% - Accent3 2 2 2 7" xfId="5844" xr:uid="{8C065A7F-01F1-4DDD-90C1-4C0C07EFE9D2}"/>
    <cellStyle name="60% - Accent3 2 2 2 7 2" xfId="14174" xr:uid="{18F9B540-256A-4295-AF43-6FC983A3A1B9}"/>
    <cellStyle name="60% - Accent3 2 2 2 7 2 2" xfId="30831" xr:uid="{B080B28E-3673-4A11-B92E-71D4FBE20B6F}"/>
    <cellStyle name="60% - Accent3 2 2 2 7 3" xfId="22503" xr:uid="{166B7E25-0DB2-4F31-B1FE-9C2FF5489FE8}"/>
    <cellStyle name="60% - Accent3 2 2 2 8" xfId="8622" xr:uid="{1B470CDB-C87B-4FEF-BA44-A07AB7586A79}"/>
    <cellStyle name="60% - Accent3 2 2 2 8 2" xfId="25279" xr:uid="{A19C70F2-9909-4701-9A4F-B3A38CFFC8E2}"/>
    <cellStyle name="60% - Accent3 2 2 2 9" xfId="16951" xr:uid="{E3035440-EC49-4E24-949D-D3351CB053BC}"/>
    <cellStyle name="60% - Accent3 2 2 3" xfId="392" xr:uid="{B670EE36-AEC6-4256-9700-B3F2B3EF98AE}"/>
    <cellStyle name="60% - Accent3 2 2 3 2" xfId="870" xr:uid="{24DEBB19-CB0F-4C9E-B28C-B8DA3B42E501}"/>
    <cellStyle name="60% - Accent3 2 2 3 2 2" xfId="2198" xr:uid="{091C7B93-D06E-42EE-8C48-12F12842A354}"/>
    <cellStyle name="60% - Accent3 2 2 3 2 2 2" xfId="4988" xr:uid="{8FB02D99-1BAA-4649-A2EC-5940FF13A6DC}"/>
    <cellStyle name="60% - Accent3 2 2 3 2 2 2 2" xfId="13318" xr:uid="{B5B28786-7629-4969-8FBD-D987F5E3F99A}"/>
    <cellStyle name="60% - Accent3 2 2 3 2 2 2 2 2" xfId="29975" xr:uid="{994CA4ED-80D0-4B24-A425-EDE77FE274FA}"/>
    <cellStyle name="60% - Accent3 2 2 3 2 2 2 3" xfId="21647" xr:uid="{3FD3ACE7-2A13-43FB-96EC-D38AAC6BEF0C}"/>
    <cellStyle name="60% - Accent3 2 2 3 2 2 3" xfId="7764" xr:uid="{7FB2914F-79D5-40A6-8676-866BB5B751B6}"/>
    <cellStyle name="60% - Accent3 2 2 3 2 2 3 2" xfId="16094" xr:uid="{51225DA6-F29E-40EC-A663-D894CEEE2156}"/>
    <cellStyle name="60% - Accent3 2 2 3 2 2 3 2 2" xfId="32751" xr:uid="{9CF75766-BE61-4AC0-A8FD-EA612487910F}"/>
    <cellStyle name="60% - Accent3 2 2 3 2 2 3 3" xfId="24423" xr:uid="{81C6B54C-902D-43B2-B8F0-C4FC2A67319F}"/>
    <cellStyle name="60% - Accent3 2 2 3 2 2 4" xfId="10542" xr:uid="{99C29A93-8B5E-4505-B72A-BF170A065E9D}"/>
    <cellStyle name="60% - Accent3 2 2 3 2 2 4 2" xfId="27199" xr:uid="{73C6B7FC-CC4A-45DD-89C0-03856FBC395A}"/>
    <cellStyle name="60% - Accent3 2 2 3 2 2 5" xfId="18871" xr:uid="{12BAAF1D-7820-498B-A62C-7C2EE954A063}"/>
    <cellStyle name="60% - Accent3 2 2 3 2 3" xfId="3661" xr:uid="{7F421B67-3538-40C6-8253-B91262BDD5FD}"/>
    <cellStyle name="60% - Accent3 2 2 3 2 3 2" xfId="11991" xr:uid="{16F830ED-492B-456C-AD65-721411767948}"/>
    <cellStyle name="60% - Accent3 2 2 3 2 3 2 2" xfId="28648" xr:uid="{2DC67F2F-0EF6-4B7D-89FF-5CC568D60D68}"/>
    <cellStyle name="60% - Accent3 2 2 3 2 3 3" xfId="20320" xr:uid="{39E57081-9EF1-4564-A06D-39DFF717026B}"/>
    <cellStyle name="60% - Accent3 2 2 3 2 4" xfId="6437" xr:uid="{8B83E587-6526-4CEB-BA2A-AAD30089C914}"/>
    <cellStyle name="60% - Accent3 2 2 3 2 4 2" xfId="14767" xr:uid="{9C543CC4-674E-486D-AA6E-89B486DD82A1}"/>
    <cellStyle name="60% - Accent3 2 2 3 2 4 2 2" xfId="31424" xr:uid="{B5F1BA05-2F3C-4889-93D8-783F9446293B}"/>
    <cellStyle name="60% - Accent3 2 2 3 2 4 3" xfId="23096" xr:uid="{9D451DAB-D199-4C03-B4A0-499EA4158EE1}"/>
    <cellStyle name="60% - Accent3 2 2 3 2 5" xfId="9215" xr:uid="{31376A7D-C769-4C2D-AD80-91CE74707667}"/>
    <cellStyle name="60% - Accent3 2 2 3 2 5 2" xfId="25872" xr:uid="{C9C90556-A793-4BFA-BD65-67C682999C9D}"/>
    <cellStyle name="60% - Accent3 2 2 3 2 6" xfId="17544" xr:uid="{1339BEBA-3E79-4C4E-89C7-F75EFAE8913D}"/>
    <cellStyle name="60% - Accent3 2 2 3 3" xfId="1722" xr:uid="{D299D403-1D00-40A0-B86A-0FD688C09814}"/>
    <cellStyle name="60% - Accent3 2 2 3 3 2" xfId="4512" xr:uid="{FEF3747E-BA2C-46C7-93D3-4284D72973FE}"/>
    <cellStyle name="60% - Accent3 2 2 3 3 2 2" xfId="12842" xr:uid="{4901DF1C-C8B7-4787-BB1E-35AF822EA3DE}"/>
    <cellStyle name="60% - Accent3 2 2 3 3 2 2 2" xfId="29499" xr:uid="{A0D9121C-C210-417C-9A43-643125BE96DF}"/>
    <cellStyle name="60% - Accent3 2 2 3 3 2 3" xfId="21171" xr:uid="{5AEA4B6A-EAC4-4FEB-AE2B-1DBC37EC7F88}"/>
    <cellStyle name="60% - Accent3 2 2 3 3 3" xfId="7288" xr:uid="{56E0D449-173E-475E-9014-A391A16353F9}"/>
    <cellStyle name="60% - Accent3 2 2 3 3 3 2" xfId="15618" xr:uid="{CF1C062E-B2C3-4DD7-8E18-9C189200DCAC}"/>
    <cellStyle name="60% - Accent3 2 2 3 3 3 2 2" xfId="32275" xr:uid="{3E49D2F8-2A7F-43F6-989B-2DC26DC5328F}"/>
    <cellStyle name="60% - Accent3 2 2 3 3 3 3" xfId="23947" xr:uid="{A98A4837-69DA-4C4C-BF92-BAB3E795BAED}"/>
    <cellStyle name="60% - Accent3 2 2 3 3 4" xfId="10066" xr:uid="{96A1197D-F62F-4F46-A446-755640AACFFB}"/>
    <cellStyle name="60% - Accent3 2 2 3 3 4 2" xfId="26723" xr:uid="{55B7164D-EDA2-4F84-A5B4-C85EEEF1A024}"/>
    <cellStyle name="60% - Accent3 2 2 3 3 5" xfId="18395" xr:uid="{0D93DC6B-A206-4399-9CBD-D61086E3FF83}"/>
    <cellStyle name="60% - Accent3 2 2 3 4" xfId="3185" xr:uid="{0CD1F4F3-83BB-4014-A51E-257948B901FE}"/>
    <cellStyle name="60% - Accent3 2 2 3 4 2" xfId="11515" xr:uid="{1E1AE290-5585-48EB-938A-3441F8FC5D22}"/>
    <cellStyle name="60% - Accent3 2 2 3 4 2 2" xfId="28172" xr:uid="{616BA4A2-3BCD-446C-B177-8103249DA515}"/>
    <cellStyle name="60% - Accent3 2 2 3 4 3" xfId="19844" xr:uid="{32BB4940-FE0F-431A-8B59-7445735572CC}"/>
    <cellStyle name="60% - Accent3 2 2 3 5" xfId="5961" xr:uid="{C8984526-E0D1-4FE1-AA88-97AF067CD63E}"/>
    <cellStyle name="60% - Accent3 2 2 3 5 2" xfId="14291" xr:uid="{2F578039-66DE-4894-B10B-074CC52EE3F6}"/>
    <cellStyle name="60% - Accent3 2 2 3 5 2 2" xfId="30948" xr:uid="{54D75859-FA81-4C85-BA68-F844D734581C}"/>
    <cellStyle name="60% - Accent3 2 2 3 5 3" xfId="22620" xr:uid="{36376191-565D-4BC5-BA73-C9BD045A4B97}"/>
    <cellStyle name="60% - Accent3 2 2 3 6" xfId="8739" xr:uid="{BB5A3D55-09C1-456E-A6B8-EFBBE89F0B12}"/>
    <cellStyle name="60% - Accent3 2 2 3 6 2" xfId="25396" xr:uid="{6A4E94B2-5144-4934-877A-14C49B157096}"/>
    <cellStyle name="60% - Accent3 2 2 3 7" xfId="17068" xr:uid="{57476AF8-B46D-4426-AF8C-6988430273EF}"/>
    <cellStyle name="60% - Accent3 2 2 4" xfId="628" xr:uid="{1A4F6C14-8B60-4EE9-91FB-295506A9970F}"/>
    <cellStyle name="60% - Accent3 2 2 4 2" xfId="1958" xr:uid="{D2F17D4E-E6E2-4230-BE7C-2BFF6CC97476}"/>
    <cellStyle name="60% - Accent3 2 2 4 2 2" xfId="4748" xr:uid="{852FCC63-E559-4912-B4E0-52375A2298C5}"/>
    <cellStyle name="60% - Accent3 2 2 4 2 2 2" xfId="13078" xr:uid="{AE43DCA4-C4C6-4312-A634-7E276BD4165E}"/>
    <cellStyle name="60% - Accent3 2 2 4 2 2 2 2" xfId="29735" xr:uid="{CCE6E25F-1CAF-466F-992C-4DC04C0A436E}"/>
    <cellStyle name="60% - Accent3 2 2 4 2 2 3" xfId="21407" xr:uid="{5D40C383-4ECA-429E-860D-29ECBFF5E4C4}"/>
    <cellStyle name="60% - Accent3 2 2 4 2 3" xfId="7524" xr:uid="{825DF7A6-9414-4F21-8EF2-B48CADE173E2}"/>
    <cellStyle name="60% - Accent3 2 2 4 2 3 2" xfId="15854" xr:uid="{46A50D7A-D28B-4EF8-9785-62E33061E37B}"/>
    <cellStyle name="60% - Accent3 2 2 4 2 3 2 2" xfId="32511" xr:uid="{02940757-4794-4AD0-B1B4-02B8EB836B08}"/>
    <cellStyle name="60% - Accent3 2 2 4 2 3 3" xfId="24183" xr:uid="{C2917DC9-A1E4-44FA-8D26-7A5563DAC2B2}"/>
    <cellStyle name="60% - Accent3 2 2 4 2 4" xfId="10302" xr:uid="{68B6F083-3B87-40A4-AC61-461DC2153D03}"/>
    <cellStyle name="60% - Accent3 2 2 4 2 4 2" xfId="26959" xr:uid="{49B9D463-5D58-4662-9E4E-18B4BC93C401}"/>
    <cellStyle name="60% - Accent3 2 2 4 2 5" xfId="18631" xr:uid="{9A95E0AD-432C-40A1-9CFE-D6BD90433EA5}"/>
    <cellStyle name="60% - Accent3 2 2 4 3" xfId="3421" xr:uid="{31DEDC10-6942-40B7-BD1E-DF4095F2F6EE}"/>
    <cellStyle name="60% - Accent3 2 2 4 3 2" xfId="11751" xr:uid="{A00FCDCC-DE50-4D69-B5EB-FAD3BFE6B5EF}"/>
    <cellStyle name="60% - Accent3 2 2 4 3 2 2" xfId="28408" xr:uid="{1F21CA77-9549-4673-96C1-7A22F20DE9A8}"/>
    <cellStyle name="60% - Accent3 2 2 4 3 3" xfId="20080" xr:uid="{A694B702-8030-4FD2-9B07-2CB0967D019B}"/>
    <cellStyle name="60% - Accent3 2 2 4 4" xfId="6197" xr:uid="{44FC8296-0110-4AA7-BAF2-AA7173CD9B30}"/>
    <cellStyle name="60% - Accent3 2 2 4 4 2" xfId="14527" xr:uid="{E622AEE8-3277-4AAB-AA50-F9EF8DB29219}"/>
    <cellStyle name="60% - Accent3 2 2 4 4 2 2" xfId="31184" xr:uid="{BB2963A1-620F-478F-A6A8-318701C63D93}"/>
    <cellStyle name="60% - Accent3 2 2 4 4 3" xfId="22856" xr:uid="{A21BB41F-EEB6-48D2-A7E1-3FEB2AB446F4}"/>
    <cellStyle name="60% - Accent3 2 2 4 5" xfId="8975" xr:uid="{76D8669A-2CDF-45C1-8369-FC8839AE4CCA}"/>
    <cellStyle name="60% - Accent3 2 2 4 5 2" xfId="25632" xr:uid="{7CC3594E-342B-4F18-AD2A-B2393CCDFD71}"/>
    <cellStyle name="60% - Accent3 2 2 4 6" xfId="17304" xr:uid="{D78843A7-D2D1-4237-BA35-874C2B0C0236}"/>
    <cellStyle name="60% - Accent3 2 2 5" xfId="1105" xr:uid="{4E18A069-6B89-4B73-8CD6-6571AD7DEB1A}"/>
    <cellStyle name="60% - Accent3 2 2 5 2" xfId="2433" xr:uid="{065AA319-5D71-454A-B370-12D8B8D94201}"/>
    <cellStyle name="60% - Accent3 2 2 5 2 2" xfId="5223" xr:uid="{99567FC3-CCD9-4DC1-900C-2B8DC89C9B7A}"/>
    <cellStyle name="60% - Accent3 2 2 5 2 2 2" xfId="13553" xr:uid="{07DE623F-5B48-42BB-A971-363C45F43F19}"/>
    <cellStyle name="60% - Accent3 2 2 5 2 2 2 2" xfId="30210" xr:uid="{0BDB9B44-8D5D-4C7C-84CB-B2227D097645}"/>
    <cellStyle name="60% - Accent3 2 2 5 2 2 3" xfId="21882" xr:uid="{AFF1B7CA-A1AF-414A-AB96-EE960A994B79}"/>
    <cellStyle name="60% - Accent3 2 2 5 2 3" xfId="7999" xr:uid="{22D8029F-14EC-4DE8-A19A-B351C407F24A}"/>
    <cellStyle name="60% - Accent3 2 2 5 2 3 2" xfId="16329" xr:uid="{E28942E8-0F07-4E49-B8E0-E5FE2CA7784B}"/>
    <cellStyle name="60% - Accent3 2 2 5 2 3 2 2" xfId="32986" xr:uid="{E8EF46A3-56C1-4DBA-9FB9-891527974F4D}"/>
    <cellStyle name="60% - Accent3 2 2 5 2 3 3" xfId="24658" xr:uid="{119041CB-AD8C-4E5E-A252-EA94602378D0}"/>
    <cellStyle name="60% - Accent3 2 2 5 2 4" xfId="10777" xr:uid="{034DBC19-411A-48CE-B6C8-5139A7A025D0}"/>
    <cellStyle name="60% - Accent3 2 2 5 2 4 2" xfId="27434" xr:uid="{E36D8F88-6B0F-4A0E-95BE-734C2A094131}"/>
    <cellStyle name="60% - Accent3 2 2 5 2 5" xfId="19106" xr:uid="{76F187A6-F94F-456A-AD4C-86E8DCE9C62F}"/>
    <cellStyle name="60% - Accent3 2 2 5 3" xfId="3896" xr:uid="{8B61AADA-58DD-4FDA-A42A-E0444CDB9C61}"/>
    <cellStyle name="60% - Accent3 2 2 5 3 2" xfId="12226" xr:uid="{E86D5E6D-C3F0-4711-BA2F-916F86DB671F}"/>
    <cellStyle name="60% - Accent3 2 2 5 3 2 2" xfId="28883" xr:uid="{5C5C62B4-5C4C-441F-B57F-C8A76E73D1CF}"/>
    <cellStyle name="60% - Accent3 2 2 5 3 3" xfId="20555" xr:uid="{178FF202-6D15-4FDA-8436-227AF01B2908}"/>
    <cellStyle name="60% - Accent3 2 2 5 4" xfId="6672" xr:uid="{9CA66A5F-E3C6-45EE-98C2-E2D1199F3C23}"/>
    <cellStyle name="60% - Accent3 2 2 5 4 2" xfId="15002" xr:uid="{9BC5400A-55DC-48BD-BDFC-D1BEF6C6F51D}"/>
    <cellStyle name="60% - Accent3 2 2 5 4 2 2" xfId="31659" xr:uid="{1773D42E-9721-4389-ADAE-F20EA698FA17}"/>
    <cellStyle name="60% - Accent3 2 2 5 4 3" xfId="23331" xr:uid="{06B817E5-DC85-4B8A-B7F3-0BDDE0437F4D}"/>
    <cellStyle name="60% - Accent3 2 2 5 5" xfId="9450" xr:uid="{2B3E936F-B405-49FE-85E9-FC19E138A505}"/>
    <cellStyle name="60% - Accent3 2 2 5 5 2" xfId="26107" xr:uid="{1E1E634F-286F-4293-B996-9D2E11085BD4}"/>
    <cellStyle name="60% - Accent3 2 2 5 6" xfId="17779" xr:uid="{47A86B67-4BA7-4666-B6F4-12B04896DEE8}"/>
    <cellStyle name="60% - Accent3 2 2 6" xfId="1370" xr:uid="{3B8F41D9-9621-4988-807E-48B83A455689}"/>
    <cellStyle name="60% - Accent3 2 2 6 2" xfId="2698" xr:uid="{B52D76C5-7430-4565-AF09-7B849A377199}"/>
    <cellStyle name="60% - Accent3 2 2 6 2 2" xfId="5488" xr:uid="{D68720B6-38A4-43FF-8D04-54EB16884A92}"/>
    <cellStyle name="60% - Accent3 2 2 6 2 2 2" xfId="13818" xr:uid="{2C4F0DEC-9D71-43A2-8A53-F2603DD8E40D}"/>
    <cellStyle name="60% - Accent3 2 2 6 2 2 2 2" xfId="30475" xr:uid="{256445AE-CB27-45C1-AB8D-DD5DD2D1B915}"/>
    <cellStyle name="60% - Accent3 2 2 6 2 2 3" xfId="22147" xr:uid="{469AE662-83DE-4E28-9D1B-B0EFEB80F376}"/>
    <cellStyle name="60% - Accent3 2 2 6 2 3" xfId="8264" xr:uid="{07E9BD2A-B202-4CB6-8178-0E1ABC1C4C26}"/>
    <cellStyle name="60% - Accent3 2 2 6 2 3 2" xfId="16594" xr:uid="{F740C487-2F57-4940-AEB8-994776058686}"/>
    <cellStyle name="60% - Accent3 2 2 6 2 3 2 2" xfId="33251" xr:uid="{61EACABD-78AF-4A6C-9722-D8D139E6493E}"/>
    <cellStyle name="60% - Accent3 2 2 6 2 3 3" xfId="24923" xr:uid="{87FC37AC-6675-4ECB-B7A5-B1D8DF4149A4}"/>
    <cellStyle name="60% - Accent3 2 2 6 2 4" xfId="11042" xr:uid="{985721BB-20AE-4D83-9AC8-D143689D82E0}"/>
    <cellStyle name="60% - Accent3 2 2 6 2 4 2" xfId="27699" xr:uid="{4645362C-A77F-4AEB-A7DB-C2CE1C193E17}"/>
    <cellStyle name="60% - Accent3 2 2 6 2 5" xfId="19371" xr:uid="{EACA327D-ECFA-4799-B204-E4A413C8AD65}"/>
    <cellStyle name="60% - Accent3 2 2 6 3" xfId="4161" xr:uid="{2B533310-5350-45A1-BC8C-FC537A6D4AEF}"/>
    <cellStyle name="60% - Accent3 2 2 6 3 2" xfId="12491" xr:uid="{6091003B-ED7E-4807-9E09-44684355A9D6}"/>
    <cellStyle name="60% - Accent3 2 2 6 3 2 2" xfId="29148" xr:uid="{80065FA2-5581-495D-85F1-2CD64679D42C}"/>
    <cellStyle name="60% - Accent3 2 2 6 3 3" xfId="20820" xr:uid="{B97B8815-2715-4DD0-8953-451BA312391B}"/>
    <cellStyle name="60% - Accent3 2 2 6 4" xfId="6937" xr:uid="{E23E1DAE-B7D5-43E7-B1DB-B936174834FF}"/>
    <cellStyle name="60% - Accent3 2 2 6 4 2" xfId="15267" xr:uid="{AE720ED1-7EDB-4111-920B-4E68428BE446}"/>
    <cellStyle name="60% - Accent3 2 2 6 4 2 2" xfId="31924" xr:uid="{98295318-04A0-4DC4-B7BE-4FF900A0294A}"/>
    <cellStyle name="60% - Accent3 2 2 6 4 3" xfId="23596" xr:uid="{3AA59C2A-AAC3-4354-ABD5-FFB0FF9ACE75}"/>
    <cellStyle name="60% - Accent3 2 2 6 5" xfId="9715" xr:uid="{74B33702-E6CB-47B1-A331-15978525EB7B}"/>
    <cellStyle name="60% - Accent3 2 2 6 5 2" xfId="26372" xr:uid="{E2A547A0-D51E-4B47-AB3D-A408430F81D2}"/>
    <cellStyle name="60% - Accent3 2 2 6 6" xfId="18044" xr:uid="{78104EE2-B304-4A36-82DB-3C0CE1C18A18}"/>
    <cellStyle name="60% - Accent3 2 2 7" xfId="1485" xr:uid="{4447D0E7-61A0-498A-BBC9-54D9F7FEB01F}"/>
    <cellStyle name="60% - Accent3 2 2 7 2" xfId="4275" xr:uid="{F290F735-737A-4E5E-AEE9-F5DF1663CC2E}"/>
    <cellStyle name="60% - Accent3 2 2 7 2 2" xfId="12605" xr:uid="{C486A16E-1413-4FC1-B99C-001714713A91}"/>
    <cellStyle name="60% - Accent3 2 2 7 2 2 2" xfId="29262" xr:uid="{AC7FC07C-6F73-4964-BEB3-62746D77E52C}"/>
    <cellStyle name="60% - Accent3 2 2 7 2 3" xfId="20934" xr:uid="{A022EF85-67C8-43AA-8110-339096CF0DB7}"/>
    <cellStyle name="60% - Accent3 2 2 7 3" xfId="7051" xr:uid="{C13F87A9-27A5-4DB6-BFD6-81C55D195F7F}"/>
    <cellStyle name="60% - Accent3 2 2 7 3 2" xfId="15381" xr:uid="{1F48D915-A363-4F22-877B-44AB3E75AF58}"/>
    <cellStyle name="60% - Accent3 2 2 7 3 2 2" xfId="32038" xr:uid="{30103621-44DF-425D-B8F2-07FC02FB91DA}"/>
    <cellStyle name="60% - Accent3 2 2 7 3 3" xfId="23710" xr:uid="{AC05C88D-30AA-4EAD-A33D-16F77E083E27}"/>
    <cellStyle name="60% - Accent3 2 2 7 4" xfId="9829" xr:uid="{EC168DB5-027A-47CE-98FA-F5643DD69656}"/>
    <cellStyle name="60% - Accent3 2 2 7 4 2" xfId="26486" xr:uid="{85D6B477-B64E-462D-A051-632D07E7E68B}"/>
    <cellStyle name="60% - Accent3 2 2 7 5" xfId="18158" xr:uid="{73A099DA-4512-433B-84B6-4D62716DC839}"/>
    <cellStyle name="60% - Accent3 2 2 8" xfId="2948" xr:uid="{85071660-92E0-4A02-B5BF-1759061C430E}"/>
    <cellStyle name="60% - Accent3 2 2 8 2" xfId="11278" xr:uid="{E1FE518A-8498-46BB-8AB7-478021319869}"/>
    <cellStyle name="60% - Accent3 2 2 8 2 2" xfId="27935" xr:uid="{99586607-AEB6-4FC8-87CE-02FCB6E3DADB}"/>
    <cellStyle name="60% - Accent3 2 2 8 3" xfId="19607" xr:uid="{B93B74AF-958A-48F0-9DB7-1A76CE65F56B}"/>
    <cellStyle name="60% - Accent3 2 2 9" xfId="5724" xr:uid="{F0C3B076-070A-4F69-830E-C66BEAEB4030}"/>
    <cellStyle name="60% - Accent3 2 2 9 2" xfId="14054" xr:uid="{00A051B9-3B68-4EBD-BA3D-1463BF825A44}"/>
    <cellStyle name="60% - Accent3 2 2 9 2 2" xfId="30711" xr:uid="{D978C634-850B-42A9-84DB-525A3B120C98}"/>
    <cellStyle name="60% - Accent3 2 2 9 3" xfId="22383" xr:uid="{FC68A967-3F1A-475B-8BE1-D7EA6C639114}"/>
    <cellStyle name="60% - Accent3 2 3" xfId="208" xr:uid="{DBA5074E-6659-44CF-B47C-077E63B5E80C}"/>
    <cellStyle name="60% - Accent3 2 3 10" xfId="34996" xr:uid="{AD6A437E-3E48-45D7-9530-9F9D155AE8C4}"/>
    <cellStyle name="60% - Accent3 2 3 2" xfId="450" xr:uid="{5341D300-6036-4077-BCE3-CD0A4ADC1D70}"/>
    <cellStyle name="60% - Accent3 2 3 2 2" xfId="927" xr:uid="{D6961310-E336-4D03-BE54-5DAEA23BEC0F}"/>
    <cellStyle name="60% - Accent3 2 3 2 2 2" xfId="2255" xr:uid="{2B09FA39-304A-43E6-B7BB-6AF20F0ED04B}"/>
    <cellStyle name="60% - Accent3 2 3 2 2 2 2" xfId="5045" xr:uid="{6A24CF12-F8CC-4B25-A4DE-50C19B3E82B8}"/>
    <cellStyle name="60% - Accent3 2 3 2 2 2 2 2" xfId="13375" xr:uid="{832A6296-2977-4B53-A5FC-E16D6C8039B6}"/>
    <cellStyle name="60% - Accent3 2 3 2 2 2 2 2 2" xfId="30032" xr:uid="{36BC8718-707F-42C4-B67F-731AB093B1FE}"/>
    <cellStyle name="60% - Accent3 2 3 2 2 2 2 3" xfId="21704" xr:uid="{3C975348-4CAF-472E-B4FD-DE4D57F44E83}"/>
    <cellStyle name="60% - Accent3 2 3 2 2 2 3" xfId="7821" xr:uid="{8C94E5A7-C534-488B-B88D-D4A0AC4DD78A}"/>
    <cellStyle name="60% - Accent3 2 3 2 2 2 3 2" xfId="16151" xr:uid="{543D2630-5613-40D3-AD19-D76F39004B7F}"/>
    <cellStyle name="60% - Accent3 2 3 2 2 2 3 2 2" xfId="32808" xr:uid="{F8475390-18D1-43BE-8DF3-9A259DC2BBE7}"/>
    <cellStyle name="60% - Accent3 2 3 2 2 2 3 3" xfId="24480" xr:uid="{519EB184-CEC1-414C-A4CB-87A75714C599}"/>
    <cellStyle name="60% - Accent3 2 3 2 2 2 4" xfId="10599" xr:uid="{73EDA995-D7C7-47AB-8D69-998248F335CB}"/>
    <cellStyle name="60% - Accent3 2 3 2 2 2 4 2" xfId="27256" xr:uid="{2B85952F-0976-4AAA-8B18-3135831DAD7F}"/>
    <cellStyle name="60% - Accent3 2 3 2 2 2 5" xfId="18928" xr:uid="{11A1CEC1-4453-4EFD-8278-527F30667FF8}"/>
    <cellStyle name="60% - Accent3 2 3 2 2 3" xfId="3718" xr:uid="{97D0E747-4074-4BE3-B375-36774CBC675A}"/>
    <cellStyle name="60% - Accent3 2 3 2 2 3 2" xfId="12048" xr:uid="{92EBB6E5-A626-4015-B1F8-A74FC5BF2B46}"/>
    <cellStyle name="60% - Accent3 2 3 2 2 3 2 2" xfId="28705" xr:uid="{565E897F-CDA4-4B4A-A81A-99CAD5617679}"/>
    <cellStyle name="60% - Accent3 2 3 2 2 3 3" xfId="20377" xr:uid="{AE368F3D-BEC0-41A4-BEFD-4A30E529621C}"/>
    <cellStyle name="60% - Accent3 2 3 2 2 4" xfId="6494" xr:uid="{75D4217A-9E90-4B2A-9C96-8CD6991128E4}"/>
    <cellStyle name="60% - Accent3 2 3 2 2 4 2" xfId="14824" xr:uid="{92240EDF-1FB1-47C0-8148-ABF3162C0B9D}"/>
    <cellStyle name="60% - Accent3 2 3 2 2 4 2 2" xfId="31481" xr:uid="{64D3BF52-89A5-46AD-8D58-F904FC852E19}"/>
    <cellStyle name="60% - Accent3 2 3 2 2 4 3" xfId="23153" xr:uid="{B324DBD8-C438-499A-8680-469B02363C44}"/>
    <cellStyle name="60% - Accent3 2 3 2 2 5" xfId="9272" xr:uid="{D97C5574-7BB1-4C02-B8FA-AE759169E99F}"/>
    <cellStyle name="60% - Accent3 2 3 2 2 5 2" xfId="25929" xr:uid="{2A15D515-ECDD-42D1-ADCA-E035955D0B0C}"/>
    <cellStyle name="60% - Accent3 2 3 2 2 6" xfId="17601" xr:uid="{BE6F35A8-39B4-4D9A-9BB9-C2DC2584B30B}"/>
    <cellStyle name="60% - Accent3 2 3 2 3" xfId="1780" xr:uid="{204E3B0E-3D0F-4160-815C-EFD40FFC96E3}"/>
    <cellStyle name="60% - Accent3 2 3 2 3 2" xfId="4570" xr:uid="{3BA0FBA0-4814-438C-B7D7-D1D236FC96AF}"/>
    <cellStyle name="60% - Accent3 2 3 2 3 2 2" xfId="12900" xr:uid="{8090D92C-13FF-4D8C-B9A2-76249F5DA217}"/>
    <cellStyle name="60% - Accent3 2 3 2 3 2 2 2" xfId="29557" xr:uid="{5679F16E-1C5D-40F0-B32B-AC74DB31BD45}"/>
    <cellStyle name="60% - Accent3 2 3 2 3 2 3" xfId="21229" xr:uid="{71C85CE1-58AC-460B-BCF5-28B111836106}"/>
    <cellStyle name="60% - Accent3 2 3 2 3 3" xfId="7346" xr:uid="{30E743F3-851E-4F99-A0B9-4301BE22EE68}"/>
    <cellStyle name="60% - Accent3 2 3 2 3 3 2" xfId="15676" xr:uid="{4F014FFA-63F4-48C0-9F7E-A776081F3BD7}"/>
    <cellStyle name="60% - Accent3 2 3 2 3 3 2 2" xfId="32333" xr:uid="{CB74A166-77BC-418A-AC6B-535C94E32389}"/>
    <cellStyle name="60% - Accent3 2 3 2 3 3 3" xfId="24005" xr:uid="{BE82B2FF-2E21-4FC5-9280-3339DDD63ADB}"/>
    <cellStyle name="60% - Accent3 2 3 2 3 4" xfId="10124" xr:uid="{00A6449F-0A57-4445-9DE8-85684CE791C6}"/>
    <cellStyle name="60% - Accent3 2 3 2 3 4 2" xfId="26781" xr:uid="{460492B2-9D8E-4867-A30F-05238EEE2150}"/>
    <cellStyle name="60% - Accent3 2 3 2 3 5" xfId="18453" xr:uid="{9A1BE5B3-A202-4E12-AD4E-79F30E33DD50}"/>
    <cellStyle name="60% - Accent3 2 3 2 4" xfId="3243" xr:uid="{69052D26-06A7-4D4C-8CA3-74F252758EF0}"/>
    <cellStyle name="60% - Accent3 2 3 2 4 2" xfId="11573" xr:uid="{3F6EAAD9-93F7-40A4-B9AB-D18256E50C83}"/>
    <cellStyle name="60% - Accent3 2 3 2 4 2 2" xfId="28230" xr:uid="{3A4F5927-25AD-4A6B-9B95-DF5592E118BF}"/>
    <cellStyle name="60% - Accent3 2 3 2 4 3" xfId="19902" xr:uid="{A249E926-444E-4C0E-A468-4A212C09A43E}"/>
    <cellStyle name="60% - Accent3 2 3 2 5" xfId="6019" xr:uid="{3CFFDB59-E196-4EE4-9204-5CE5EDBBA48E}"/>
    <cellStyle name="60% - Accent3 2 3 2 5 2" xfId="14349" xr:uid="{578A3D8E-1FD2-41DD-884C-BAC24CF8C296}"/>
    <cellStyle name="60% - Accent3 2 3 2 5 2 2" xfId="31006" xr:uid="{09C3BCED-1803-43EB-9305-21BA7E2896C1}"/>
    <cellStyle name="60% - Accent3 2 3 2 5 3" xfId="22678" xr:uid="{0B480A61-A464-498E-8948-E08305EDB368}"/>
    <cellStyle name="60% - Accent3 2 3 2 6" xfId="8797" xr:uid="{5B1F2F9B-8D3F-4C58-944E-2BA7A4CF9095}"/>
    <cellStyle name="60% - Accent3 2 3 2 6 2" xfId="25454" xr:uid="{84676715-53CB-4DCD-8E72-37741789CFAF}"/>
    <cellStyle name="60% - Accent3 2 3 2 7" xfId="17126" xr:uid="{12884993-6564-426D-80F5-9A12201ADF23}"/>
    <cellStyle name="60% - Accent3 2 3 3" xfId="686" xr:uid="{0DFA2636-7952-4F82-82A1-6354DC48EBF2}"/>
    <cellStyle name="60% - Accent3 2 3 3 2" xfId="2016" xr:uid="{B72E00CC-2A5E-4276-851C-37A54F80B297}"/>
    <cellStyle name="60% - Accent3 2 3 3 2 2" xfId="4806" xr:uid="{32CC24BF-9A29-41BC-9E5E-3A8CAF7FF8EE}"/>
    <cellStyle name="60% - Accent3 2 3 3 2 2 2" xfId="13136" xr:uid="{A1CDA500-1E92-4B64-9A2A-3195AFF3A24D}"/>
    <cellStyle name="60% - Accent3 2 3 3 2 2 2 2" xfId="29793" xr:uid="{3238AA61-5864-482D-AB5B-9BCBD4ACF2E9}"/>
    <cellStyle name="60% - Accent3 2 3 3 2 2 3" xfId="21465" xr:uid="{EC105B2B-EBB2-4666-9E77-8F9E0E2D334A}"/>
    <cellStyle name="60% - Accent3 2 3 3 2 3" xfId="7582" xr:uid="{207906D8-1B38-4D4C-958C-04B5665DDC8D}"/>
    <cellStyle name="60% - Accent3 2 3 3 2 3 2" xfId="15912" xr:uid="{ED3BEA8C-C422-4A74-95A1-44A165C0AEE0}"/>
    <cellStyle name="60% - Accent3 2 3 3 2 3 2 2" xfId="32569" xr:uid="{F8CEA432-0E45-4380-BDA1-CF1B0BCCE2DB}"/>
    <cellStyle name="60% - Accent3 2 3 3 2 3 3" xfId="24241" xr:uid="{FE0DCAA8-3431-4D2D-BAAA-ACB4153C6A28}"/>
    <cellStyle name="60% - Accent3 2 3 3 2 4" xfId="10360" xr:uid="{D461E7FA-E109-4895-A001-3DAFE0271ED4}"/>
    <cellStyle name="60% - Accent3 2 3 3 2 4 2" xfId="27017" xr:uid="{C667D1F8-F8A6-4843-AA5D-B61BBFC17323}"/>
    <cellStyle name="60% - Accent3 2 3 3 2 5" xfId="18689" xr:uid="{8A419325-114E-4451-9665-6E7B72C90746}"/>
    <cellStyle name="60% - Accent3 2 3 3 3" xfId="3479" xr:uid="{6DB5F7DE-1F58-447C-BBA0-8CEFFE6A17AC}"/>
    <cellStyle name="60% - Accent3 2 3 3 3 2" xfId="11809" xr:uid="{FFD5C5AC-82DD-4B8C-B233-C3BDDEBB0390}"/>
    <cellStyle name="60% - Accent3 2 3 3 3 2 2" xfId="28466" xr:uid="{AC12661A-0288-467D-A63E-44FF395A0375}"/>
    <cellStyle name="60% - Accent3 2 3 3 3 3" xfId="20138" xr:uid="{BEBAC6A0-3AEE-4C7A-9973-C7BA85FD0339}"/>
    <cellStyle name="60% - Accent3 2 3 3 4" xfId="6255" xr:uid="{D1CC589E-9B8F-43F7-B5FA-1471C9DA517B}"/>
    <cellStyle name="60% - Accent3 2 3 3 4 2" xfId="14585" xr:uid="{9B7A85B7-F20C-46E4-9899-F218F667343B}"/>
    <cellStyle name="60% - Accent3 2 3 3 4 2 2" xfId="31242" xr:uid="{BFBA01F6-9E84-47F6-B797-C9E348B8B53C}"/>
    <cellStyle name="60% - Accent3 2 3 3 4 3" xfId="22914" xr:uid="{466193D5-BD18-4659-8CB1-581F1A18C889}"/>
    <cellStyle name="60% - Accent3 2 3 3 5" xfId="9033" xr:uid="{2C858ECC-D0CA-4664-8E3C-64889F493318}"/>
    <cellStyle name="60% - Accent3 2 3 3 5 2" xfId="25690" xr:uid="{D5834DFD-71C3-437E-8203-FB49B6EB2F62}"/>
    <cellStyle name="60% - Accent3 2 3 3 6" xfId="17362" xr:uid="{AE64B6B6-F822-45B2-9B62-DAE925773737}"/>
    <cellStyle name="60% - Accent3 2 3 4" xfId="1163" xr:uid="{3233A05E-6A4A-4889-9E52-334E1C509F80}"/>
    <cellStyle name="60% - Accent3 2 3 4 2" xfId="2491" xr:uid="{31C590EC-6AB6-42EA-B95E-F494BFE115DF}"/>
    <cellStyle name="60% - Accent3 2 3 4 2 2" xfId="5281" xr:uid="{129F146B-04E3-4EE9-8FF9-6C604A00E935}"/>
    <cellStyle name="60% - Accent3 2 3 4 2 2 2" xfId="13611" xr:uid="{7C224E71-3AD8-4A6C-B92C-7302479F4266}"/>
    <cellStyle name="60% - Accent3 2 3 4 2 2 2 2" xfId="30268" xr:uid="{D227F267-3287-49F2-8727-10C1849CD282}"/>
    <cellStyle name="60% - Accent3 2 3 4 2 2 3" xfId="21940" xr:uid="{9AA96363-9FD4-41A4-ACE7-96C143A8AB47}"/>
    <cellStyle name="60% - Accent3 2 3 4 2 3" xfId="8057" xr:uid="{0FBAD2D4-2E47-44F0-A178-54EA691541DD}"/>
    <cellStyle name="60% - Accent3 2 3 4 2 3 2" xfId="16387" xr:uid="{AE9F7B77-CD5F-49E0-98FC-98D8193A52D1}"/>
    <cellStyle name="60% - Accent3 2 3 4 2 3 2 2" xfId="33044" xr:uid="{0EC55463-739E-46D9-990A-7A8D8E1621AD}"/>
    <cellStyle name="60% - Accent3 2 3 4 2 3 3" xfId="24716" xr:uid="{C6B9F1BE-B1C5-46AD-8CCE-FBAB1B347F88}"/>
    <cellStyle name="60% - Accent3 2 3 4 2 4" xfId="10835" xr:uid="{478FA25F-8588-4BF8-8D06-A5DFDB893819}"/>
    <cellStyle name="60% - Accent3 2 3 4 2 4 2" xfId="27492" xr:uid="{D72E50C7-C4E8-4463-A102-716C7ACE5CF0}"/>
    <cellStyle name="60% - Accent3 2 3 4 2 5" xfId="19164" xr:uid="{A4BD8FB1-6EFE-4D54-A981-C54AEAC78DD4}"/>
    <cellStyle name="60% - Accent3 2 3 4 3" xfId="3954" xr:uid="{43D16223-0A7E-41A9-9FC8-B9E0EF3687F6}"/>
    <cellStyle name="60% - Accent3 2 3 4 3 2" xfId="12284" xr:uid="{1E6CFD6D-C181-4B00-8E2F-C5691ACA0F0D}"/>
    <cellStyle name="60% - Accent3 2 3 4 3 2 2" xfId="28941" xr:uid="{F0799A67-46DE-4BB7-BDB5-479291E3E2B6}"/>
    <cellStyle name="60% - Accent3 2 3 4 3 3" xfId="20613" xr:uid="{1365C1A1-76C0-40DD-8E0F-3DA7170E029E}"/>
    <cellStyle name="60% - Accent3 2 3 4 4" xfId="6730" xr:uid="{CAA77E67-4D66-4451-8F65-84FB337B0A32}"/>
    <cellStyle name="60% - Accent3 2 3 4 4 2" xfId="15060" xr:uid="{4B8D903B-CBD3-4378-BF50-2506D2B4055C}"/>
    <cellStyle name="60% - Accent3 2 3 4 4 2 2" xfId="31717" xr:uid="{58AC463B-96DF-4197-8598-A2136AD43F39}"/>
    <cellStyle name="60% - Accent3 2 3 4 4 3" xfId="23389" xr:uid="{6F82D41C-EDA2-4DDC-9F98-B43506015D4B}"/>
    <cellStyle name="60% - Accent3 2 3 4 5" xfId="9508" xr:uid="{BF85C6AE-75EE-4BEB-8C78-F7D30B1CE832}"/>
    <cellStyle name="60% - Accent3 2 3 4 5 2" xfId="26165" xr:uid="{4574DE22-5A60-4CD6-B317-968634CDA8EA}"/>
    <cellStyle name="60% - Accent3 2 3 4 6" xfId="17837" xr:uid="{B4299377-ECF5-45B7-878E-8E86C98000AF}"/>
    <cellStyle name="60% - Accent3 2 3 5" xfId="1543" xr:uid="{97AB4061-0C25-46DE-BC47-13E6D470C9CD}"/>
    <cellStyle name="60% - Accent3 2 3 5 2" xfId="4333" xr:uid="{3E21AA78-27AA-4AF2-B4BA-6B3488138682}"/>
    <cellStyle name="60% - Accent3 2 3 5 2 2" xfId="12663" xr:uid="{ABFADC5A-C7CB-4CA0-B6A1-867E7F327642}"/>
    <cellStyle name="60% - Accent3 2 3 5 2 2 2" xfId="29320" xr:uid="{911256D6-59F5-4991-BFFB-CB04C3C59EF5}"/>
    <cellStyle name="60% - Accent3 2 3 5 2 3" xfId="20992" xr:uid="{7AF56227-9E17-4C3D-AA8D-1BF559B0A0E5}"/>
    <cellStyle name="60% - Accent3 2 3 5 3" xfId="7109" xr:uid="{E934E685-D7E7-4C9E-A6BA-9530142781B6}"/>
    <cellStyle name="60% - Accent3 2 3 5 3 2" xfId="15439" xr:uid="{F6C25D65-ED21-4BA7-9A61-C62846F8CA93}"/>
    <cellStyle name="60% - Accent3 2 3 5 3 2 2" xfId="32096" xr:uid="{090295E5-6E99-4F9E-B830-8E67C4AE2941}"/>
    <cellStyle name="60% - Accent3 2 3 5 3 3" xfId="23768" xr:uid="{AF46392C-024A-46BE-A0F6-A9648A3939DC}"/>
    <cellStyle name="60% - Accent3 2 3 5 4" xfId="9887" xr:uid="{57C94EF6-0E40-4487-B324-8334A6109DFA}"/>
    <cellStyle name="60% - Accent3 2 3 5 4 2" xfId="26544" xr:uid="{B81C528C-37D2-4E42-A349-558A993E53FA}"/>
    <cellStyle name="60% - Accent3 2 3 5 5" xfId="18216" xr:uid="{6F99801C-11C4-48B4-B62C-1D57AAE9CB47}"/>
    <cellStyle name="60% - Accent3 2 3 6" xfId="3006" xr:uid="{6B1B7293-9336-41F3-92D1-88ACC09CF36B}"/>
    <cellStyle name="60% - Accent3 2 3 6 2" xfId="11336" xr:uid="{A4B02331-DF4C-4A83-A1BE-EEEB43DBB352}"/>
    <cellStyle name="60% - Accent3 2 3 6 2 2" xfId="27993" xr:uid="{18EFA4E5-2F43-42C5-9EEC-35C908C67B76}"/>
    <cellStyle name="60% - Accent3 2 3 6 3" xfId="19665" xr:uid="{A693CBE1-0958-4C22-AD30-204C624BC17C}"/>
    <cellStyle name="60% - Accent3 2 3 7" xfId="5782" xr:uid="{F9798E1F-C702-4902-BD73-D4FE8780D4B9}"/>
    <cellStyle name="60% - Accent3 2 3 7 2" xfId="14112" xr:uid="{AD34BCD5-860E-4BB9-B3E4-B33896FADBE7}"/>
    <cellStyle name="60% - Accent3 2 3 7 2 2" xfId="30769" xr:uid="{2B8B049A-4357-4307-8CFD-81FFD029ADAE}"/>
    <cellStyle name="60% - Accent3 2 3 7 3" xfId="22441" xr:uid="{10569A6A-1988-4088-AE68-3E342BD0A77C}"/>
    <cellStyle name="60% - Accent3 2 3 8" xfId="8560" xr:uid="{0E7CEE2A-8F8D-401B-899E-CE1A8A0C465E}"/>
    <cellStyle name="60% - Accent3 2 3 8 2" xfId="25217" xr:uid="{A8400CA8-99E9-4AE4-A832-59F8196B7D88}"/>
    <cellStyle name="60% - Accent3 2 3 9" xfId="16889" xr:uid="{7BAF8848-6EF4-4742-A91D-3A6A43CE421E}"/>
    <cellStyle name="60% - Accent3 2 4" xfId="334" xr:uid="{BCDA2592-5C9E-4F3F-A759-C749113414CC}"/>
    <cellStyle name="60% - Accent3 2 4 2" xfId="814" xr:uid="{18673AD6-9BD8-4FEA-A6C1-EAB81EEEFB17}"/>
    <cellStyle name="60% - Accent3 2 4 2 2" xfId="2142" xr:uid="{432C83F8-81DE-4DFB-9A3E-763492892014}"/>
    <cellStyle name="60% - Accent3 2 4 2 2 2" xfId="4932" xr:uid="{7561D7C8-6017-444F-90DF-91E14CC96F0E}"/>
    <cellStyle name="60% - Accent3 2 4 2 2 2 2" xfId="13262" xr:uid="{B6107C83-35BD-4B8E-ACC2-6376DD31B0B4}"/>
    <cellStyle name="60% - Accent3 2 4 2 2 2 2 2" xfId="29919" xr:uid="{2D214FDE-74C2-4221-B460-CE07848D896D}"/>
    <cellStyle name="60% - Accent3 2 4 2 2 2 3" xfId="21591" xr:uid="{6D363A6C-2C43-4A1F-8BA7-A0CA7CA24017}"/>
    <cellStyle name="60% - Accent3 2 4 2 2 3" xfId="7708" xr:uid="{6482CB0B-D77C-4A53-B529-F4EDB3A72C97}"/>
    <cellStyle name="60% - Accent3 2 4 2 2 3 2" xfId="16038" xr:uid="{090CC25A-A1A6-47A3-995E-6F7572E82681}"/>
    <cellStyle name="60% - Accent3 2 4 2 2 3 2 2" xfId="32695" xr:uid="{01936DD0-2266-4FAE-B0D8-D763D92933FA}"/>
    <cellStyle name="60% - Accent3 2 4 2 2 3 3" xfId="24367" xr:uid="{D8E9C191-6446-4D57-A549-12589BD6B397}"/>
    <cellStyle name="60% - Accent3 2 4 2 2 4" xfId="10486" xr:uid="{344557A7-792A-45F3-AF2A-58CA01DA45C6}"/>
    <cellStyle name="60% - Accent3 2 4 2 2 4 2" xfId="27143" xr:uid="{BD2E87C8-FC26-4CC1-9148-D0A5A8F8AC62}"/>
    <cellStyle name="60% - Accent3 2 4 2 2 5" xfId="18815" xr:uid="{0E82C045-C28E-401C-9474-67372ADB8BC0}"/>
    <cellStyle name="60% - Accent3 2 4 2 3" xfId="3605" xr:uid="{0E49DB2A-34CD-46C7-BDF2-62D20E6CEAC1}"/>
    <cellStyle name="60% - Accent3 2 4 2 3 2" xfId="11935" xr:uid="{F9FAFED5-4991-4F28-8A78-50DE69B74E17}"/>
    <cellStyle name="60% - Accent3 2 4 2 3 2 2" xfId="28592" xr:uid="{B8BF7473-DBB5-48AF-8185-F9696D361277}"/>
    <cellStyle name="60% - Accent3 2 4 2 3 3" xfId="20264" xr:uid="{545C7B60-BEA9-4F54-A908-DA902DAC6A3E}"/>
    <cellStyle name="60% - Accent3 2 4 2 4" xfId="6381" xr:uid="{769DC520-90D3-40C3-84B8-9DC618EEEE69}"/>
    <cellStyle name="60% - Accent3 2 4 2 4 2" xfId="14711" xr:uid="{7A8D0549-FECC-4EA0-AB9F-ACD430755591}"/>
    <cellStyle name="60% - Accent3 2 4 2 4 2 2" xfId="31368" xr:uid="{0CC99950-9854-4F82-8CB4-68F966172751}"/>
    <cellStyle name="60% - Accent3 2 4 2 4 3" xfId="23040" xr:uid="{94E8AB76-8266-4B19-B960-4FF69071760C}"/>
    <cellStyle name="60% - Accent3 2 4 2 5" xfId="9159" xr:uid="{9E3B6590-2527-449F-AEB3-E98EDAD03126}"/>
    <cellStyle name="60% - Accent3 2 4 2 5 2" xfId="25816" xr:uid="{867D9A8C-4D89-4587-AF86-865B85118FE3}"/>
    <cellStyle name="60% - Accent3 2 4 2 6" xfId="17488" xr:uid="{89BCE497-DADA-4765-95B3-A9FFBF953C95}"/>
    <cellStyle name="60% - Accent3 2 4 3" xfId="1664" xr:uid="{BA107A84-DD9D-49E4-9AAD-4DC097292CC1}"/>
    <cellStyle name="60% - Accent3 2 4 3 2" xfId="4454" xr:uid="{C0F73EE8-4421-42D9-AE09-9FF3B4386DBF}"/>
    <cellStyle name="60% - Accent3 2 4 3 2 2" xfId="12784" xr:uid="{76C8AEEB-2F66-427C-9988-4D0050DE900C}"/>
    <cellStyle name="60% - Accent3 2 4 3 2 2 2" xfId="29441" xr:uid="{35FAF17E-54EF-4044-8C14-BBA6A233B974}"/>
    <cellStyle name="60% - Accent3 2 4 3 2 3" xfId="21113" xr:uid="{E0DF3E63-6729-44E1-9D3B-D94E22D0DE66}"/>
    <cellStyle name="60% - Accent3 2 4 3 3" xfId="7230" xr:uid="{E06D7E0D-7BA3-4AF0-BA15-E17529DC49E1}"/>
    <cellStyle name="60% - Accent3 2 4 3 3 2" xfId="15560" xr:uid="{25C784C9-33F8-4153-A4FD-7ECF6B9B8760}"/>
    <cellStyle name="60% - Accent3 2 4 3 3 2 2" xfId="32217" xr:uid="{BD9A527C-9A68-4F3E-B2C8-8085B0DF189B}"/>
    <cellStyle name="60% - Accent3 2 4 3 3 3" xfId="23889" xr:uid="{5DAE9A85-468C-462D-BD03-388B77DAD871}"/>
    <cellStyle name="60% - Accent3 2 4 3 4" xfId="10008" xr:uid="{963EB794-2A26-4E57-919F-90BC247632EA}"/>
    <cellStyle name="60% - Accent3 2 4 3 4 2" xfId="26665" xr:uid="{27023BDD-AA66-413C-AC75-73DFCF208B44}"/>
    <cellStyle name="60% - Accent3 2 4 3 5" xfId="18337" xr:uid="{2A67C781-C94C-4B92-809D-C52837A22982}"/>
    <cellStyle name="60% - Accent3 2 4 4" xfId="3127" xr:uid="{8107F3D4-2FD4-4446-A958-06181AE20BBE}"/>
    <cellStyle name="60% - Accent3 2 4 4 2" xfId="11457" xr:uid="{33D28DEA-5348-4AA3-A345-CEFEDF155E06}"/>
    <cellStyle name="60% - Accent3 2 4 4 2 2" xfId="28114" xr:uid="{59D4F85C-2FA0-48A6-A084-DE9F9BE2E392}"/>
    <cellStyle name="60% - Accent3 2 4 4 3" xfId="19786" xr:uid="{927EE45B-8AD3-43E6-927C-132DF47CA2A0}"/>
    <cellStyle name="60% - Accent3 2 4 5" xfId="5903" xr:uid="{133CD5DA-5C2F-435F-977E-FA4A19AEE88E}"/>
    <cellStyle name="60% - Accent3 2 4 5 2" xfId="14233" xr:uid="{293B2C36-651D-4545-8080-A3E836F7EC26}"/>
    <cellStyle name="60% - Accent3 2 4 5 2 2" xfId="30890" xr:uid="{7944CE46-4492-46E5-8D05-DD7663EE9F3F}"/>
    <cellStyle name="60% - Accent3 2 4 5 3" xfId="22562" xr:uid="{8EBCEE7C-7233-4EFB-A2B6-2BF2DAD4E90F}"/>
    <cellStyle name="60% - Accent3 2 4 6" xfId="8681" xr:uid="{235379CF-0064-4F65-B315-7E6410D1FBE8}"/>
    <cellStyle name="60% - Accent3 2 4 6 2" xfId="25338" xr:uid="{39F92C97-B888-4776-951F-4B13968CEC4B}"/>
    <cellStyle name="60% - Accent3 2 4 7" xfId="17010" xr:uid="{CB9027DB-8D46-46D3-A6E5-42A280E07290}"/>
    <cellStyle name="60% - Accent3 2 4 8" xfId="34997" xr:uid="{F1763259-6920-4DFB-B794-30F72B8DFB3D}"/>
    <cellStyle name="60% - Accent3 2 5" xfId="570" xr:uid="{4E8E4D98-A811-49EE-9F94-6B1879A31CB6}"/>
    <cellStyle name="60% - Accent3 2 5 2" xfId="1900" xr:uid="{BC2258E1-1666-4448-ABAC-5E59EAC7C7CF}"/>
    <cellStyle name="60% - Accent3 2 5 2 2" xfId="4690" xr:uid="{A4FA444A-A2DA-4D1D-B5AE-D823B0E76F69}"/>
    <cellStyle name="60% - Accent3 2 5 2 2 2" xfId="13020" xr:uid="{1D2330BB-1332-4A9C-B09A-516C9B0C4D67}"/>
    <cellStyle name="60% - Accent3 2 5 2 2 2 2" xfId="29677" xr:uid="{473BA05F-3148-43AB-B960-BF2F30C8F00D}"/>
    <cellStyle name="60% - Accent3 2 5 2 2 3" xfId="21349" xr:uid="{186F87F4-3D78-4CE6-BFCA-41771A5BC258}"/>
    <cellStyle name="60% - Accent3 2 5 2 3" xfId="7466" xr:uid="{E704C5C7-905A-4120-AD18-820B95DBBD2E}"/>
    <cellStyle name="60% - Accent3 2 5 2 3 2" xfId="15796" xr:uid="{52134B48-2E33-4C71-B167-8FC9F8642573}"/>
    <cellStyle name="60% - Accent3 2 5 2 3 2 2" xfId="32453" xr:uid="{E4DCD0C2-89E8-49BD-A9A5-994BA17D5805}"/>
    <cellStyle name="60% - Accent3 2 5 2 3 3" xfId="24125" xr:uid="{6F97B770-FD9F-4653-8363-E889E7408778}"/>
    <cellStyle name="60% - Accent3 2 5 2 4" xfId="10244" xr:uid="{7BF537BF-B043-4B39-8B70-373A02EF1763}"/>
    <cellStyle name="60% - Accent3 2 5 2 4 2" xfId="26901" xr:uid="{11AEAFD6-9465-41D1-9BD3-E5A454772613}"/>
    <cellStyle name="60% - Accent3 2 5 2 5" xfId="18573" xr:uid="{3AF00269-8A05-47A3-9800-4DD6E14BEE1F}"/>
    <cellStyle name="60% - Accent3 2 5 3" xfId="3363" xr:uid="{7A73090D-5E72-49D7-8CDB-B952D006E24F}"/>
    <cellStyle name="60% - Accent3 2 5 3 2" xfId="11693" xr:uid="{963D62C7-6BBB-47C3-A027-D1FCBBE34460}"/>
    <cellStyle name="60% - Accent3 2 5 3 2 2" xfId="28350" xr:uid="{09FEC3F2-CD02-435F-9659-671EB66F1966}"/>
    <cellStyle name="60% - Accent3 2 5 3 3" xfId="20022" xr:uid="{71A8FAA0-6D2C-48AA-97F2-9360900B63DE}"/>
    <cellStyle name="60% - Accent3 2 5 4" xfId="6139" xr:uid="{B6826796-FBE1-4E6C-90F8-6CD20E9DEB28}"/>
    <cellStyle name="60% - Accent3 2 5 4 2" xfId="14469" xr:uid="{36F333A0-F12A-4253-A205-155D20972120}"/>
    <cellStyle name="60% - Accent3 2 5 4 2 2" xfId="31126" xr:uid="{7FC4D5F8-DCE8-4024-AA4F-4B0D2CCAE404}"/>
    <cellStyle name="60% - Accent3 2 5 4 3" xfId="22798" xr:uid="{45125966-A7A3-4FD5-8700-EB655ECD191C}"/>
    <cellStyle name="60% - Accent3 2 5 5" xfId="8917" xr:uid="{DFFCB4A1-2DC3-4736-BE24-2F85EFFDCB2B}"/>
    <cellStyle name="60% - Accent3 2 5 5 2" xfId="25574" xr:uid="{AA68DB0B-85BA-44CE-82EC-A832AAF59CDC}"/>
    <cellStyle name="60% - Accent3 2 5 6" xfId="17246" xr:uid="{9AF6C963-5F5F-4156-9C32-1E71D093587D}"/>
    <cellStyle name="60% - Accent3 2 5 7" xfId="34998" xr:uid="{BFA00DFA-4004-49D7-84A3-63E191B86D52}"/>
    <cellStyle name="60% - Accent3 2 6" xfId="1047" xr:uid="{7EC1D86F-805D-4BE4-B575-C6922DBD4C17}"/>
    <cellStyle name="60% - Accent3 2 6 2" xfId="2375" xr:uid="{C2C63983-5BC6-4738-9896-570317B533CB}"/>
    <cellStyle name="60% - Accent3 2 6 2 2" xfId="5165" xr:uid="{9A6EEFF8-0CDB-4276-98AF-7C53447BEA3E}"/>
    <cellStyle name="60% - Accent3 2 6 2 2 2" xfId="13495" xr:uid="{847CE263-536E-4924-B0BA-91A23889A40D}"/>
    <cellStyle name="60% - Accent3 2 6 2 2 2 2" xfId="30152" xr:uid="{80567FEF-AF77-47E3-8AFE-5385BC64E897}"/>
    <cellStyle name="60% - Accent3 2 6 2 2 3" xfId="21824" xr:uid="{69920C1F-D699-43D8-B172-CACA91E791A8}"/>
    <cellStyle name="60% - Accent3 2 6 2 3" xfId="7941" xr:uid="{5A87631B-B47C-428F-8160-681891EA597B}"/>
    <cellStyle name="60% - Accent3 2 6 2 3 2" xfId="16271" xr:uid="{6908A789-5014-416F-B9FC-D1E0C7960254}"/>
    <cellStyle name="60% - Accent3 2 6 2 3 2 2" xfId="32928" xr:uid="{E12C623F-9ACE-4FB9-8E10-C660D3EBC172}"/>
    <cellStyle name="60% - Accent3 2 6 2 3 3" xfId="24600" xr:uid="{570AAC04-1EBA-4CED-B899-F6A027F0490F}"/>
    <cellStyle name="60% - Accent3 2 6 2 4" xfId="10719" xr:uid="{1E15B9AE-BF92-4030-921A-ED37C71D5402}"/>
    <cellStyle name="60% - Accent3 2 6 2 4 2" xfId="27376" xr:uid="{1E6E45F4-FB33-4FD8-B667-5C30BEA23401}"/>
    <cellStyle name="60% - Accent3 2 6 2 5" xfId="19048" xr:uid="{6AE60C87-32C8-4FC5-BB12-32193927F939}"/>
    <cellStyle name="60% - Accent3 2 6 3" xfId="3838" xr:uid="{5BF73E71-5CBE-4316-85C8-1BF90E7DE9A1}"/>
    <cellStyle name="60% - Accent3 2 6 3 2" xfId="12168" xr:uid="{27BB6376-366D-4A06-B4DE-00C717ECA9C9}"/>
    <cellStyle name="60% - Accent3 2 6 3 2 2" xfId="28825" xr:uid="{2F8FE4A0-2A9A-4591-BB3C-024B6BFD6FEC}"/>
    <cellStyle name="60% - Accent3 2 6 3 3" xfId="20497" xr:uid="{2E64D589-2954-495C-BD98-AEE82F8B5B40}"/>
    <cellStyle name="60% - Accent3 2 6 4" xfId="6614" xr:uid="{05C8D59E-01A2-4AA8-A240-1851222DD387}"/>
    <cellStyle name="60% - Accent3 2 6 4 2" xfId="14944" xr:uid="{3F2445BC-9CD8-46F2-9B9A-A334780A42E1}"/>
    <cellStyle name="60% - Accent3 2 6 4 2 2" xfId="31601" xr:uid="{82748EEF-5C5C-45CB-8F9F-A2D727A61C64}"/>
    <cellStyle name="60% - Accent3 2 6 4 3" xfId="23273" xr:uid="{25682409-CB4D-4F0B-A24B-838B1ED64914}"/>
    <cellStyle name="60% - Accent3 2 6 5" xfId="9392" xr:uid="{AD17C204-FF93-4CEC-925A-32812332C1C7}"/>
    <cellStyle name="60% - Accent3 2 6 5 2" xfId="26049" xr:uid="{0D1D8908-8E18-4440-B040-0857B4F4DB24}"/>
    <cellStyle name="60% - Accent3 2 6 6" xfId="17721" xr:uid="{2A972F5D-E42E-4ADA-904E-7915441E3B92}"/>
    <cellStyle name="60% - Accent3 2 6 7" xfId="34999" xr:uid="{C355F552-A007-427D-8B71-C86FAACA4AEE}"/>
    <cellStyle name="60% - Accent3 2 7" xfId="1308" xr:uid="{8DB088C6-B163-417D-919E-94FB5ECC8B58}"/>
    <cellStyle name="60% - Accent3 2 7 2" xfId="2636" xr:uid="{C50AD664-33B1-48AD-8E44-969FB3D3A5AF}"/>
    <cellStyle name="60% - Accent3 2 7 2 2" xfId="5426" xr:uid="{C32482AF-053C-416E-8F5E-CF174BDAD0E5}"/>
    <cellStyle name="60% - Accent3 2 7 2 2 2" xfId="13756" xr:uid="{8AF0B730-1468-4F9F-B387-A754E458D0DF}"/>
    <cellStyle name="60% - Accent3 2 7 2 2 2 2" xfId="30413" xr:uid="{9E6B81DB-AAD2-4652-901A-01C57F4A2A82}"/>
    <cellStyle name="60% - Accent3 2 7 2 2 3" xfId="22085" xr:uid="{BFB9E345-CF83-4DA3-BB31-8738B8EBF69B}"/>
    <cellStyle name="60% - Accent3 2 7 2 3" xfId="8202" xr:uid="{C00AE075-CD5E-4276-B3F4-781983FB1DAA}"/>
    <cellStyle name="60% - Accent3 2 7 2 3 2" xfId="16532" xr:uid="{F879A3C6-793D-4A39-877A-2F6C1970D94D}"/>
    <cellStyle name="60% - Accent3 2 7 2 3 2 2" xfId="33189" xr:uid="{2509C738-4DBE-4D5B-8535-E3D222DD8EEF}"/>
    <cellStyle name="60% - Accent3 2 7 2 3 3" xfId="24861" xr:uid="{41BA56EF-4D03-4BA8-82E9-6BE89851D5B8}"/>
    <cellStyle name="60% - Accent3 2 7 2 4" xfId="10980" xr:uid="{EC685C7B-A4BA-490F-8509-3E111B902F68}"/>
    <cellStyle name="60% - Accent3 2 7 2 4 2" xfId="27637" xr:uid="{A38C7941-1E73-490D-A8E6-08AE21130612}"/>
    <cellStyle name="60% - Accent3 2 7 2 5" xfId="19309" xr:uid="{54CD285F-CDD4-47FA-8812-E8C2AFAAF74E}"/>
    <cellStyle name="60% - Accent3 2 7 3" xfId="4099" xr:uid="{3CF3667C-793E-449D-8734-C102D7040887}"/>
    <cellStyle name="60% - Accent3 2 7 3 2" xfId="12429" xr:uid="{27DE9CC7-1EFD-4D11-BED5-594D350A122E}"/>
    <cellStyle name="60% - Accent3 2 7 3 2 2" xfId="29086" xr:uid="{C494CA34-22D3-4315-A2A9-2A2097FDA1F1}"/>
    <cellStyle name="60% - Accent3 2 7 3 3" xfId="20758" xr:uid="{1E38DFFA-68F0-4CAA-B338-2B24A7D22E21}"/>
    <cellStyle name="60% - Accent3 2 7 4" xfId="6875" xr:uid="{6AA05861-49EC-4A79-9CC5-675999138F55}"/>
    <cellStyle name="60% - Accent3 2 7 4 2" xfId="15205" xr:uid="{5A43686F-3890-4084-8E59-811E4641D0AB}"/>
    <cellStyle name="60% - Accent3 2 7 4 2 2" xfId="31862" xr:uid="{022D28A7-C6D1-4F10-92E5-F1E14EEE2D82}"/>
    <cellStyle name="60% - Accent3 2 7 4 3" xfId="23534" xr:uid="{E6A6A72D-1F01-4718-88CC-857325AD9C81}"/>
    <cellStyle name="60% - Accent3 2 7 5" xfId="9653" xr:uid="{9C5DC2D2-A5D2-45E5-A4BD-0ED618653B63}"/>
    <cellStyle name="60% - Accent3 2 7 5 2" xfId="26310" xr:uid="{481593C4-4B19-4BBD-9C93-724C8572AD67}"/>
    <cellStyle name="60% - Accent3 2 7 6" xfId="17982" xr:uid="{34CA2B1D-3D40-4F1D-B541-304F466001F5}"/>
    <cellStyle name="60% - Accent3 2 7 7" xfId="35000" xr:uid="{E1A8A297-8C27-4DCD-89C3-4C78C32CC4B9}"/>
    <cellStyle name="60% - Accent3 2 8" xfId="1426" xr:uid="{27B021E8-6859-4197-B198-0FDF5CE03E6E}"/>
    <cellStyle name="60% - Accent3 2 8 2" xfId="4217" xr:uid="{E99A543D-E5F3-40F5-9D90-8A950BD6A1D1}"/>
    <cellStyle name="60% - Accent3 2 8 2 2" xfId="12547" xr:uid="{5CC3691A-D63B-405D-8C35-0A09BA5CBDD1}"/>
    <cellStyle name="60% - Accent3 2 8 2 2 2" xfId="29204" xr:uid="{CE71683B-08F0-4640-AEAC-FFC7B7AD914D}"/>
    <cellStyle name="60% - Accent3 2 8 2 3" xfId="20876" xr:uid="{8E6765AC-7B80-4C73-A650-5CE53A4C540C}"/>
    <cellStyle name="60% - Accent3 2 8 3" xfId="6993" xr:uid="{8E2EC851-AEB0-4EBF-A497-50A169D3A8BC}"/>
    <cellStyle name="60% - Accent3 2 8 3 2" xfId="15323" xr:uid="{60ED98EB-E454-4FB6-885E-5DA80DD213C0}"/>
    <cellStyle name="60% - Accent3 2 8 3 2 2" xfId="31980" xr:uid="{F21857E6-8C5A-4F61-BADD-7CBB6D69664D}"/>
    <cellStyle name="60% - Accent3 2 8 3 3" xfId="23652" xr:uid="{6973A4F2-D775-4B3E-BC0A-91FC98B8FB48}"/>
    <cellStyle name="60% - Accent3 2 8 4" xfId="9771" xr:uid="{6808E30E-A17A-4215-B4F6-10AA81F34A5E}"/>
    <cellStyle name="60% - Accent3 2 8 4 2" xfId="26428" xr:uid="{E19B7738-5803-4960-81C9-8EF83CFC6893}"/>
    <cellStyle name="60% - Accent3 2 8 5" xfId="18100" xr:uid="{5F543766-88F9-4B34-B6D8-9B3F2E07F559}"/>
    <cellStyle name="60% - Accent3 2 8 6" xfId="35001" xr:uid="{A7B0D345-3371-4C16-B437-D2B3449E08E5}"/>
    <cellStyle name="60% - Accent3 2 9" xfId="2889" xr:uid="{E7B5C1C6-02D4-4E3D-B7C0-512D0102FC25}"/>
    <cellStyle name="60% - Accent3 2 9 2" xfId="11220" xr:uid="{AF52A08D-145B-4F31-920F-5E820F077BC4}"/>
    <cellStyle name="60% - Accent3 2 9 2 2" xfId="27877" xr:uid="{7CB1AE98-8A37-4B5C-8B2A-0397A4805766}"/>
    <cellStyle name="60% - Accent3 2 9 3" xfId="19549" xr:uid="{3FA90D4A-2A23-43C8-8A38-32420A1644B2}"/>
    <cellStyle name="60% - Accent3 2 9 4" xfId="35002" xr:uid="{6944BEAF-4275-401A-8AC3-2A06B37B2B3E}"/>
    <cellStyle name="60% - Accent3 3" xfId="112" xr:uid="{6FD9C1B3-62C0-4857-BD44-80825E0368B8}"/>
    <cellStyle name="60% - Accent3 3 10" xfId="8467" xr:uid="{1510E48B-7F9F-4782-A13D-119481E4EC98}"/>
    <cellStyle name="60% - Accent3 3 10 2" xfId="25124" xr:uid="{78D3AFD9-72E8-4B40-8D2B-2AD7EC01BB84}"/>
    <cellStyle name="60% - Accent3 3 11" xfId="16796" xr:uid="{D9BF0C5D-AAF7-469D-AFDA-41E6F0B957B4}"/>
    <cellStyle name="60% - Accent3 3 12" xfId="33993" xr:uid="{C2753CD0-85E5-421D-B5D0-5063DAEED08F}"/>
    <cellStyle name="60% - Accent3 3 13" xfId="35003" xr:uid="{0766BE6B-C0F1-4EA6-83D3-6F73D2DF52EA}"/>
    <cellStyle name="60% - Accent3 3 2" xfId="235" xr:uid="{257AD0A3-D062-47F9-9345-5318ED19D73C}"/>
    <cellStyle name="60% - Accent3 3 2 2" xfId="477" xr:uid="{4316FCF4-30A2-4749-99E1-11410E998C58}"/>
    <cellStyle name="60% - Accent3 3 2 2 2" xfId="954" xr:uid="{E104B080-658B-4A58-B066-E6B2D508DDF6}"/>
    <cellStyle name="60% - Accent3 3 2 2 2 2" xfId="2282" xr:uid="{77827A48-7B4D-40B9-98AE-6EED89DE4ACC}"/>
    <cellStyle name="60% - Accent3 3 2 2 2 2 2" xfId="5072" xr:uid="{6DA10CE1-81CA-4D9A-AC2C-A1C82BD2C915}"/>
    <cellStyle name="60% - Accent3 3 2 2 2 2 2 2" xfId="13402" xr:uid="{77A058D4-D534-443C-AC05-FFB70440F914}"/>
    <cellStyle name="60% - Accent3 3 2 2 2 2 2 2 2" xfId="30059" xr:uid="{02A5CE90-54F4-47FE-9F8B-05B82C2E9AD7}"/>
    <cellStyle name="60% - Accent3 3 2 2 2 2 2 3" xfId="21731" xr:uid="{09DC29DD-7A95-4CA9-96C7-F50CCCCA2FF3}"/>
    <cellStyle name="60% - Accent3 3 2 2 2 2 3" xfId="7848" xr:uid="{D18FC19D-C7E8-4F9D-BC08-A923B6251C05}"/>
    <cellStyle name="60% - Accent3 3 2 2 2 2 3 2" xfId="16178" xr:uid="{642ADCA3-83D5-4A2C-91B8-B2622506E056}"/>
    <cellStyle name="60% - Accent3 3 2 2 2 2 3 2 2" xfId="32835" xr:uid="{3355F9AF-0270-468C-ADF2-7B363C788125}"/>
    <cellStyle name="60% - Accent3 3 2 2 2 2 3 3" xfId="24507" xr:uid="{CE47DD3C-48F2-4D38-83EA-DAC0DEFA0C85}"/>
    <cellStyle name="60% - Accent3 3 2 2 2 2 4" xfId="10626" xr:uid="{3B1F7C74-E007-4046-8FF8-7E84CAAFA554}"/>
    <cellStyle name="60% - Accent3 3 2 2 2 2 4 2" xfId="27283" xr:uid="{0D174037-FE70-4453-8109-473689B1460E}"/>
    <cellStyle name="60% - Accent3 3 2 2 2 2 5" xfId="18955" xr:uid="{0BCBC443-F377-4F52-94FE-D091656FA8E8}"/>
    <cellStyle name="60% - Accent3 3 2 2 2 3" xfId="3745" xr:uid="{F760B604-91E5-41B5-9EAE-17D226988252}"/>
    <cellStyle name="60% - Accent3 3 2 2 2 3 2" xfId="12075" xr:uid="{72927D37-6AE8-4999-B8C7-3910D3F5BEAE}"/>
    <cellStyle name="60% - Accent3 3 2 2 2 3 2 2" xfId="28732" xr:uid="{F8B8E6AE-D339-45A4-B47D-CAED4105413F}"/>
    <cellStyle name="60% - Accent3 3 2 2 2 3 3" xfId="20404" xr:uid="{932607FA-353B-4C54-BC98-EF26073E5A66}"/>
    <cellStyle name="60% - Accent3 3 2 2 2 4" xfId="6521" xr:uid="{61D8C773-FBF2-4319-B804-8809C9885B92}"/>
    <cellStyle name="60% - Accent3 3 2 2 2 4 2" xfId="14851" xr:uid="{30A8EF8C-9D3D-4B12-B1A2-E70282949DE6}"/>
    <cellStyle name="60% - Accent3 3 2 2 2 4 2 2" xfId="31508" xr:uid="{8048DD39-F05A-48BA-88EB-FC2D1A8F0282}"/>
    <cellStyle name="60% - Accent3 3 2 2 2 4 3" xfId="23180" xr:uid="{F2E07DD1-B74D-4B2A-82CC-8CC59E0D0F17}"/>
    <cellStyle name="60% - Accent3 3 2 2 2 5" xfId="9299" xr:uid="{BD1ADA3F-1E66-4E7B-9A0B-C6AA184EF228}"/>
    <cellStyle name="60% - Accent3 3 2 2 2 5 2" xfId="25956" xr:uid="{0501C85D-C855-42DD-81D3-B2BF7E74E954}"/>
    <cellStyle name="60% - Accent3 3 2 2 2 6" xfId="17628" xr:uid="{65C9A6CD-DCA7-4580-B416-E5B987CB375B}"/>
    <cellStyle name="60% - Accent3 3 2 2 3" xfId="1807" xr:uid="{6210B73A-E884-4433-8C6A-C8E65226442B}"/>
    <cellStyle name="60% - Accent3 3 2 2 3 2" xfId="4597" xr:uid="{8F9F3D0D-2206-4D4A-8E83-F9D5B9007BAE}"/>
    <cellStyle name="60% - Accent3 3 2 2 3 2 2" xfId="12927" xr:uid="{9D01CE99-7FD9-469E-BBC8-9CE69736EEBE}"/>
    <cellStyle name="60% - Accent3 3 2 2 3 2 2 2" xfId="29584" xr:uid="{932ACD2C-621F-4093-9454-A4FFA3C175B6}"/>
    <cellStyle name="60% - Accent3 3 2 2 3 2 3" xfId="21256" xr:uid="{3CC40A8D-CE95-4B24-9D1E-70DED6BE11D4}"/>
    <cellStyle name="60% - Accent3 3 2 2 3 3" xfId="7373" xr:uid="{4347CCB1-1F8D-4C84-BBEA-57B33CC192D6}"/>
    <cellStyle name="60% - Accent3 3 2 2 3 3 2" xfId="15703" xr:uid="{91AD8ED7-F0EF-4C5E-A368-8A81BD8F701A}"/>
    <cellStyle name="60% - Accent3 3 2 2 3 3 2 2" xfId="32360" xr:uid="{E807E05C-E8CD-474C-8A70-5E7F9582356F}"/>
    <cellStyle name="60% - Accent3 3 2 2 3 3 3" xfId="24032" xr:uid="{ED6A65CD-AB07-4B73-9979-C8273A21D9F5}"/>
    <cellStyle name="60% - Accent3 3 2 2 3 4" xfId="10151" xr:uid="{778B7EE2-A865-4CC2-9764-E670F5D5ACE0}"/>
    <cellStyle name="60% - Accent3 3 2 2 3 4 2" xfId="26808" xr:uid="{ACCEC93C-9CB9-4203-B0BC-C52891817FB8}"/>
    <cellStyle name="60% - Accent3 3 2 2 3 5" xfId="18480" xr:uid="{6054DD9C-5338-4692-BEE9-18A6CEB9D843}"/>
    <cellStyle name="60% - Accent3 3 2 2 4" xfId="3270" xr:uid="{08B57516-54C2-44F5-9F95-7AC1762CB9B4}"/>
    <cellStyle name="60% - Accent3 3 2 2 4 2" xfId="11600" xr:uid="{838E521A-05D4-4491-AA88-EE6B8455B2AA}"/>
    <cellStyle name="60% - Accent3 3 2 2 4 2 2" xfId="28257" xr:uid="{E9B43DC9-AA93-4EC1-9B07-D31BE0C256E2}"/>
    <cellStyle name="60% - Accent3 3 2 2 4 3" xfId="19929" xr:uid="{64EC7076-94CA-4208-963C-E12CDB63500A}"/>
    <cellStyle name="60% - Accent3 3 2 2 5" xfId="6046" xr:uid="{9580288C-B3FD-4E60-9FEB-9A926F8AA6B0}"/>
    <cellStyle name="60% - Accent3 3 2 2 5 2" xfId="14376" xr:uid="{0A67635D-605F-43D0-9E9A-0654B36318BE}"/>
    <cellStyle name="60% - Accent3 3 2 2 5 2 2" xfId="31033" xr:uid="{A859AB0B-6607-472A-B1C3-45B83AB94EEA}"/>
    <cellStyle name="60% - Accent3 3 2 2 5 3" xfId="22705" xr:uid="{C07207BA-C4E5-4E17-96DB-91717D60574F}"/>
    <cellStyle name="60% - Accent3 3 2 2 6" xfId="8824" xr:uid="{A5C46CCA-682E-4AEF-ACE7-A56844E05D02}"/>
    <cellStyle name="60% - Accent3 3 2 2 6 2" xfId="25481" xr:uid="{2790F04E-97C5-4076-B503-FAE285ACBD28}"/>
    <cellStyle name="60% - Accent3 3 2 2 7" xfId="17153" xr:uid="{8B2CADBA-F4F9-4F20-B380-C06BFCCDEBBE}"/>
    <cellStyle name="60% - Accent3 3 2 3" xfId="713" xr:uid="{0EF35542-3514-47B8-B4D7-F3D7B8460B8A}"/>
    <cellStyle name="60% - Accent3 3 2 3 2" xfId="2043" xr:uid="{D33C9A19-CEDB-4F2D-9F74-238A649155FA}"/>
    <cellStyle name="60% - Accent3 3 2 3 2 2" xfId="4833" xr:uid="{4DF3724A-4D48-4E33-A7DE-DE25CF54D27F}"/>
    <cellStyle name="60% - Accent3 3 2 3 2 2 2" xfId="13163" xr:uid="{E4FBADEF-50DA-42CF-A442-EC96E73C39C7}"/>
    <cellStyle name="60% - Accent3 3 2 3 2 2 2 2" xfId="29820" xr:uid="{854E1A40-43CA-45DB-B1EB-CD848EBAF3BF}"/>
    <cellStyle name="60% - Accent3 3 2 3 2 2 3" xfId="21492" xr:uid="{C9E7B0E3-298E-4557-8F6A-3B8432D3D67A}"/>
    <cellStyle name="60% - Accent3 3 2 3 2 3" xfId="7609" xr:uid="{A2397160-C6D0-4391-9894-82281D2A3D21}"/>
    <cellStyle name="60% - Accent3 3 2 3 2 3 2" xfId="15939" xr:uid="{8F5DC46C-A871-442A-ACCA-AF199743D3B4}"/>
    <cellStyle name="60% - Accent3 3 2 3 2 3 2 2" xfId="32596" xr:uid="{E248D45C-C760-4143-BF88-87E4C922050F}"/>
    <cellStyle name="60% - Accent3 3 2 3 2 3 3" xfId="24268" xr:uid="{459C9B84-565D-4419-B9FF-925CC19AD1E7}"/>
    <cellStyle name="60% - Accent3 3 2 3 2 4" xfId="10387" xr:uid="{470B0BB0-346F-4310-9164-AD54E2D0072A}"/>
    <cellStyle name="60% - Accent3 3 2 3 2 4 2" xfId="27044" xr:uid="{BB2D47E4-5544-4487-AEF2-55E6756592D6}"/>
    <cellStyle name="60% - Accent3 3 2 3 2 5" xfId="18716" xr:uid="{0B0EEB04-B97B-4F17-9F3D-9A0B28973B1A}"/>
    <cellStyle name="60% - Accent3 3 2 3 3" xfId="3506" xr:uid="{7EED566C-E5EA-4527-ADDF-5A1184261837}"/>
    <cellStyle name="60% - Accent3 3 2 3 3 2" xfId="11836" xr:uid="{166D1B1C-5A84-4CD5-8A24-B0934255DDF5}"/>
    <cellStyle name="60% - Accent3 3 2 3 3 2 2" xfId="28493" xr:uid="{9C0F1701-BF33-4832-BDCF-3A033ACFE584}"/>
    <cellStyle name="60% - Accent3 3 2 3 3 3" xfId="20165" xr:uid="{F61497FF-21F5-44BF-AB36-E56D72EFE183}"/>
    <cellStyle name="60% - Accent3 3 2 3 4" xfId="6282" xr:uid="{94019DC5-A447-44C5-890A-062F19D4B5F6}"/>
    <cellStyle name="60% - Accent3 3 2 3 4 2" xfId="14612" xr:uid="{89F1B1B1-3305-4260-B2B9-4CDF894A90B0}"/>
    <cellStyle name="60% - Accent3 3 2 3 4 2 2" xfId="31269" xr:uid="{18754EA5-0450-4FC4-BAEC-6703020A5B17}"/>
    <cellStyle name="60% - Accent3 3 2 3 4 3" xfId="22941" xr:uid="{5E149DAD-A2E5-4460-87CA-94D73ADD8100}"/>
    <cellStyle name="60% - Accent3 3 2 3 5" xfId="9060" xr:uid="{6C13B6AB-8FA6-4885-BEC1-F2D395A3F45D}"/>
    <cellStyle name="60% - Accent3 3 2 3 5 2" xfId="25717" xr:uid="{7FE44AFF-B6C6-4B14-8D6D-1CB2ADFCAD74}"/>
    <cellStyle name="60% - Accent3 3 2 3 6" xfId="17389" xr:uid="{7C2F5A6E-D16E-4E03-8D52-C400159CC054}"/>
    <cellStyle name="60% - Accent3 3 2 4" xfId="1190" xr:uid="{C1256755-2E90-47B9-BDBD-C1297072EA66}"/>
    <cellStyle name="60% - Accent3 3 2 4 2" xfId="2518" xr:uid="{444CC8AC-17DE-48C1-ACAD-0ABB1528DDF4}"/>
    <cellStyle name="60% - Accent3 3 2 4 2 2" xfId="5308" xr:uid="{501BA643-3785-4B8F-93D8-D7557675FB88}"/>
    <cellStyle name="60% - Accent3 3 2 4 2 2 2" xfId="13638" xr:uid="{ECB088F5-778E-4C87-A825-8863F85CE8E1}"/>
    <cellStyle name="60% - Accent3 3 2 4 2 2 2 2" xfId="30295" xr:uid="{66846D8E-785A-453B-8669-402611F43F60}"/>
    <cellStyle name="60% - Accent3 3 2 4 2 2 3" xfId="21967" xr:uid="{9FC2EB13-D7D4-4504-91E2-70268DD72014}"/>
    <cellStyle name="60% - Accent3 3 2 4 2 3" xfId="8084" xr:uid="{3BBB1EC1-9629-4D0B-B4B0-7D19B2D69C2F}"/>
    <cellStyle name="60% - Accent3 3 2 4 2 3 2" xfId="16414" xr:uid="{D7F3F66E-8F43-431E-B8A1-6C709B875A3D}"/>
    <cellStyle name="60% - Accent3 3 2 4 2 3 2 2" xfId="33071" xr:uid="{9A2C5DF5-A48B-4DB7-BC5C-5FA01A2B5D2B}"/>
    <cellStyle name="60% - Accent3 3 2 4 2 3 3" xfId="24743" xr:uid="{5DCD7E5D-162A-4102-9837-3D0EF8DD4AC3}"/>
    <cellStyle name="60% - Accent3 3 2 4 2 4" xfId="10862" xr:uid="{536AB484-F864-4DDE-B12B-093A3EB0903C}"/>
    <cellStyle name="60% - Accent3 3 2 4 2 4 2" xfId="27519" xr:uid="{A5B74C63-A55A-45EB-ADAB-E558B6F216EF}"/>
    <cellStyle name="60% - Accent3 3 2 4 2 5" xfId="19191" xr:uid="{29961B83-CA50-490F-B336-A7FD226CF079}"/>
    <cellStyle name="60% - Accent3 3 2 4 3" xfId="3981" xr:uid="{31AA46D6-FB5E-4FCB-B498-29D3C16CD6A5}"/>
    <cellStyle name="60% - Accent3 3 2 4 3 2" xfId="12311" xr:uid="{4C88C91D-2F3B-4824-BE7C-4997E8B4C847}"/>
    <cellStyle name="60% - Accent3 3 2 4 3 2 2" xfId="28968" xr:uid="{EA041E32-275E-474C-BDDE-D7F8879AB43A}"/>
    <cellStyle name="60% - Accent3 3 2 4 3 3" xfId="20640" xr:uid="{65C42073-E59C-4B4C-BF2D-441F0BA80DB5}"/>
    <cellStyle name="60% - Accent3 3 2 4 4" xfId="6757" xr:uid="{9105BE94-75F3-4E9B-864E-F8B04BD50029}"/>
    <cellStyle name="60% - Accent3 3 2 4 4 2" xfId="15087" xr:uid="{E8289B1B-DB5D-4E61-B976-ED8D893E60FB}"/>
    <cellStyle name="60% - Accent3 3 2 4 4 2 2" xfId="31744" xr:uid="{200DB9E9-FB92-4201-9C71-C4985F875369}"/>
    <cellStyle name="60% - Accent3 3 2 4 4 3" xfId="23416" xr:uid="{3EE65998-06E3-40FC-8F88-ED3A8FB1A781}"/>
    <cellStyle name="60% - Accent3 3 2 4 5" xfId="9535" xr:uid="{2C905A27-8868-4C12-91AB-49B678ED67BF}"/>
    <cellStyle name="60% - Accent3 3 2 4 5 2" xfId="26192" xr:uid="{1B465824-B63E-412A-9B66-DD262584C7CE}"/>
    <cellStyle name="60% - Accent3 3 2 4 6" xfId="17864" xr:uid="{E96A14E8-1DAF-4DEE-B499-158C2F9DA504}"/>
    <cellStyle name="60% - Accent3 3 2 5" xfId="1570" xr:uid="{27B72E5E-4734-442A-8F75-C8606CCB7EB8}"/>
    <cellStyle name="60% - Accent3 3 2 5 2" xfId="4360" xr:uid="{CABF0A5E-841B-4AEE-8DCA-7EAD61CE83B0}"/>
    <cellStyle name="60% - Accent3 3 2 5 2 2" xfId="12690" xr:uid="{8A0E7D74-1AF3-4B45-8BF3-7431A691D706}"/>
    <cellStyle name="60% - Accent3 3 2 5 2 2 2" xfId="29347" xr:uid="{CD37E613-BD53-4677-931F-6ACF12FD5CC6}"/>
    <cellStyle name="60% - Accent3 3 2 5 2 3" xfId="21019" xr:uid="{037AA7C0-B78B-418A-AC5A-AFC4279EA65A}"/>
    <cellStyle name="60% - Accent3 3 2 5 3" xfId="7136" xr:uid="{1C1779DE-6DEB-45B8-81AD-966BF95B3E31}"/>
    <cellStyle name="60% - Accent3 3 2 5 3 2" xfId="15466" xr:uid="{53BF540F-A608-4445-A130-876DFD6C8474}"/>
    <cellStyle name="60% - Accent3 3 2 5 3 2 2" xfId="32123" xr:uid="{B0E42F80-A17D-4B3D-87CF-9A06BCD32914}"/>
    <cellStyle name="60% - Accent3 3 2 5 3 3" xfId="23795" xr:uid="{F38B3106-DB98-41BC-95BA-A1CDF7722A62}"/>
    <cellStyle name="60% - Accent3 3 2 5 4" xfId="9914" xr:uid="{F5130305-709D-4833-AB93-0B171B2E621D}"/>
    <cellStyle name="60% - Accent3 3 2 5 4 2" xfId="26571" xr:uid="{F48F6FC8-C82A-4ED2-8380-627D3E012DA0}"/>
    <cellStyle name="60% - Accent3 3 2 5 5" xfId="18243" xr:uid="{6C8FC705-6E37-44A8-AE5E-1D38040BBB9A}"/>
    <cellStyle name="60% - Accent3 3 2 6" xfId="3033" xr:uid="{21A7037E-5F6B-42BD-A5C5-E916D3D36680}"/>
    <cellStyle name="60% - Accent3 3 2 6 2" xfId="11363" xr:uid="{E6D1EA2E-230E-46FC-BEAD-AB44C6BE8C59}"/>
    <cellStyle name="60% - Accent3 3 2 6 2 2" xfId="28020" xr:uid="{C038C39D-8FF0-4B7C-ABAC-3885F84390A2}"/>
    <cellStyle name="60% - Accent3 3 2 6 3" xfId="19692" xr:uid="{B5A260A6-4E38-426F-A479-99F813718CF2}"/>
    <cellStyle name="60% - Accent3 3 2 7" xfId="5809" xr:uid="{C8480C36-4EBA-4812-A365-43C601B57793}"/>
    <cellStyle name="60% - Accent3 3 2 7 2" xfId="14139" xr:uid="{0D83651C-580A-40BB-BB56-AD5CE164D955}"/>
    <cellStyle name="60% - Accent3 3 2 7 2 2" xfId="30796" xr:uid="{5F8259F3-367A-44CE-9D54-B06ABB8884E6}"/>
    <cellStyle name="60% - Accent3 3 2 7 3" xfId="22468" xr:uid="{C5BE8102-36BB-47D0-AF56-8534A983EAAA}"/>
    <cellStyle name="60% - Accent3 3 2 8" xfId="8587" xr:uid="{95E155A2-90DC-471C-8914-2F12A7CA98C4}"/>
    <cellStyle name="60% - Accent3 3 2 8 2" xfId="25244" xr:uid="{DF7F33C5-3681-4987-A53C-73223C6F9889}"/>
    <cellStyle name="60% - Accent3 3 2 9" xfId="16916" xr:uid="{160DFB71-9246-469D-A00F-D5D43D68F706}"/>
    <cellStyle name="60% - Accent3 3 3" xfId="357" xr:uid="{85440AE9-4ABC-4BD4-9DB2-0688DA38FC46}"/>
    <cellStyle name="60% - Accent3 3 3 2" xfId="836" xr:uid="{AE5DC623-845A-460C-BB90-52FC9D788F9D}"/>
    <cellStyle name="60% - Accent3 3 3 2 2" xfId="2164" xr:uid="{394A81DC-8A18-4373-BA97-9D7412323EE3}"/>
    <cellStyle name="60% - Accent3 3 3 2 2 2" xfId="4954" xr:uid="{49685070-F62D-4A9C-9A8D-388C33A33677}"/>
    <cellStyle name="60% - Accent3 3 3 2 2 2 2" xfId="13284" xr:uid="{89560351-660B-427E-8B20-79E5011159E8}"/>
    <cellStyle name="60% - Accent3 3 3 2 2 2 2 2" xfId="29941" xr:uid="{231720BB-FC50-4580-84C1-BC1D9252E2BA}"/>
    <cellStyle name="60% - Accent3 3 3 2 2 2 3" xfId="21613" xr:uid="{62518549-466B-49A8-9470-EC1DECC14CC3}"/>
    <cellStyle name="60% - Accent3 3 3 2 2 3" xfId="7730" xr:uid="{BCDA16DA-DEC1-461A-BF83-FE687B0FD97A}"/>
    <cellStyle name="60% - Accent3 3 3 2 2 3 2" xfId="16060" xr:uid="{695AA4FD-42D3-433D-92CD-F383B2BA3945}"/>
    <cellStyle name="60% - Accent3 3 3 2 2 3 2 2" xfId="32717" xr:uid="{EC2D3DFF-BE6A-4539-B937-88EA09E01EBD}"/>
    <cellStyle name="60% - Accent3 3 3 2 2 3 3" xfId="24389" xr:uid="{ED3B118E-8CB5-4C91-AE18-02354274FABB}"/>
    <cellStyle name="60% - Accent3 3 3 2 2 4" xfId="10508" xr:uid="{CE61722A-F511-4A7B-AD9B-49CBC8413044}"/>
    <cellStyle name="60% - Accent3 3 3 2 2 4 2" xfId="27165" xr:uid="{D471E08A-1FDE-456F-AA10-2C82B896A8FA}"/>
    <cellStyle name="60% - Accent3 3 3 2 2 5" xfId="18837" xr:uid="{D825564E-82B7-4A94-9794-8437784B8F1B}"/>
    <cellStyle name="60% - Accent3 3 3 2 3" xfId="3627" xr:uid="{88B6E067-CDCD-46B7-8D6F-05D099A04D84}"/>
    <cellStyle name="60% - Accent3 3 3 2 3 2" xfId="11957" xr:uid="{1215A87F-69BD-4273-9699-6CDD3A4CE923}"/>
    <cellStyle name="60% - Accent3 3 3 2 3 2 2" xfId="28614" xr:uid="{957A72E2-6AD6-4F99-93C9-1B16DF6C7656}"/>
    <cellStyle name="60% - Accent3 3 3 2 3 3" xfId="20286" xr:uid="{582D4A22-3535-4064-B2AC-78D9B2B96341}"/>
    <cellStyle name="60% - Accent3 3 3 2 4" xfId="6403" xr:uid="{25E6A277-B1DA-4C0D-9AA9-5E28630E7F06}"/>
    <cellStyle name="60% - Accent3 3 3 2 4 2" xfId="14733" xr:uid="{54AAC274-2B88-4D79-968E-E28F5B1BF279}"/>
    <cellStyle name="60% - Accent3 3 3 2 4 2 2" xfId="31390" xr:uid="{FE16AC0B-FAAD-4DF3-875F-ED59AF3DB151}"/>
    <cellStyle name="60% - Accent3 3 3 2 4 3" xfId="23062" xr:uid="{351609CD-3439-4BCA-9F02-AA8A1043D0C7}"/>
    <cellStyle name="60% - Accent3 3 3 2 5" xfId="9181" xr:uid="{399F1C6A-143E-431E-AB3E-3C665DA61CA5}"/>
    <cellStyle name="60% - Accent3 3 3 2 5 2" xfId="25838" xr:uid="{30744F8E-AC66-4E17-BB4D-3F20C0614AAA}"/>
    <cellStyle name="60% - Accent3 3 3 2 6" xfId="17510" xr:uid="{745F1B57-E7ED-4506-B16C-6DBCF596BE85}"/>
    <cellStyle name="60% - Accent3 3 3 3" xfId="1687" xr:uid="{6244BB87-36E1-408A-977C-8BAC31FEFF52}"/>
    <cellStyle name="60% - Accent3 3 3 3 2" xfId="4477" xr:uid="{4A4B7E52-77C7-4D47-8633-677D902EA279}"/>
    <cellStyle name="60% - Accent3 3 3 3 2 2" xfId="12807" xr:uid="{3BA2DDDD-DBAC-4101-97A9-2A2AF3F8E352}"/>
    <cellStyle name="60% - Accent3 3 3 3 2 2 2" xfId="29464" xr:uid="{CF17F575-F541-4993-B5CB-591EAA940886}"/>
    <cellStyle name="60% - Accent3 3 3 3 2 3" xfId="21136" xr:uid="{16D6115F-C5AE-484F-B458-ADAD8915A790}"/>
    <cellStyle name="60% - Accent3 3 3 3 3" xfId="7253" xr:uid="{A14272B4-059A-4699-BD6F-F1E91FD47B8A}"/>
    <cellStyle name="60% - Accent3 3 3 3 3 2" xfId="15583" xr:uid="{B556E52A-532B-4B36-838E-C1E2728ECD13}"/>
    <cellStyle name="60% - Accent3 3 3 3 3 2 2" xfId="32240" xr:uid="{3BF4C393-C073-4614-AD10-142F2AF43947}"/>
    <cellStyle name="60% - Accent3 3 3 3 3 3" xfId="23912" xr:uid="{737EC134-0DC0-4D60-B268-5DD20BD9D108}"/>
    <cellStyle name="60% - Accent3 3 3 3 4" xfId="10031" xr:uid="{2D9CD19D-5579-46E0-B530-25E9E22D2DA5}"/>
    <cellStyle name="60% - Accent3 3 3 3 4 2" xfId="26688" xr:uid="{A7A2A953-C49E-4874-A38E-0D98E658C3B2}"/>
    <cellStyle name="60% - Accent3 3 3 3 5" xfId="18360" xr:uid="{7A966AD1-C131-4059-A695-C5321B23193F}"/>
    <cellStyle name="60% - Accent3 3 3 4" xfId="3150" xr:uid="{0002F501-E5D5-4C2C-A6DF-27B4D4F3ECDC}"/>
    <cellStyle name="60% - Accent3 3 3 4 2" xfId="11480" xr:uid="{923E071B-D260-424A-928B-226D2A8792A0}"/>
    <cellStyle name="60% - Accent3 3 3 4 2 2" xfId="28137" xr:uid="{57B95930-4563-42FF-B1E3-99BCC6AD1CFD}"/>
    <cellStyle name="60% - Accent3 3 3 4 3" xfId="19809" xr:uid="{884FBA89-0C83-4D93-9E2F-8E3442CD2F20}"/>
    <cellStyle name="60% - Accent3 3 3 5" xfId="5926" xr:uid="{11AFD07D-E7F4-47CB-98C5-B58FAA13A9A3}"/>
    <cellStyle name="60% - Accent3 3 3 5 2" xfId="14256" xr:uid="{366460BD-35B7-470A-9D1D-E0513FBB4BDF}"/>
    <cellStyle name="60% - Accent3 3 3 5 2 2" xfId="30913" xr:uid="{F9F2A2A6-7AEB-4A9D-8889-F3EEB5E316D3}"/>
    <cellStyle name="60% - Accent3 3 3 5 3" xfId="22585" xr:uid="{0A48E35E-443E-40AA-8826-F207461ADEF8}"/>
    <cellStyle name="60% - Accent3 3 3 6" xfId="8704" xr:uid="{4863B2CA-DBA9-404D-918A-22A7A9510648}"/>
    <cellStyle name="60% - Accent3 3 3 6 2" xfId="25361" xr:uid="{D8C80763-D957-4C99-913A-B3559877644A}"/>
    <cellStyle name="60% - Accent3 3 3 7" xfId="17033" xr:uid="{E07D2B85-D804-43B6-B5AE-D1E7E5A2E41B}"/>
    <cellStyle name="60% - Accent3 3 4" xfId="593" xr:uid="{A1BBD12E-C6B4-40AC-A763-516B91527893}"/>
    <cellStyle name="60% - Accent3 3 4 2" xfId="1923" xr:uid="{43E3BC8C-5743-4765-9EB7-CC277C87A55F}"/>
    <cellStyle name="60% - Accent3 3 4 2 2" xfId="4713" xr:uid="{DE014EF7-DC30-4836-9A4B-2C0BFEFD4BAD}"/>
    <cellStyle name="60% - Accent3 3 4 2 2 2" xfId="13043" xr:uid="{FFBE2BDA-36E7-4FE9-86A9-65A841FF7D1A}"/>
    <cellStyle name="60% - Accent3 3 4 2 2 2 2" xfId="29700" xr:uid="{366A9E69-8596-4CA5-92AC-5A72CBF72D3C}"/>
    <cellStyle name="60% - Accent3 3 4 2 2 3" xfId="21372" xr:uid="{F4CBD87C-5D5F-4CF7-AD1D-AA5E43CA19DC}"/>
    <cellStyle name="60% - Accent3 3 4 2 3" xfId="7489" xr:uid="{0D32F3E9-042B-4837-83B7-AD5B9A7756F2}"/>
    <cellStyle name="60% - Accent3 3 4 2 3 2" xfId="15819" xr:uid="{5F1300F7-ED89-4E52-8639-823554FC7F90}"/>
    <cellStyle name="60% - Accent3 3 4 2 3 2 2" xfId="32476" xr:uid="{27EF53E2-E45E-4654-80D1-C28910AFB269}"/>
    <cellStyle name="60% - Accent3 3 4 2 3 3" xfId="24148" xr:uid="{DE3DE626-560B-4DAC-A2E2-EF8381AC225F}"/>
    <cellStyle name="60% - Accent3 3 4 2 4" xfId="10267" xr:uid="{AD8FCE7A-A22D-4A41-8E86-037E08688541}"/>
    <cellStyle name="60% - Accent3 3 4 2 4 2" xfId="26924" xr:uid="{49897036-288B-4209-93F6-C14F9797A8C8}"/>
    <cellStyle name="60% - Accent3 3 4 2 5" xfId="18596" xr:uid="{B0871961-49F2-45A2-8D35-D47D57F0BB0E}"/>
    <cellStyle name="60% - Accent3 3 4 3" xfId="3386" xr:uid="{FA69BB6C-C01A-45CE-B25C-C8AEB40180BD}"/>
    <cellStyle name="60% - Accent3 3 4 3 2" xfId="11716" xr:uid="{C2763E33-4FB0-4373-986C-833EF9861A34}"/>
    <cellStyle name="60% - Accent3 3 4 3 2 2" xfId="28373" xr:uid="{7BE91B2A-A35E-4474-B1BF-F390635841FC}"/>
    <cellStyle name="60% - Accent3 3 4 3 3" xfId="20045" xr:uid="{7DA3FE46-EB3B-487A-BE5C-B980CC5C044A}"/>
    <cellStyle name="60% - Accent3 3 4 4" xfId="6162" xr:uid="{E9311CF2-2279-4D70-B5CB-CC83CED265D6}"/>
    <cellStyle name="60% - Accent3 3 4 4 2" xfId="14492" xr:uid="{7ACEA281-88C2-444D-BFFE-9A4702236DC4}"/>
    <cellStyle name="60% - Accent3 3 4 4 2 2" xfId="31149" xr:uid="{C841B2D2-3879-43B1-BB1F-85CBE7C39DF7}"/>
    <cellStyle name="60% - Accent3 3 4 4 3" xfId="22821" xr:uid="{C44A9F40-7364-4396-BF7C-319A1F7E3F1A}"/>
    <cellStyle name="60% - Accent3 3 4 5" xfId="8940" xr:uid="{91412111-A923-421B-A817-6409D6379B98}"/>
    <cellStyle name="60% - Accent3 3 4 5 2" xfId="25597" xr:uid="{23E96E68-9961-4A76-9BDC-7427ED9B3AC9}"/>
    <cellStyle name="60% - Accent3 3 4 6" xfId="17269" xr:uid="{027CB163-F99E-4296-975A-4B89BB2A8B22}"/>
    <cellStyle name="60% - Accent3 3 5" xfId="1070" xr:uid="{52784FA9-547D-4A10-87B1-156A11ED4D89}"/>
    <cellStyle name="60% - Accent3 3 5 2" xfId="2398" xr:uid="{ACFCAFCC-91D5-42A9-B28D-156820A7282E}"/>
    <cellStyle name="60% - Accent3 3 5 2 2" xfId="5188" xr:uid="{FB52A0C7-70EE-4436-B19F-2AA97471C27F}"/>
    <cellStyle name="60% - Accent3 3 5 2 2 2" xfId="13518" xr:uid="{E5C12C5B-0B1F-4914-9373-403E52B61172}"/>
    <cellStyle name="60% - Accent3 3 5 2 2 2 2" xfId="30175" xr:uid="{2B2F188E-EB0B-41E5-9BCC-1DEB3657DADE}"/>
    <cellStyle name="60% - Accent3 3 5 2 2 3" xfId="21847" xr:uid="{735D125B-2DC3-4D4A-B40B-F61D595A4570}"/>
    <cellStyle name="60% - Accent3 3 5 2 3" xfId="7964" xr:uid="{318F126F-6312-40E3-8AC1-848A2A27D478}"/>
    <cellStyle name="60% - Accent3 3 5 2 3 2" xfId="16294" xr:uid="{0BEC710F-B11D-4779-B4A3-539011940241}"/>
    <cellStyle name="60% - Accent3 3 5 2 3 2 2" xfId="32951" xr:uid="{98329442-006D-4482-8034-31D302538388}"/>
    <cellStyle name="60% - Accent3 3 5 2 3 3" xfId="24623" xr:uid="{0C39E434-D339-485B-801C-CC474EEE1DE6}"/>
    <cellStyle name="60% - Accent3 3 5 2 4" xfId="10742" xr:uid="{09FF4114-95C6-4036-992C-FFB17C274F33}"/>
    <cellStyle name="60% - Accent3 3 5 2 4 2" xfId="27399" xr:uid="{9BC6A93C-AA34-4B83-8685-D906F0909D52}"/>
    <cellStyle name="60% - Accent3 3 5 2 5" xfId="19071" xr:uid="{3E791B7F-668C-4925-A0C7-152C92DE0B6E}"/>
    <cellStyle name="60% - Accent3 3 5 3" xfId="3861" xr:uid="{AE3AADB8-2AE6-4A9B-A88A-656A6606D674}"/>
    <cellStyle name="60% - Accent3 3 5 3 2" xfId="12191" xr:uid="{5C7A14C7-1112-4EFE-8032-96BF713FFBF2}"/>
    <cellStyle name="60% - Accent3 3 5 3 2 2" xfId="28848" xr:uid="{49B68C95-7950-4ED2-8EE9-D7140C004AA7}"/>
    <cellStyle name="60% - Accent3 3 5 3 3" xfId="20520" xr:uid="{C2A22AEC-04A2-452A-A002-F4CD76CD91EB}"/>
    <cellStyle name="60% - Accent3 3 5 4" xfId="6637" xr:uid="{6BB3F596-E0BD-4904-85BC-71636F46718F}"/>
    <cellStyle name="60% - Accent3 3 5 4 2" xfId="14967" xr:uid="{D0BD30E2-577E-4011-A0FB-F25841A7A3C4}"/>
    <cellStyle name="60% - Accent3 3 5 4 2 2" xfId="31624" xr:uid="{21D6A325-C519-4E93-937E-CE208D27FA78}"/>
    <cellStyle name="60% - Accent3 3 5 4 3" xfId="23296" xr:uid="{34AB8124-FC0E-4A92-835C-68B3DD0E6EC4}"/>
    <cellStyle name="60% - Accent3 3 5 5" xfId="9415" xr:uid="{68271E80-106D-44E3-A109-5841C13DB5EF}"/>
    <cellStyle name="60% - Accent3 3 5 5 2" xfId="26072" xr:uid="{A0555E20-25EB-4E4E-B1D7-48A1EA8BA8C1}"/>
    <cellStyle name="60% - Accent3 3 5 6" xfId="17744" xr:uid="{3A520135-8046-4146-B7D1-749A66528224}"/>
    <cellStyle name="60% - Accent3 3 6" xfId="1335" xr:uid="{BE81646E-8507-459B-B074-5F16E81E0B36}"/>
    <cellStyle name="60% - Accent3 3 6 2" xfId="2663" xr:uid="{77B9107D-EC96-469B-8FAD-983C6DA7D5D8}"/>
    <cellStyle name="60% - Accent3 3 6 2 2" xfId="5453" xr:uid="{036D9E08-1A5E-4B22-A2E0-BE5FC37B9500}"/>
    <cellStyle name="60% - Accent3 3 6 2 2 2" xfId="13783" xr:uid="{3598CAC4-8CE2-4099-BFB4-7F3F47F4D643}"/>
    <cellStyle name="60% - Accent3 3 6 2 2 2 2" xfId="30440" xr:uid="{7F67BAA1-6853-4DFE-B9B3-D90D9D8C0A18}"/>
    <cellStyle name="60% - Accent3 3 6 2 2 3" xfId="22112" xr:uid="{0B49A7E6-EF54-40A4-987A-95D1D318FE81}"/>
    <cellStyle name="60% - Accent3 3 6 2 3" xfId="8229" xr:uid="{41C4AC06-59E0-46A8-B93B-A571FB8B1442}"/>
    <cellStyle name="60% - Accent3 3 6 2 3 2" xfId="16559" xr:uid="{F66D8243-B6E6-47CA-83D5-F1D1C42E9FDB}"/>
    <cellStyle name="60% - Accent3 3 6 2 3 2 2" xfId="33216" xr:uid="{0E07EB73-DF37-447C-B81B-3C003B73326D}"/>
    <cellStyle name="60% - Accent3 3 6 2 3 3" xfId="24888" xr:uid="{BF5D555B-228D-4851-A06F-F9AD6FD45982}"/>
    <cellStyle name="60% - Accent3 3 6 2 4" xfId="11007" xr:uid="{742CA6C8-C818-4B31-9B53-33B9F31E1507}"/>
    <cellStyle name="60% - Accent3 3 6 2 4 2" xfId="27664" xr:uid="{7F88985C-775D-421F-89A7-72EED0FA1D58}"/>
    <cellStyle name="60% - Accent3 3 6 2 5" xfId="19336" xr:uid="{5249394A-AFA1-478E-BD0E-926ECDFCCB7D}"/>
    <cellStyle name="60% - Accent3 3 6 3" xfId="4126" xr:uid="{35F016BA-B4DA-4D42-9504-4CAAB8C02749}"/>
    <cellStyle name="60% - Accent3 3 6 3 2" xfId="12456" xr:uid="{C858AE25-E941-4676-8669-50E69419AAC8}"/>
    <cellStyle name="60% - Accent3 3 6 3 2 2" xfId="29113" xr:uid="{DC89B94A-ED72-4A7B-AC14-FC9EFF012DF3}"/>
    <cellStyle name="60% - Accent3 3 6 3 3" xfId="20785" xr:uid="{1B4A77AC-9115-440B-A9A9-4642D480DB60}"/>
    <cellStyle name="60% - Accent3 3 6 4" xfId="6902" xr:uid="{EB6C97A2-7440-4E5E-803D-1D4369F77D4C}"/>
    <cellStyle name="60% - Accent3 3 6 4 2" xfId="15232" xr:uid="{C57C08F0-AA83-47A0-BD22-B10CDB3BF9CD}"/>
    <cellStyle name="60% - Accent3 3 6 4 2 2" xfId="31889" xr:uid="{B5851C5C-2C7E-4859-8701-13E4A5316719}"/>
    <cellStyle name="60% - Accent3 3 6 4 3" xfId="23561" xr:uid="{34C71EC9-2301-475F-8BE3-381CFE736E11}"/>
    <cellStyle name="60% - Accent3 3 6 5" xfId="9680" xr:uid="{5FCAD571-FB75-48C9-8887-16A015424BFC}"/>
    <cellStyle name="60% - Accent3 3 6 5 2" xfId="26337" xr:uid="{76770A8B-529A-41CA-A10A-B29C7B0A18D1}"/>
    <cellStyle name="60% - Accent3 3 6 6" xfId="18009" xr:uid="{6F7D31D0-03E9-4B5F-805A-58AB80B619F2}"/>
    <cellStyle name="60% - Accent3 3 7" xfId="1450" xr:uid="{1B62A817-8C9D-49E1-BDFA-E10F6CC13F1D}"/>
    <cellStyle name="60% - Accent3 3 7 2" xfId="4240" xr:uid="{B31A711F-5D46-4411-952D-F8E2052239FE}"/>
    <cellStyle name="60% - Accent3 3 7 2 2" xfId="12570" xr:uid="{A019E258-EAEF-42A2-AEB0-6140AE028656}"/>
    <cellStyle name="60% - Accent3 3 7 2 2 2" xfId="29227" xr:uid="{FF541DD3-E400-4868-9F12-BB4E9766912D}"/>
    <cellStyle name="60% - Accent3 3 7 2 3" xfId="20899" xr:uid="{BC3EBEB8-2E93-4809-B84F-A38E33DA4AD3}"/>
    <cellStyle name="60% - Accent3 3 7 3" xfId="7016" xr:uid="{195F4F5E-2D65-4995-B70D-E4745A5055F1}"/>
    <cellStyle name="60% - Accent3 3 7 3 2" xfId="15346" xr:uid="{CFA41E4E-1809-474A-AD5F-C8BFB3534452}"/>
    <cellStyle name="60% - Accent3 3 7 3 2 2" xfId="32003" xr:uid="{0934A0F5-5246-4D50-BD30-96EB12742A5F}"/>
    <cellStyle name="60% - Accent3 3 7 3 3" xfId="23675" xr:uid="{B480DFDB-418F-4EED-8BF8-2092436591F8}"/>
    <cellStyle name="60% - Accent3 3 7 4" xfId="9794" xr:uid="{D11D3EC5-D6E3-4094-A36D-B7FC4B5435AA}"/>
    <cellStyle name="60% - Accent3 3 7 4 2" xfId="26451" xr:uid="{11A24D92-97A0-42F9-80B4-21B8737D0538}"/>
    <cellStyle name="60% - Accent3 3 7 5" xfId="18123" xr:uid="{24E5A32E-F93A-4BB8-9A2C-5D9A10C5BDC1}"/>
    <cellStyle name="60% - Accent3 3 8" xfId="2913" xr:uid="{632DFE3F-A7B4-40AD-9F07-2A18B59A1D4E}"/>
    <cellStyle name="60% - Accent3 3 8 2" xfId="11243" xr:uid="{0CAF0E74-4127-4F95-B6AE-065B41173185}"/>
    <cellStyle name="60% - Accent3 3 8 2 2" xfId="27900" xr:uid="{C609FD3C-A58E-4A44-9F69-D067F0019BCD}"/>
    <cellStyle name="60% - Accent3 3 8 3" xfId="19572" xr:uid="{ACE552CD-E3E7-4E94-A143-4A9C80BDC496}"/>
    <cellStyle name="60% - Accent3 3 9" xfId="5689" xr:uid="{549F561C-291E-40FB-AD24-861EE8CE055A}"/>
    <cellStyle name="60% - Accent3 3 9 2" xfId="14019" xr:uid="{6A89E4BC-224C-4A20-A570-D992602E2A06}"/>
    <cellStyle name="60% - Accent3 3 9 2 2" xfId="30676" xr:uid="{07732F4E-2A3C-471C-A2E5-3A7B800C73E0}"/>
    <cellStyle name="60% - Accent3 3 9 3" xfId="22348" xr:uid="{802F4762-F7BE-416F-9038-1A707C44AFE7}"/>
    <cellStyle name="60% - Accent3 4" xfId="173" xr:uid="{196BA99E-FB2F-4EA8-BCA1-CF0102D8E5A7}"/>
    <cellStyle name="60% - Accent3 4 2" xfId="415" xr:uid="{A15A82A4-D9F0-40AA-915B-5DA79C96CECE}"/>
    <cellStyle name="60% - Accent3 4 2 2" xfId="892" xr:uid="{1AC8D2D5-3679-4501-9297-FCB8AB4C5982}"/>
    <cellStyle name="60% - Accent3 4 2 2 2" xfId="2220" xr:uid="{AEBD78FD-BCBE-43AD-9CFA-D601C74A526A}"/>
    <cellStyle name="60% - Accent3 4 2 2 2 2" xfId="5010" xr:uid="{A8E8040F-E39E-4438-A07E-0933341AC86F}"/>
    <cellStyle name="60% - Accent3 4 2 2 2 2 2" xfId="13340" xr:uid="{A208ACA0-B1A6-4A35-9D90-65565AE02D33}"/>
    <cellStyle name="60% - Accent3 4 2 2 2 2 2 2" xfId="29997" xr:uid="{BD6DC29F-DCEA-49B4-AB88-CB56842CC04B}"/>
    <cellStyle name="60% - Accent3 4 2 2 2 2 3" xfId="21669" xr:uid="{5917CD69-1CE6-4D66-A204-6F3C8BD1825A}"/>
    <cellStyle name="60% - Accent3 4 2 2 2 3" xfId="7786" xr:uid="{41C79699-211C-47EC-AF75-155202EEA53F}"/>
    <cellStyle name="60% - Accent3 4 2 2 2 3 2" xfId="16116" xr:uid="{157BF894-14BC-4EB9-B1FD-DFEDD1661F73}"/>
    <cellStyle name="60% - Accent3 4 2 2 2 3 2 2" xfId="32773" xr:uid="{1F79EEAB-7D3F-4837-BBB4-351DFF43892D}"/>
    <cellStyle name="60% - Accent3 4 2 2 2 3 3" xfId="24445" xr:uid="{CD721E8E-224F-41CD-9383-9308F6B8701C}"/>
    <cellStyle name="60% - Accent3 4 2 2 2 4" xfId="10564" xr:uid="{489F3A1D-D979-4768-A5A5-8F2DCD8501AC}"/>
    <cellStyle name="60% - Accent3 4 2 2 2 4 2" xfId="27221" xr:uid="{296BF4E1-C442-48B5-A5BB-E026AA0A892B}"/>
    <cellStyle name="60% - Accent3 4 2 2 2 5" xfId="18893" xr:uid="{5BC6E66E-B998-4071-BA11-C4AC467AE551}"/>
    <cellStyle name="60% - Accent3 4 2 2 3" xfId="3683" xr:uid="{B635D406-75DC-4006-8E28-19166325C0CD}"/>
    <cellStyle name="60% - Accent3 4 2 2 3 2" xfId="12013" xr:uid="{51755A41-E643-4E4B-879F-B9F113C737A1}"/>
    <cellStyle name="60% - Accent3 4 2 2 3 2 2" xfId="28670" xr:uid="{D5AD2C7C-D566-447E-AA1A-FCE9B8A6DDC9}"/>
    <cellStyle name="60% - Accent3 4 2 2 3 3" xfId="20342" xr:uid="{0A4F1A88-E958-4C9C-BDC6-8621026FC0AB}"/>
    <cellStyle name="60% - Accent3 4 2 2 4" xfId="6459" xr:uid="{6043400C-156B-4CB9-84A4-1578945F7C6D}"/>
    <cellStyle name="60% - Accent3 4 2 2 4 2" xfId="14789" xr:uid="{AF584489-47E2-4D07-8FC9-ECAD1907803E}"/>
    <cellStyle name="60% - Accent3 4 2 2 4 2 2" xfId="31446" xr:uid="{B9D3A7CF-A704-4526-BDD5-9BF93FF2DEEC}"/>
    <cellStyle name="60% - Accent3 4 2 2 4 3" xfId="23118" xr:uid="{5B60AF44-329B-4063-BE49-949FA13E3540}"/>
    <cellStyle name="60% - Accent3 4 2 2 5" xfId="9237" xr:uid="{499C86EA-7EA3-476D-8F08-BC5EBD396496}"/>
    <cellStyle name="60% - Accent3 4 2 2 5 2" xfId="25894" xr:uid="{4B71AA43-3B67-45F5-9AEE-7A741FE788FE}"/>
    <cellStyle name="60% - Accent3 4 2 2 6" xfId="17566" xr:uid="{54647FC8-D7DF-436E-A5C0-001DF2D2810E}"/>
    <cellStyle name="60% - Accent3 4 2 3" xfId="1745" xr:uid="{CA24D4F3-7A50-436D-9BA2-60A53513E881}"/>
    <cellStyle name="60% - Accent3 4 2 3 2" xfId="4535" xr:uid="{51CCFBE5-8DA0-447A-877D-1B29D2D9BBF5}"/>
    <cellStyle name="60% - Accent3 4 2 3 2 2" xfId="12865" xr:uid="{66885B30-B050-4188-AC8F-D4216143A1E3}"/>
    <cellStyle name="60% - Accent3 4 2 3 2 2 2" xfId="29522" xr:uid="{AAEDA19A-A43A-4856-BA45-C45C37F95350}"/>
    <cellStyle name="60% - Accent3 4 2 3 2 3" xfId="21194" xr:uid="{B58C7234-98BC-49DD-A0DF-392813E4E8F3}"/>
    <cellStyle name="60% - Accent3 4 2 3 3" xfId="7311" xr:uid="{6CA0BAC6-C3B8-4E42-9CA5-DCD38C705C10}"/>
    <cellStyle name="60% - Accent3 4 2 3 3 2" xfId="15641" xr:uid="{04E1E1BC-D44E-4283-AE00-170551CBAD3D}"/>
    <cellStyle name="60% - Accent3 4 2 3 3 2 2" xfId="32298" xr:uid="{20178338-8199-40F1-B291-FC6F43DDDFB5}"/>
    <cellStyle name="60% - Accent3 4 2 3 3 3" xfId="23970" xr:uid="{E316688A-ADFA-4BDD-8778-31173B97FDB0}"/>
    <cellStyle name="60% - Accent3 4 2 3 4" xfId="10089" xr:uid="{F46039DC-7C0F-46A8-AB72-48BF0F5B9A78}"/>
    <cellStyle name="60% - Accent3 4 2 3 4 2" xfId="26746" xr:uid="{FA09CD7E-89E8-4400-9EF7-799E2B149E74}"/>
    <cellStyle name="60% - Accent3 4 2 3 5" xfId="18418" xr:uid="{71A0C591-7E40-4736-8906-3E804D06DB65}"/>
    <cellStyle name="60% - Accent3 4 2 4" xfId="3208" xr:uid="{D7EDBAFE-EC08-401C-A909-ABD24714A0E9}"/>
    <cellStyle name="60% - Accent3 4 2 4 2" xfId="11538" xr:uid="{40DCE96A-6144-43AB-BDD5-4F3D2572C1D0}"/>
    <cellStyle name="60% - Accent3 4 2 4 2 2" xfId="28195" xr:uid="{F57A1005-CA50-467E-9CAD-D80649F19D88}"/>
    <cellStyle name="60% - Accent3 4 2 4 3" xfId="19867" xr:uid="{3C786858-4440-4590-BF05-A8B6C1AC543D}"/>
    <cellStyle name="60% - Accent3 4 2 5" xfId="5984" xr:uid="{45F32EB1-8DB5-4F18-93C8-FFA320DAF69D}"/>
    <cellStyle name="60% - Accent3 4 2 5 2" xfId="14314" xr:uid="{83AC48CC-69B8-4107-B16D-A6EFC05FB11C}"/>
    <cellStyle name="60% - Accent3 4 2 5 2 2" xfId="30971" xr:uid="{2FF690ED-CE06-496B-9EB3-BD144331A60D}"/>
    <cellStyle name="60% - Accent3 4 2 5 3" xfId="22643" xr:uid="{DB222019-DCAC-4748-AFC1-22E58B39507E}"/>
    <cellStyle name="60% - Accent3 4 2 6" xfId="8762" xr:uid="{F933E554-62C6-4F80-A052-6015F942803A}"/>
    <cellStyle name="60% - Accent3 4 2 6 2" xfId="25419" xr:uid="{F29B5C75-E1EE-4C9E-8B2F-8291C0226900}"/>
    <cellStyle name="60% - Accent3 4 2 7" xfId="17091" xr:uid="{2C4472EC-AB58-4A9A-A938-30D48E99F5B3}"/>
    <cellStyle name="60% - Accent3 4 3" xfId="651" xr:uid="{2ECE4EB2-978A-4CAE-97AE-2B866B154587}"/>
    <cellStyle name="60% - Accent3 4 3 2" xfId="1981" xr:uid="{55E731D8-536A-485C-8D9D-22C4345C3B2E}"/>
    <cellStyle name="60% - Accent3 4 3 2 2" xfId="4771" xr:uid="{1A680E08-3E08-42C7-9999-C31B724595A8}"/>
    <cellStyle name="60% - Accent3 4 3 2 2 2" xfId="13101" xr:uid="{8E10A6D8-9336-4AC2-8998-E097A3FC0B59}"/>
    <cellStyle name="60% - Accent3 4 3 2 2 2 2" xfId="29758" xr:uid="{C5EA2AD0-F72D-4D0C-BB99-225011252C9B}"/>
    <cellStyle name="60% - Accent3 4 3 2 2 3" xfId="21430" xr:uid="{28E57B65-3F35-40A8-84D6-1F32B7271F39}"/>
    <cellStyle name="60% - Accent3 4 3 2 3" xfId="7547" xr:uid="{DEDF046A-EFCF-4FD8-992F-DB6F9E838B91}"/>
    <cellStyle name="60% - Accent3 4 3 2 3 2" xfId="15877" xr:uid="{5B790EE8-671D-4B4B-A506-D9C2CF6445FC}"/>
    <cellStyle name="60% - Accent3 4 3 2 3 2 2" xfId="32534" xr:uid="{82395325-02B2-4B3F-AE06-F34A028B2CCD}"/>
    <cellStyle name="60% - Accent3 4 3 2 3 3" xfId="24206" xr:uid="{6325B978-DC54-4177-88D1-08FE51D9E154}"/>
    <cellStyle name="60% - Accent3 4 3 2 4" xfId="10325" xr:uid="{6DF06FD9-5D08-49AF-BF27-6C5ECE71A7FA}"/>
    <cellStyle name="60% - Accent3 4 3 2 4 2" xfId="26982" xr:uid="{A88D29A6-775A-4519-B621-E758D7729D68}"/>
    <cellStyle name="60% - Accent3 4 3 2 5" xfId="18654" xr:uid="{AFB8C0A0-1911-4E54-9AED-152CA91D7D0E}"/>
    <cellStyle name="60% - Accent3 4 3 3" xfId="3444" xr:uid="{5FDBA14B-C5E6-401D-BF10-FAF44065EF24}"/>
    <cellStyle name="60% - Accent3 4 3 3 2" xfId="11774" xr:uid="{3F851F7D-E2CD-4391-AB5F-AA86AE87514B}"/>
    <cellStyle name="60% - Accent3 4 3 3 2 2" xfId="28431" xr:uid="{5056E4FC-CE81-4698-A516-AD824543AB36}"/>
    <cellStyle name="60% - Accent3 4 3 3 3" xfId="20103" xr:uid="{E8D3144E-0E84-4EE9-98D0-58829728F579}"/>
    <cellStyle name="60% - Accent3 4 3 4" xfId="6220" xr:uid="{915B7E92-ABC3-4754-B5FA-94577C5EEEC0}"/>
    <cellStyle name="60% - Accent3 4 3 4 2" xfId="14550" xr:uid="{38088F9F-7DA7-404E-A362-C5010A0188BA}"/>
    <cellStyle name="60% - Accent3 4 3 4 2 2" xfId="31207" xr:uid="{D7C034B1-AED4-4993-B0E6-0F77B07CC3D6}"/>
    <cellStyle name="60% - Accent3 4 3 4 3" xfId="22879" xr:uid="{2003A3D8-595D-4E67-8E8B-5AFA79416D86}"/>
    <cellStyle name="60% - Accent3 4 3 5" xfId="8998" xr:uid="{4592E690-741E-4DF7-B007-CF9F221EF301}"/>
    <cellStyle name="60% - Accent3 4 3 5 2" xfId="25655" xr:uid="{E8731184-B8E0-404F-AD2B-D61D12CEBE23}"/>
    <cellStyle name="60% - Accent3 4 3 6" xfId="17327" xr:uid="{2406A91E-A7D0-43F3-8009-C7D1A8F40E05}"/>
    <cellStyle name="60% - Accent3 4 4" xfId="1128" xr:uid="{FCB15CFB-CC32-4162-B68F-A8348D8CC90C}"/>
    <cellStyle name="60% - Accent3 4 4 2" xfId="2456" xr:uid="{4B554D4A-2F1F-4F9A-80A2-567AE7BEC8A1}"/>
    <cellStyle name="60% - Accent3 4 4 2 2" xfId="5246" xr:uid="{3DDF2818-3AB0-4165-8C1B-6F6228B3DC8F}"/>
    <cellStyle name="60% - Accent3 4 4 2 2 2" xfId="13576" xr:uid="{1FD42719-B3F4-42F6-852B-E930F8A18F06}"/>
    <cellStyle name="60% - Accent3 4 4 2 2 2 2" xfId="30233" xr:uid="{D6FC5D87-8D4B-4DDC-AE60-6A2F61DB9930}"/>
    <cellStyle name="60% - Accent3 4 4 2 2 3" xfId="21905" xr:uid="{0D52AB4C-3873-4F76-9181-2E96772A5F86}"/>
    <cellStyle name="60% - Accent3 4 4 2 3" xfId="8022" xr:uid="{1865E7F4-A9F7-486E-8FFD-2F9691EEF7B6}"/>
    <cellStyle name="60% - Accent3 4 4 2 3 2" xfId="16352" xr:uid="{BEB3AC96-3E94-4157-8495-006E910CA3D7}"/>
    <cellStyle name="60% - Accent3 4 4 2 3 2 2" xfId="33009" xr:uid="{7631E5F3-4E16-4407-89C0-295C39D6D3A7}"/>
    <cellStyle name="60% - Accent3 4 4 2 3 3" xfId="24681" xr:uid="{FC63D0BA-ED5B-4B75-AE83-BEC807066202}"/>
    <cellStyle name="60% - Accent3 4 4 2 4" xfId="10800" xr:uid="{CB3713A0-63F3-41CB-ABFE-BE42B97922E8}"/>
    <cellStyle name="60% - Accent3 4 4 2 4 2" xfId="27457" xr:uid="{38F6DADB-AB57-4CB8-BF82-D9FD68A27483}"/>
    <cellStyle name="60% - Accent3 4 4 2 5" xfId="19129" xr:uid="{89294948-4DCE-46BF-9FBF-EB2212C9CCD6}"/>
    <cellStyle name="60% - Accent3 4 4 3" xfId="3919" xr:uid="{809E6880-E63B-4E6C-823A-132734AB491B}"/>
    <cellStyle name="60% - Accent3 4 4 3 2" xfId="12249" xr:uid="{037C1740-651F-47C6-A27F-75166B2DA8C3}"/>
    <cellStyle name="60% - Accent3 4 4 3 2 2" xfId="28906" xr:uid="{0DE6FF33-A20F-42C9-8545-991B06BA0F07}"/>
    <cellStyle name="60% - Accent3 4 4 3 3" xfId="20578" xr:uid="{14F2AF76-4267-44A9-88D1-3D4000EFA31C}"/>
    <cellStyle name="60% - Accent3 4 4 4" xfId="6695" xr:uid="{16763BBD-DFFB-4BA9-9F99-B2880C8916B3}"/>
    <cellStyle name="60% - Accent3 4 4 4 2" xfId="15025" xr:uid="{C6B66EB7-C969-4271-ABC8-1BDA1D13F3B3}"/>
    <cellStyle name="60% - Accent3 4 4 4 2 2" xfId="31682" xr:uid="{EDA01CF1-DB4B-40C3-AC64-BC1EF2BF781F}"/>
    <cellStyle name="60% - Accent3 4 4 4 3" xfId="23354" xr:uid="{CFEB48C5-00A2-4DE4-B81E-6BEBE650F44E}"/>
    <cellStyle name="60% - Accent3 4 4 5" xfId="9473" xr:uid="{DAA97299-19D1-416F-88FA-12D50F5E4CF4}"/>
    <cellStyle name="60% - Accent3 4 4 5 2" xfId="26130" xr:uid="{D0D8290A-B81D-4603-A9C4-C5DAB59766DF}"/>
    <cellStyle name="60% - Accent3 4 4 6" xfId="17802" xr:uid="{7519BCC7-F7A6-4C95-89CE-2D068E84CE12}"/>
    <cellStyle name="60% - Accent3 4 5" xfId="1508" xr:uid="{DA875EB3-0D1F-4F8B-9391-65323BE0F31F}"/>
    <cellStyle name="60% - Accent3 4 5 2" xfId="4298" xr:uid="{7B344255-703D-40A5-941C-9F3054640561}"/>
    <cellStyle name="60% - Accent3 4 5 2 2" xfId="12628" xr:uid="{59EA6D5B-4594-47A9-97F6-112C4B2E765B}"/>
    <cellStyle name="60% - Accent3 4 5 2 2 2" xfId="29285" xr:uid="{852B8C62-BD4A-4346-9901-B6D0F1020859}"/>
    <cellStyle name="60% - Accent3 4 5 2 3" xfId="20957" xr:uid="{74F3CF13-57A7-4091-AE77-D1F8F8530704}"/>
    <cellStyle name="60% - Accent3 4 5 3" xfId="7074" xr:uid="{143CCA93-2E89-4E06-8681-CC4C2308982F}"/>
    <cellStyle name="60% - Accent3 4 5 3 2" xfId="15404" xr:uid="{B01A5313-CA4B-48D0-80EE-30011F28BC16}"/>
    <cellStyle name="60% - Accent3 4 5 3 2 2" xfId="32061" xr:uid="{D3D49878-FCBC-479A-8C9E-6FEC6A4DF242}"/>
    <cellStyle name="60% - Accent3 4 5 3 3" xfId="23733" xr:uid="{1771DC7B-9C58-4E88-9FC5-7E75180A36F9}"/>
    <cellStyle name="60% - Accent3 4 5 4" xfId="9852" xr:uid="{5AD207C9-3561-4CB7-9E2B-0B0A01FA642B}"/>
    <cellStyle name="60% - Accent3 4 5 4 2" xfId="26509" xr:uid="{AE420785-280B-4152-BDBB-3A14ADBE887E}"/>
    <cellStyle name="60% - Accent3 4 5 5" xfId="18181" xr:uid="{AD5682D9-7F49-44F2-9A53-FE8873FE858D}"/>
    <cellStyle name="60% - Accent3 4 6" xfId="2971" xr:uid="{B88303C0-5023-4321-90C4-6BF1F7271501}"/>
    <cellStyle name="60% - Accent3 4 6 2" xfId="11301" xr:uid="{0971E717-812A-48FB-87A3-F99635C2411D}"/>
    <cellStyle name="60% - Accent3 4 6 2 2" xfId="27958" xr:uid="{B2F82416-7737-459B-A028-E553D5955D56}"/>
    <cellStyle name="60% - Accent3 4 6 3" xfId="19630" xr:uid="{80F069D4-D6D9-4115-8DDF-93D60AD7106D}"/>
    <cellStyle name="60% - Accent3 4 7" xfId="5747" xr:uid="{800E4FC7-FD13-485D-ACC8-753E08F4CF46}"/>
    <cellStyle name="60% - Accent3 4 7 2" xfId="14077" xr:uid="{19910E1B-36D2-4991-B706-C0477839093D}"/>
    <cellStyle name="60% - Accent3 4 7 2 2" xfId="30734" xr:uid="{BEEEECFA-8D85-4435-816D-6F02518B4441}"/>
    <cellStyle name="60% - Accent3 4 7 3" xfId="22406" xr:uid="{7B325B74-9ADB-4D1C-A11B-D9B0000E4005}"/>
    <cellStyle name="60% - Accent3 4 8" xfId="8525" xr:uid="{57C4BB2A-8C2E-4FF5-BB1F-3CBFBFF6CE9D}"/>
    <cellStyle name="60% - Accent3 4 8 2" xfId="25182" xr:uid="{7EA08315-7E64-47B9-82F0-EFA5CB3DB16C}"/>
    <cellStyle name="60% - Accent3 4 9" xfId="16854" xr:uid="{CA403724-1FF8-47E8-B6FE-5574B351970F}"/>
    <cellStyle name="60% - Accent3 5" xfId="303" xr:uid="{A3419E0D-9310-4B44-BAF2-7FC0A0EEF499}"/>
    <cellStyle name="60% - Accent3 5 2" xfId="785" xr:uid="{C92A63F2-52D9-471A-B82F-73E4563757BD}"/>
    <cellStyle name="60% - Accent3 5 2 2" xfId="2113" xr:uid="{585D4064-5D5C-4A51-BC88-56CA3F06A330}"/>
    <cellStyle name="60% - Accent3 5 2 2 2" xfId="4903" xr:uid="{B8EB2505-46F4-4E56-805A-D4857A3EC1CA}"/>
    <cellStyle name="60% - Accent3 5 2 2 2 2" xfId="13233" xr:uid="{32E03E0A-60FB-4E0E-9AD0-A964B51F8C0F}"/>
    <cellStyle name="60% - Accent3 5 2 2 2 2 2" xfId="29890" xr:uid="{093AE637-2B6A-4589-80EE-8C572BD5DEA2}"/>
    <cellStyle name="60% - Accent3 5 2 2 2 3" xfId="21562" xr:uid="{2BD32A84-3F19-4517-A286-235926639BB5}"/>
    <cellStyle name="60% - Accent3 5 2 2 3" xfId="7679" xr:uid="{63E4F230-CAD8-4D58-8C48-F906FFEA92B5}"/>
    <cellStyle name="60% - Accent3 5 2 2 3 2" xfId="16009" xr:uid="{B2AB3955-6E7B-4F07-8DEC-CECC41CE0FE4}"/>
    <cellStyle name="60% - Accent3 5 2 2 3 2 2" xfId="32666" xr:uid="{1C862D45-ABD4-42F4-9792-943C8F77CD29}"/>
    <cellStyle name="60% - Accent3 5 2 2 3 3" xfId="24338" xr:uid="{B744343C-A2DD-4A5A-921D-2EF67C3F84EB}"/>
    <cellStyle name="60% - Accent3 5 2 2 4" xfId="10457" xr:uid="{1E05F87C-7F52-4A81-9133-917960932AC7}"/>
    <cellStyle name="60% - Accent3 5 2 2 4 2" xfId="27114" xr:uid="{2FB7DF2C-191F-4E5B-A604-D0A79FE0EBB5}"/>
    <cellStyle name="60% - Accent3 5 2 2 5" xfId="18786" xr:uid="{0493C542-3F4B-4318-80EA-E7869378065C}"/>
    <cellStyle name="60% - Accent3 5 2 3" xfId="3576" xr:uid="{E0371F3F-3E24-4045-BC7C-5C396FF738FC}"/>
    <cellStyle name="60% - Accent3 5 2 3 2" xfId="11906" xr:uid="{40BCD3CE-A291-4963-9CFD-F57A28A2DD35}"/>
    <cellStyle name="60% - Accent3 5 2 3 2 2" xfId="28563" xr:uid="{D2A775F1-21D4-4FC1-B344-8423EE69CA66}"/>
    <cellStyle name="60% - Accent3 5 2 3 3" xfId="20235" xr:uid="{8E093CF7-AEB3-4787-82CF-6FD93611A649}"/>
    <cellStyle name="60% - Accent3 5 2 4" xfId="6352" xr:uid="{669FE232-8D80-40AC-BC79-44C26CF0BFD7}"/>
    <cellStyle name="60% - Accent3 5 2 4 2" xfId="14682" xr:uid="{AA568373-B687-4FE9-82FB-93B76AA66426}"/>
    <cellStyle name="60% - Accent3 5 2 4 2 2" xfId="31339" xr:uid="{19B88F5A-0ED6-4041-8DFA-7C86E7E94BD5}"/>
    <cellStyle name="60% - Accent3 5 2 4 3" xfId="23011" xr:uid="{FC2BEA7B-969A-426C-9E68-EA5DEB1A9FAE}"/>
    <cellStyle name="60% - Accent3 5 2 5" xfId="9130" xr:uid="{F81B4EEE-9165-4748-8077-F648B47357CA}"/>
    <cellStyle name="60% - Accent3 5 2 5 2" xfId="25787" xr:uid="{4AEAA3F4-CF00-4F4D-A215-E22C81786028}"/>
    <cellStyle name="60% - Accent3 5 2 6" xfId="17459" xr:uid="{A9E9E143-AA94-45F5-B632-50BCF105196C}"/>
    <cellStyle name="60% - Accent3 5 3" xfId="1633" xr:uid="{11612CF1-1CD1-4175-A196-39B22506134B}"/>
    <cellStyle name="60% - Accent3 5 3 2" xfId="4423" xr:uid="{BEA334F9-C6E8-4233-809C-DE2BB54D4F57}"/>
    <cellStyle name="60% - Accent3 5 3 2 2" xfId="12753" xr:uid="{97819504-21B9-4358-AA3E-DC1A98C08663}"/>
    <cellStyle name="60% - Accent3 5 3 2 2 2" xfId="29410" xr:uid="{812F02EF-9511-4644-B267-7D8D210744B7}"/>
    <cellStyle name="60% - Accent3 5 3 2 3" xfId="21082" xr:uid="{43A0E73A-12F6-4063-86A7-82FA3320B1CD}"/>
    <cellStyle name="60% - Accent3 5 3 3" xfId="7199" xr:uid="{A2196507-CB41-41D1-9EC4-041FBBA8195F}"/>
    <cellStyle name="60% - Accent3 5 3 3 2" xfId="15529" xr:uid="{B8087B8D-0BE1-4FE9-B696-D950E2BDA944}"/>
    <cellStyle name="60% - Accent3 5 3 3 2 2" xfId="32186" xr:uid="{B2738562-BEE5-481F-8665-DDE613D28D64}"/>
    <cellStyle name="60% - Accent3 5 3 3 3" xfId="23858" xr:uid="{BBF6826B-E04B-43DE-B53A-7C6D0E28B578}"/>
    <cellStyle name="60% - Accent3 5 3 4" xfId="9977" xr:uid="{3E854031-7EAF-4E72-8837-485BC6440F5C}"/>
    <cellStyle name="60% - Accent3 5 3 4 2" xfId="26634" xr:uid="{DB589FCE-D2D4-463B-818B-491C8AB5FD3A}"/>
    <cellStyle name="60% - Accent3 5 3 5" xfId="18306" xr:uid="{169E9FF2-2146-433C-B8B3-D44B2C837EF3}"/>
    <cellStyle name="60% - Accent3 5 4" xfId="3096" xr:uid="{88F9A93E-3ACB-4048-B5F6-839AE556B59F}"/>
    <cellStyle name="60% - Accent3 5 4 2" xfId="11426" xr:uid="{B3C9864F-AEAF-4820-912C-6F06F998EA5B}"/>
    <cellStyle name="60% - Accent3 5 4 2 2" xfId="28083" xr:uid="{4C1551F6-D6CD-4426-BD4C-C501FF27603C}"/>
    <cellStyle name="60% - Accent3 5 4 3" xfId="19755" xr:uid="{09FD57AB-7468-45E5-9726-5DB105C4227B}"/>
    <cellStyle name="60% - Accent3 5 5" xfId="5872" xr:uid="{A1AC8FD6-9EAB-4148-A76A-D51B5111132D}"/>
    <cellStyle name="60% - Accent3 5 5 2" xfId="14202" xr:uid="{65728F09-D7D0-4D5A-B97A-8FD92D0EB6CC}"/>
    <cellStyle name="60% - Accent3 5 5 2 2" xfId="30859" xr:uid="{DE15AB95-1551-46A9-9C9F-F3539F4A7E85}"/>
    <cellStyle name="60% - Accent3 5 5 3" xfId="22531" xr:uid="{D64BD607-B934-4A84-B460-2DF58E9E454B}"/>
    <cellStyle name="60% - Accent3 5 6" xfId="8650" xr:uid="{8F8E64C3-7196-4C39-810F-5E82FDB487A0}"/>
    <cellStyle name="60% - Accent3 5 6 2" xfId="25307" xr:uid="{8C32BCB3-CEC4-4905-9EC0-76FFDFECF182}"/>
    <cellStyle name="60% - Accent3 5 7" xfId="16979" xr:uid="{E0A375DC-529B-4C10-9BF9-3C1A90196148}"/>
    <cellStyle name="60% - Accent3 6" xfId="539" xr:uid="{8C6A9CE8-CD7D-4E35-B5E8-42A21FCAE014}"/>
    <cellStyle name="60% - Accent3 6 2" xfId="1869" xr:uid="{0ADD821E-809C-4B64-8DD4-9BA7FF56FFA8}"/>
    <cellStyle name="60% - Accent3 6 2 2" xfId="4659" xr:uid="{4949B7CD-5816-412F-AEDB-A7FF779732DE}"/>
    <cellStyle name="60% - Accent3 6 2 2 2" xfId="12989" xr:uid="{C5457ADF-593C-46D4-B69D-6C69E3F9EA35}"/>
    <cellStyle name="60% - Accent3 6 2 2 2 2" xfId="29646" xr:uid="{A2D132CC-5BA5-4050-A961-38CBC1A60C26}"/>
    <cellStyle name="60% - Accent3 6 2 2 3" xfId="21318" xr:uid="{E5E530A5-8C0B-4FB6-A51D-05030E9362CC}"/>
    <cellStyle name="60% - Accent3 6 2 3" xfId="7435" xr:uid="{1C81976D-415E-4652-9DCF-56F31608F128}"/>
    <cellStyle name="60% - Accent3 6 2 3 2" xfId="15765" xr:uid="{C56C3E17-9069-4C5E-A8D8-76E810CA140C}"/>
    <cellStyle name="60% - Accent3 6 2 3 2 2" xfId="32422" xr:uid="{812F4D41-85B8-4653-91C2-4B208A3CF2A9}"/>
    <cellStyle name="60% - Accent3 6 2 3 3" xfId="24094" xr:uid="{6D555ADF-DB44-4E03-B239-3FE8D5CF6D28}"/>
    <cellStyle name="60% - Accent3 6 2 4" xfId="10213" xr:uid="{BDBF850D-C92D-489A-AF55-4EDEE6AA9433}"/>
    <cellStyle name="60% - Accent3 6 2 4 2" xfId="26870" xr:uid="{EB4FA2B8-054B-4823-9A15-DE1969FA3E3E}"/>
    <cellStyle name="60% - Accent3 6 2 5" xfId="18542" xr:uid="{22D6DFBC-1991-400C-9765-AD851C9384AB}"/>
    <cellStyle name="60% - Accent3 6 3" xfId="3332" xr:uid="{1FD3C6E3-08B4-41B1-9B3D-775B20555575}"/>
    <cellStyle name="60% - Accent3 6 3 2" xfId="11662" xr:uid="{8F673469-C613-49FE-800D-96F597F4ED2E}"/>
    <cellStyle name="60% - Accent3 6 3 2 2" xfId="28319" xr:uid="{203DD6D4-1223-463C-BEC0-070D7ABD4A3E}"/>
    <cellStyle name="60% - Accent3 6 3 3" xfId="19991" xr:uid="{5283B465-F72F-40FA-B46A-7C32236269CF}"/>
    <cellStyle name="60% - Accent3 6 4" xfId="6108" xr:uid="{4BC437EC-C326-4D3C-B6F0-7D82237D05BC}"/>
    <cellStyle name="60% - Accent3 6 4 2" xfId="14438" xr:uid="{42920BC0-6586-414E-A17F-65F57804FCA7}"/>
    <cellStyle name="60% - Accent3 6 4 2 2" xfId="31095" xr:uid="{3EF48857-947F-4900-BA1F-B8114750C8DB}"/>
    <cellStyle name="60% - Accent3 6 4 3" xfId="22767" xr:uid="{909242A8-9936-4F27-83FD-17779C2CDC55}"/>
    <cellStyle name="60% - Accent3 6 5" xfId="8886" xr:uid="{C53951C4-B78C-4420-A11D-81A9279AC96D}"/>
    <cellStyle name="60% - Accent3 6 5 2" xfId="25543" xr:uid="{5AF72EAB-651E-480A-BBE2-CD58784F5CE5}"/>
    <cellStyle name="60% - Accent3 6 6" xfId="17215" xr:uid="{DA60ADDB-8A60-4FC4-98F4-035B11C00102}"/>
    <cellStyle name="60% - Accent3 7" xfId="1016" xr:uid="{7023BBE5-C395-4525-9472-2C651BFA1BEF}"/>
    <cellStyle name="60% - Accent3 7 2" xfId="2344" xr:uid="{4D35D3EE-6B83-4C02-AB0A-7627D5B9FDD3}"/>
    <cellStyle name="60% - Accent3 7 2 2" xfId="5134" xr:uid="{F9B11D4D-D531-41A4-87EB-C5E4B0F0AFF8}"/>
    <cellStyle name="60% - Accent3 7 2 2 2" xfId="13464" xr:uid="{3D1DC8E2-6B6D-4C96-9309-3363CA9B31F4}"/>
    <cellStyle name="60% - Accent3 7 2 2 2 2" xfId="30121" xr:uid="{0D342D87-27E0-49AA-8570-05226262257A}"/>
    <cellStyle name="60% - Accent3 7 2 2 3" xfId="21793" xr:uid="{C79C9A43-CDE8-45DE-9178-36BB5DAE85F5}"/>
    <cellStyle name="60% - Accent3 7 2 3" xfId="7910" xr:uid="{20A279E7-C72A-46CE-8C90-D17702FADF7D}"/>
    <cellStyle name="60% - Accent3 7 2 3 2" xfId="16240" xr:uid="{BC43EA02-318F-4BD4-B267-784A7B3FC128}"/>
    <cellStyle name="60% - Accent3 7 2 3 2 2" xfId="32897" xr:uid="{2A838EFA-CDF7-4A3D-97C1-EAD51C5C71FC}"/>
    <cellStyle name="60% - Accent3 7 2 3 3" xfId="24569" xr:uid="{966E3DC8-67C5-4FE4-AE1D-C37D4488BF28}"/>
    <cellStyle name="60% - Accent3 7 2 4" xfId="10688" xr:uid="{783FFED0-9C71-4D59-B92C-F47884EE45A5}"/>
    <cellStyle name="60% - Accent3 7 2 4 2" xfId="27345" xr:uid="{33696E3E-ADFB-47D5-8FB0-9446D09323C3}"/>
    <cellStyle name="60% - Accent3 7 2 5" xfId="19017" xr:uid="{74425CE2-BD46-4109-8F34-EE112526A9CA}"/>
    <cellStyle name="60% - Accent3 7 3" xfId="3807" xr:uid="{26D9B498-F789-4252-A8D1-073061EF9076}"/>
    <cellStyle name="60% - Accent3 7 3 2" xfId="12137" xr:uid="{CE72DFA5-C5FB-43B2-A585-F12B47E9229A}"/>
    <cellStyle name="60% - Accent3 7 3 2 2" xfId="28794" xr:uid="{F5C3ADE3-6DDF-468B-9E7C-A9EFCC506F82}"/>
    <cellStyle name="60% - Accent3 7 3 3" xfId="20466" xr:uid="{80F67ED6-4DF6-4673-B472-5C214501D175}"/>
    <cellStyle name="60% - Accent3 7 4" xfId="6583" xr:uid="{A10BA5C4-F93A-4F08-A98F-52A4263B5DC6}"/>
    <cellStyle name="60% - Accent3 7 4 2" xfId="14913" xr:uid="{64DC1F56-5ED6-4594-A511-3084AE4726E9}"/>
    <cellStyle name="60% - Accent3 7 4 2 2" xfId="31570" xr:uid="{1A9DB59E-C8B1-4D7F-93C0-8CBACEE785C9}"/>
    <cellStyle name="60% - Accent3 7 4 3" xfId="23242" xr:uid="{26B5F35C-6C88-4FFD-8D7D-61CBE26551BB}"/>
    <cellStyle name="60% - Accent3 7 5" xfId="9361" xr:uid="{C098BB6C-907B-478C-9669-BD3ECE7D0456}"/>
    <cellStyle name="60% - Accent3 7 5 2" xfId="26018" xr:uid="{F49843E9-7442-4FEB-BD89-603B0233E0DB}"/>
    <cellStyle name="60% - Accent3 7 6" xfId="17690" xr:uid="{709616C0-4D62-4D39-A472-007EC921DE08}"/>
    <cellStyle name="60% - Accent3 8" xfId="1251" xr:uid="{5E71AFA2-DBC2-4D30-B8B0-B3439ACF5ABD}"/>
    <cellStyle name="60% - Accent3 8 2" xfId="2579" xr:uid="{E72CBD36-7B66-4EF0-811E-24084A2CCAA9}"/>
    <cellStyle name="60% - Accent3 8 2 2" xfId="5369" xr:uid="{39192554-3452-4ED4-AA75-7A4D13D475FE}"/>
    <cellStyle name="60% - Accent3 8 2 2 2" xfId="13699" xr:uid="{F9CAF2BE-1D2F-494D-BFBF-462BDB072D67}"/>
    <cellStyle name="60% - Accent3 8 2 2 2 2" xfId="30356" xr:uid="{DC1DECD5-26E2-4037-B22F-29507EE223A1}"/>
    <cellStyle name="60% - Accent3 8 2 2 3" xfId="22028" xr:uid="{A2ED2841-1C53-43F8-8CD5-EF39DC5D0C34}"/>
    <cellStyle name="60% - Accent3 8 2 3" xfId="8145" xr:uid="{EECCE42E-041A-4AD2-9D08-1AD727DDF745}"/>
    <cellStyle name="60% - Accent3 8 2 3 2" xfId="16475" xr:uid="{C9CAAECC-E9A0-4D89-B104-A1E1A39B388A}"/>
    <cellStyle name="60% - Accent3 8 2 3 2 2" xfId="33132" xr:uid="{31E81272-1EF7-4F37-AA33-57341F9FEA53}"/>
    <cellStyle name="60% - Accent3 8 2 3 3" xfId="24804" xr:uid="{1971F7CA-59D0-405B-8B4F-B483D82CA1C4}"/>
    <cellStyle name="60% - Accent3 8 2 4" xfId="10923" xr:uid="{FA6EC295-24DA-4F0B-A66D-C14AD3887776}"/>
    <cellStyle name="60% - Accent3 8 2 4 2" xfId="27580" xr:uid="{872BF260-5417-4A84-850D-FC4CF3B87563}"/>
    <cellStyle name="60% - Accent3 8 2 5" xfId="19252" xr:uid="{D4C169F8-AA27-45A2-A1B3-EAC3E5ABDEF1}"/>
    <cellStyle name="60% - Accent3 8 3" xfId="4042" xr:uid="{A360F12B-5BBC-40AC-9446-0F2FA4F3BCEC}"/>
    <cellStyle name="60% - Accent3 8 3 2" xfId="12372" xr:uid="{E2BB37FF-F355-48BF-8F74-2BA5D189D820}"/>
    <cellStyle name="60% - Accent3 8 3 2 2" xfId="29029" xr:uid="{63A6D77F-6F6B-41D8-8EF6-F5B65E20DCF5}"/>
    <cellStyle name="60% - Accent3 8 3 3" xfId="20701" xr:uid="{96DE8683-9E1F-490C-A9DC-CEF53474A48E}"/>
    <cellStyle name="60% - Accent3 8 4" xfId="6818" xr:uid="{742559BB-66F9-435E-80E9-2A2867F58D0F}"/>
    <cellStyle name="60% - Accent3 8 4 2" xfId="15148" xr:uid="{7AB28E4F-4BF1-4641-A9A6-DC815CECF791}"/>
    <cellStyle name="60% - Accent3 8 4 2 2" xfId="31805" xr:uid="{C9A9BD53-83CB-45E8-9451-5B4ABDA9D409}"/>
    <cellStyle name="60% - Accent3 8 4 3" xfId="23477" xr:uid="{BC900DE5-9734-4399-A2E6-DF7947FFC433}"/>
    <cellStyle name="60% - Accent3 8 5" xfId="9596" xr:uid="{A46598DC-280D-4A50-81E5-B9C8CA81F169}"/>
    <cellStyle name="60% - Accent3 8 5 2" xfId="26253" xr:uid="{66289737-B460-4FDA-8634-EA494A42803D}"/>
    <cellStyle name="60% - Accent3 8 6" xfId="17925" xr:uid="{C66A3075-B8A1-4534-9853-BB749CEF9AB2}"/>
    <cellStyle name="60% - Accent3 9" xfId="1273" xr:uid="{9BE3E519-6FC0-4481-868D-E91A6173A400}"/>
    <cellStyle name="60% - Accent3 9 2" xfId="2601" xr:uid="{50487EEC-1B43-4758-9AC9-4DCFA80CA06F}"/>
    <cellStyle name="60% - Accent3 9 2 2" xfId="5391" xr:uid="{8660ADBD-9177-4799-82B7-77C26EC9FDD5}"/>
    <cellStyle name="60% - Accent3 9 2 2 2" xfId="13721" xr:uid="{601AC942-EAA2-42C5-A3B1-85D9B0CE25E8}"/>
    <cellStyle name="60% - Accent3 9 2 2 2 2" xfId="30378" xr:uid="{E3FE1964-C16D-4682-945F-C3D441C85CB2}"/>
    <cellStyle name="60% - Accent3 9 2 2 3" xfId="22050" xr:uid="{0A7F940B-CA4F-4C93-AA34-605EB664FD47}"/>
    <cellStyle name="60% - Accent3 9 2 3" xfId="8167" xr:uid="{73F14FED-10F1-4B2E-9511-8A9EB320DB10}"/>
    <cellStyle name="60% - Accent3 9 2 3 2" xfId="16497" xr:uid="{5FC25C3D-45FD-42A8-8146-21C763D6A9DE}"/>
    <cellStyle name="60% - Accent3 9 2 3 2 2" xfId="33154" xr:uid="{6DF7E06F-5ECE-4067-A73D-0D59AA5EF65E}"/>
    <cellStyle name="60% - Accent3 9 2 3 3" xfId="24826" xr:uid="{26360913-48CF-43AA-B3BA-7A3E05D01DF0}"/>
    <cellStyle name="60% - Accent3 9 2 4" xfId="10945" xr:uid="{C471163E-6CDE-4F3B-8B55-151ABFF3A582}"/>
    <cellStyle name="60% - Accent3 9 2 4 2" xfId="27602" xr:uid="{6209DDD2-0852-46FA-BB5F-29B0AD86EEBE}"/>
    <cellStyle name="60% - Accent3 9 2 5" xfId="19274" xr:uid="{484B3359-413A-4FAB-8AB0-60CE890755AE}"/>
    <cellStyle name="60% - Accent3 9 3" xfId="4064" xr:uid="{FD033D29-5C7D-4293-8CDE-ABFF103EFC9A}"/>
    <cellStyle name="60% - Accent3 9 3 2" xfId="12394" xr:uid="{2B640FF2-5FC1-42DC-B1FE-136F28234C2E}"/>
    <cellStyle name="60% - Accent3 9 3 2 2" xfId="29051" xr:uid="{E982E45D-88FE-473F-A9F6-3BB060C76A49}"/>
    <cellStyle name="60% - Accent3 9 3 3" xfId="20723" xr:uid="{22FC3D3B-03F4-4EE9-B024-8138147BAAFD}"/>
    <cellStyle name="60% - Accent3 9 4" xfId="6840" xr:uid="{9D234B37-1844-4FC5-88D1-23A8398B78EE}"/>
    <cellStyle name="60% - Accent3 9 4 2" xfId="15170" xr:uid="{D2979253-249E-4650-9722-FD8CB3328759}"/>
    <cellStyle name="60% - Accent3 9 4 2 2" xfId="31827" xr:uid="{80D1CC16-C94A-46C8-80D5-29973FB7B0AF}"/>
    <cellStyle name="60% - Accent3 9 4 3" xfId="23499" xr:uid="{115377B2-52FE-43C0-BF00-CE3E89CFE003}"/>
    <cellStyle name="60% - Accent3 9 5" xfId="9618" xr:uid="{A101F533-F260-49D5-AA56-E97EA3C226DC}"/>
    <cellStyle name="60% - Accent3 9 5 2" xfId="26275" xr:uid="{6A5E5B1A-DF8F-454E-B326-45419DF2C082}"/>
    <cellStyle name="60% - Accent3 9 6" xfId="17947" xr:uid="{D46E91E6-B6CB-410F-9758-25240A76BCBF}"/>
    <cellStyle name="60% - Accent4" xfId="46" builtinId="44" customBuiltin="1"/>
    <cellStyle name="60% - Accent4 10" xfId="1394" xr:uid="{25A5A125-6DB3-4569-8365-6F4986D7F3B6}"/>
    <cellStyle name="60% - Accent4 10 2" xfId="4185" xr:uid="{E24AC7BE-BFEB-4AC6-BF87-98D7CB998326}"/>
    <cellStyle name="60% - Accent4 10 2 2" xfId="12515" xr:uid="{AECBCDCB-D313-4FEF-9BA8-341DC799AA45}"/>
    <cellStyle name="60% - Accent4 10 2 2 2" xfId="29172" xr:uid="{DA5694C1-BE0D-487A-A819-A754D6692B54}"/>
    <cellStyle name="60% - Accent4 10 2 3" xfId="20844" xr:uid="{1598BEC6-9F57-4CD9-8D3A-CC82D5CFBFCA}"/>
    <cellStyle name="60% - Accent4 10 3" xfId="6961" xr:uid="{BDE2BE47-FCA6-4B23-9B5E-526EE46EAA0A}"/>
    <cellStyle name="60% - Accent4 10 3 2" xfId="15291" xr:uid="{A3A21268-3D84-4227-A1CC-61310EC238F7}"/>
    <cellStyle name="60% - Accent4 10 3 2 2" xfId="31948" xr:uid="{C88A648C-EC4A-4017-836D-4F849D01FB8B}"/>
    <cellStyle name="60% - Accent4 10 3 3" xfId="23620" xr:uid="{4879AF94-8616-46A9-8BFE-81BC8DB4DEA8}"/>
    <cellStyle name="60% - Accent4 10 4" xfId="9739" xr:uid="{63A64387-BD1A-4A42-8D9A-87FDFEB16F68}"/>
    <cellStyle name="60% - Accent4 10 4 2" xfId="26396" xr:uid="{9E7848AC-CEC4-4190-81AB-CFC31AFC00EE}"/>
    <cellStyle name="60% - Accent4 10 5" xfId="18068" xr:uid="{69F55D70-6938-47BF-8890-BCC29DDE2562}"/>
    <cellStyle name="60% - Accent4 11" xfId="2856" xr:uid="{6D27193B-47E6-4599-B86E-0598BB90EFF2}"/>
    <cellStyle name="60% - Accent4 11 2" xfId="11188" xr:uid="{C5850811-F72E-441B-8ED3-C209529CA05A}"/>
    <cellStyle name="60% - Accent4 11 2 2" xfId="27845" xr:uid="{98E21218-AA53-4F9A-AA20-9840D49815BF}"/>
    <cellStyle name="60% - Accent4 11 3" xfId="19517" xr:uid="{4660991A-A581-4EE9-9E29-41775013ACA1}"/>
    <cellStyle name="60% - Accent4 12" xfId="5634" xr:uid="{E83EBCCC-649D-490A-9F93-CD6FABA1FEF3}"/>
    <cellStyle name="60% - Accent4 12 2" xfId="13964" xr:uid="{287BFCE5-AAEF-419F-8B97-8D7FCD9C05BD}"/>
    <cellStyle name="60% - Accent4 12 2 2" xfId="30621" xr:uid="{73CA5B98-D2BC-4C58-9ACF-9453855C170C}"/>
    <cellStyle name="60% - Accent4 12 3" xfId="22293" xr:uid="{1CDA74CB-AA5C-423C-B917-AF57A6CAFFBE}"/>
    <cellStyle name="60% - Accent4 13" xfId="8410" xr:uid="{FBCC0036-8F24-4A79-BFBD-10F407CF5AA0}"/>
    <cellStyle name="60% - Accent4 13 2" xfId="25069" xr:uid="{6D0A1A8E-9BF6-4165-9CC1-C9E3B42F3870}"/>
    <cellStyle name="60% - Accent4 14" xfId="16739" xr:uid="{2859BA7E-E448-41EF-8A95-E9DF0A83AB52}"/>
    <cellStyle name="60% - Accent4 2" xfId="91" xr:uid="{3A0D1CBF-8484-4B36-B24C-8E70C9431669}"/>
    <cellStyle name="60% - Accent4 2 10" xfId="5669" xr:uid="{7A9F887E-B199-4D25-94C9-EEB4BB68BB10}"/>
    <cellStyle name="60% - Accent4 2 10 2" xfId="13999" xr:uid="{A2978D30-DE77-4078-82F7-58A9D2AAD6DD}"/>
    <cellStyle name="60% - Accent4 2 10 2 2" xfId="30656" xr:uid="{CDB4800B-1D3A-4658-8568-5B1500D94B77}"/>
    <cellStyle name="60% - Accent4 2 10 3" xfId="22328" xr:uid="{BCD9E338-5C49-4BAC-A5EE-80291CECFB51}"/>
    <cellStyle name="60% - Accent4 2 10 4" xfId="35004" xr:uid="{F36EED84-6120-46E1-B485-AEC65082FFF9}"/>
    <cellStyle name="60% - Accent4 2 11" xfId="8446" xr:uid="{2FCE6460-7B69-4C74-BED1-3BDB46F949E4}"/>
    <cellStyle name="60% - Accent4 2 11 2" xfId="25104" xr:uid="{427BE9F2-1876-457A-BA9C-BA121748FF11}"/>
    <cellStyle name="60% - Accent4 2 12" xfId="16776" xr:uid="{6DB2A9B1-6BFD-44DE-9360-FB303248647E}"/>
    <cellStyle name="60% - Accent4 2 13" xfId="33885" xr:uid="{C5AE2CBB-224E-47E5-93F2-3C8A1D8718F3}"/>
    <cellStyle name="60% - Accent4 2 14" xfId="34717" xr:uid="{A1A9DEAE-A7AD-4A03-AB37-62DB0D9F2C4C}"/>
    <cellStyle name="60% - Accent4 2 2" xfId="152" xr:uid="{2D454F6D-59DC-425B-BE68-B6814BD6077B}"/>
    <cellStyle name="60% - Accent4 2 2 10" xfId="8505" xr:uid="{95479920-562A-432F-BF58-F54F07833DD1}"/>
    <cellStyle name="60% - Accent4 2 2 10 2" xfId="25162" xr:uid="{A8E5C467-2AEB-4648-8176-B497A5CC9916}"/>
    <cellStyle name="60% - Accent4 2 2 11" xfId="16834" xr:uid="{91C4B925-A4C4-4B9C-B3D9-DFF9EC2F557C}"/>
    <cellStyle name="60% - Accent4 2 2 12" xfId="35005" xr:uid="{E133A98A-68F4-4D4B-9749-832D33C86C09}"/>
    <cellStyle name="60% - Accent4 2 2 2" xfId="273" xr:uid="{D1D4BF0E-CB2F-40C0-8F59-6D22890B50EE}"/>
    <cellStyle name="60% - Accent4 2 2 2 2" xfId="515" xr:uid="{5EDA54E1-DF06-4177-BEED-E84A462B0BA1}"/>
    <cellStyle name="60% - Accent4 2 2 2 2 2" xfId="991" xr:uid="{8107A00D-338E-403C-8AAC-18B2FF776B8D}"/>
    <cellStyle name="60% - Accent4 2 2 2 2 2 2" xfId="2319" xr:uid="{ED94507B-993B-41A6-A06E-220F946F2565}"/>
    <cellStyle name="60% - Accent4 2 2 2 2 2 2 2" xfId="5109" xr:uid="{D79BFBF6-8D86-4868-B146-5301B7F3DDD1}"/>
    <cellStyle name="60% - Accent4 2 2 2 2 2 2 2 2" xfId="13439" xr:uid="{76530BDB-83F3-4823-A289-DEEB3BB629E8}"/>
    <cellStyle name="60% - Accent4 2 2 2 2 2 2 2 2 2" xfId="30096" xr:uid="{28C13EDC-501C-4EF8-976C-EBA91EC0F5F4}"/>
    <cellStyle name="60% - Accent4 2 2 2 2 2 2 2 3" xfId="21768" xr:uid="{8DCD8083-FC8A-47F6-8632-969D651B2572}"/>
    <cellStyle name="60% - Accent4 2 2 2 2 2 2 3" xfId="7885" xr:uid="{3EE8FB57-02F5-4024-8C9D-D2BD734B582A}"/>
    <cellStyle name="60% - Accent4 2 2 2 2 2 2 3 2" xfId="16215" xr:uid="{63727DC5-66EA-4AA6-962D-8833F9CD8C8A}"/>
    <cellStyle name="60% - Accent4 2 2 2 2 2 2 3 2 2" xfId="32872" xr:uid="{A852DA4C-BDCA-49D5-BAEB-655F9204C9B8}"/>
    <cellStyle name="60% - Accent4 2 2 2 2 2 2 3 3" xfId="24544" xr:uid="{521CBEDC-88AF-4D54-A00E-FCA05C167A48}"/>
    <cellStyle name="60% - Accent4 2 2 2 2 2 2 4" xfId="10663" xr:uid="{61A87A2C-F051-4310-87E8-02BC1789580E}"/>
    <cellStyle name="60% - Accent4 2 2 2 2 2 2 4 2" xfId="27320" xr:uid="{F6E308DF-046A-4B84-AB27-FA0E089FD143}"/>
    <cellStyle name="60% - Accent4 2 2 2 2 2 2 5" xfId="18992" xr:uid="{09F9CB2F-2A98-4A03-9567-F3BBB468AC29}"/>
    <cellStyle name="60% - Accent4 2 2 2 2 2 3" xfId="3782" xr:uid="{45C99C7B-364E-4F0D-B5BE-FE99D8473E1F}"/>
    <cellStyle name="60% - Accent4 2 2 2 2 2 3 2" xfId="12112" xr:uid="{3EB3B15A-A6EA-475B-AF99-585FB5760927}"/>
    <cellStyle name="60% - Accent4 2 2 2 2 2 3 2 2" xfId="28769" xr:uid="{07B7481B-76B5-4201-B12E-9F6E94CFF388}"/>
    <cellStyle name="60% - Accent4 2 2 2 2 2 3 3" xfId="20441" xr:uid="{AB748EB8-A3AC-428C-AE99-57BBDA7FFAE5}"/>
    <cellStyle name="60% - Accent4 2 2 2 2 2 4" xfId="6558" xr:uid="{5CE4D586-199C-42D6-8945-2FA72537DB11}"/>
    <cellStyle name="60% - Accent4 2 2 2 2 2 4 2" xfId="14888" xr:uid="{FF49C311-77CC-4BA8-81F4-D17DDE54149C}"/>
    <cellStyle name="60% - Accent4 2 2 2 2 2 4 2 2" xfId="31545" xr:uid="{DC42FBAA-4571-466C-A219-19246E157024}"/>
    <cellStyle name="60% - Accent4 2 2 2 2 2 4 3" xfId="23217" xr:uid="{046E3E5D-FB03-4544-ACED-E3BE31150494}"/>
    <cellStyle name="60% - Accent4 2 2 2 2 2 5" xfId="9336" xr:uid="{348B6E2B-85B3-4661-B5D6-74BA5C76850B}"/>
    <cellStyle name="60% - Accent4 2 2 2 2 2 5 2" xfId="25993" xr:uid="{FD835A38-EF04-4128-9E46-626809D6888C}"/>
    <cellStyle name="60% - Accent4 2 2 2 2 2 6" xfId="17665" xr:uid="{E16CA927-2394-4D97-B20E-39AD89895C79}"/>
    <cellStyle name="60% - Accent4 2 2 2 2 3" xfId="1845" xr:uid="{CFD60DFB-8C40-4F2B-9314-E8CD047A9C7F}"/>
    <cellStyle name="60% - Accent4 2 2 2 2 3 2" xfId="4635" xr:uid="{A71B7170-ADBA-43FF-BF3C-3EA3C01A4F74}"/>
    <cellStyle name="60% - Accent4 2 2 2 2 3 2 2" xfId="12965" xr:uid="{DD81A967-2134-4668-974A-3231DCD13F01}"/>
    <cellStyle name="60% - Accent4 2 2 2 2 3 2 2 2" xfId="29622" xr:uid="{9DDAA0B8-40D6-4150-BA15-CF4CC1CB42B4}"/>
    <cellStyle name="60% - Accent4 2 2 2 2 3 2 3" xfId="21294" xr:uid="{ADFA3463-5BE2-4A9C-B574-8EF73F83977E}"/>
    <cellStyle name="60% - Accent4 2 2 2 2 3 3" xfId="7411" xr:uid="{51C47510-35E1-45E6-AB27-6DFAC873F655}"/>
    <cellStyle name="60% - Accent4 2 2 2 2 3 3 2" xfId="15741" xr:uid="{74876C61-0AFE-4698-8EC4-29FF223A567B}"/>
    <cellStyle name="60% - Accent4 2 2 2 2 3 3 2 2" xfId="32398" xr:uid="{CD6A9C71-F459-4D90-BADF-4B9EB3206071}"/>
    <cellStyle name="60% - Accent4 2 2 2 2 3 3 3" xfId="24070" xr:uid="{CFA6D3B7-EC23-41F0-9167-EEDC461E5D8A}"/>
    <cellStyle name="60% - Accent4 2 2 2 2 3 4" xfId="10189" xr:uid="{598AEF75-4505-413B-9069-A53DC8632A6E}"/>
    <cellStyle name="60% - Accent4 2 2 2 2 3 4 2" xfId="26846" xr:uid="{0E5590B5-FCCC-4315-A14D-A7C0A49D3B0F}"/>
    <cellStyle name="60% - Accent4 2 2 2 2 3 5" xfId="18518" xr:uid="{3CF781A0-C676-4996-B19D-8AF641D0BD51}"/>
    <cellStyle name="60% - Accent4 2 2 2 2 4" xfId="3308" xr:uid="{EF333EF3-F9BA-44E1-93CE-63A1EEF85418}"/>
    <cellStyle name="60% - Accent4 2 2 2 2 4 2" xfId="11638" xr:uid="{8D50F933-29D7-4F10-B0E0-676009C43844}"/>
    <cellStyle name="60% - Accent4 2 2 2 2 4 2 2" xfId="28295" xr:uid="{F5FF1360-8A6F-402A-8704-5CE896C65A20}"/>
    <cellStyle name="60% - Accent4 2 2 2 2 4 3" xfId="19967" xr:uid="{82A3FACA-E470-47B1-94C2-8A5EA92CD255}"/>
    <cellStyle name="60% - Accent4 2 2 2 2 5" xfId="6084" xr:uid="{BC6BAF62-39CD-44B3-84C2-C63E0288F8EA}"/>
    <cellStyle name="60% - Accent4 2 2 2 2 5 2" xfId="14414" xr:uid="{0B0A8047-A1D9-41F4-B47A-FE645275869F}"/>
    <cellStyle name="60% - Accent4 2 2 2 2 5 2 2" xfId="31071" xr:uid="{2BC6FB8A-9684-402C-80F0-B2CEA76D2AAC}"/>
    <cellStyle name="60% - Accent4 2 2 2 2 5 3" xfId="22743" xr:uid="{05163E76-1D1E-469D-A5F5-03F4EAAD1B15}"/>
    <cellStyle name="60% - Accent4 2 2 2 2 6" xfId="8862" xr:uid="{7765ABDB-E5A1-48C9-9012-9FFBD0B73ED5}"/>
    <cellStyle name="60% - Accent4 2 2 2 2 6 2" xfId="25519" xr:uid="{B0B7BF61-F63E-44EB-A6E2-CEDA1C0586E9}"/>
    <cellStyle name="60% - Accent4 2 2 2 2 7" xfId="17191" xr:uid="{82EBEB2C-AD73-4F02-9696-DFECE792244C}"/>
    <cellStyle name="60% - Accent4 2 2 2 3" xfId="751" xr:uid="{EAEC0873-E519-4F9A-9C6B-EE6CFD501485}"/>
    <cellStyle name="60% - Accent4 2 2 2 3 2" xfId="2081" xr:uid="{3E222A2E-F591-49A4-B1F1-35328D108011}"/>
    <cellStyle name="60% - Accent4 2 2 2 3 2 2" xfId="4871" xr:uid="{E3F5C3F3-A329-4FE1-AD1C-71946EDB912A}"/>
    <cellStyle name="60% - Accent4 2 2 2 3 2 2 2" xfId="13201" xr:uid="{86C35A61-224F-4DBD-AA9F-B832A814FA5A}"/>
    <cellStyle name="60% - Accent4 2 2 2 3 2 2 2 2" xfId="29858" xr:uid="{B1B018CA-EB89-440F-9F90-863673ABB528}"/>
    <cellStyle name="60% - Accent4 2 2 2 3 2 2 3" xfId="21530" xr:uid="{15083730-E968-46FB-ADF4-AB14E75ED98E}"/>
    <cellStyle name="60% - Accent4 2 2 2 3 2 3" xfId="7647" xr:uid="{43247733-3022-4224-8C52-60905D72F8A8}"/>
    <cellStyle name="60% - Accent4 2 2 2 3 2 3 2" xfId="15977" xr:uid="{3ED523D5-BA9E-401D-83F3-547CD21FED5D}"/>
    <cellStyle name="60% - Accent4 2 2 2 3 2 3 2 2" xfId="32634" xr:uid="{51E3D66E-874E-485D-AD29-1ECFBFED807C}"/>
    <cellStyle name="60% - Accent4 2 2 2 3 2 3 3" xfId="24306" xr:uid="{D113A7B0-2746-4ACE-AC6D-796849FD11A7}"/>
    <cellStyle name="60% - Accent4 2 2 2 3 2 4" xfId="10425" xr:uid="{BCC28891-4C38-4E18-BEC1-86BD76F0CBB1}"/>
    <cellStyle name="60% - Accent4 2 2 2 3 2 4 2" xfId="27082" xr:uid="{955FA841-7EBC-478A-A26C-5F179365DF2F}"/>
    <cellStyle name="60% - Accent4 2 2 2 3 2 5" xfId="18754" xr:uid="{6EE4F86B-5142-4EBA-BD79-2B0AF4238FBE}"/>
    <cellStyle name="60% - Accent4 2 2 2 3 3" xfId="3544" xr:uid="{123B733F-4386-424B-9033-589E06DEC58A}"/>
    <cellStyle name="60% - Accent4 2 2 2 3 3 2" xfId="11874" xr:uid="{F12BF8DE-F3C8-4E8C-8E98-72908C92F9CC}"/>
    <cellStyle name="60% - Accent4 2 2 2 3 3 2 2" xfId="28531" xr:uid="{5511A77C-6898-434B-B30D-65E5D999FBF7}"/>
    <cellStyle name="60% - Accent4 2 2 2 3 3 3" xfId="20203" xr:uid="{53D34436-F29A-4ED2-A37C-B836CCB26AE0}"/>
    <cellStyle name="60% - Accent4 2 2 2 3 4" xfId="6320" xr:uid="{6EAFB975-668D-4382-AF12-2935807DFFB9}"/>
    <cellStyle name="60% - Accent4 2 2 2 3 4 2" xfId="14650" xr:uid="{90697C98-DC37-4A53-9A43-1A142910C71F}"/>
    <cellStyle name="60% - Accent4 2 2 2 3 4 2 2" xfId="31307" xr:uid="{F5FF3165-23E5-48A6-AC95-0A50981B720F}"/>
    <cellStyle name="60% - Accent4 2 2 2 3 4 3" xfId="22979" xr:uid="{368A1BFA-D422-4636-9972-552B76363353}"/>
    <cellStyle name="60% - Accent4 2 2 2 3 5" xfId="9098" xr:uid="{EDAAAE2F-7D10-47FA-9030-864AC9CA77E3}"/>
    <cellStyle name="60% - Accent4 2 2 2 3 5 2" xfId="25755" xr:uid="{C48468FD-8559-4591-A3EE-1C7A6A02CD07}"/>
    <cellStyle name="60% - Accent4 2 2 2 3 6" xfId="17427" xr:uid="{B0323F51-9F10-4E0D-8DEB-F7CD69466EA4}"/>
    <cellStyle name="60% - Accent4 2 2 2 4" xfId="1228" xr:uid="{EE8E336C-138A-4141-8542-D9222593083D}"/>
    <cellStyle name="60% - Accent4 2 2 2 4 2" xfId="2556" xr:uid="{9FB16B06-16DB-481B-9AA5-2337ACEA4F3D}"/>
    <cellStyle name="60% - Accent4 2 2 2 4 2 2" xfId="5346" xr:uid="{EED4A69F-859E-42C2-8E70-D337ADF789E2}"/>
    <cellStyle name="60% - Accent4 2 2 2 4 2 2 2" xfId="13676" xr:uid="{AF398143-6AE3-443B-AA4F-8C2E8A91B972}"/>
    <cellStyle name="60% - Accent4 2 2 2 4 2 2 2 2" xfId="30333" xr:uid="{8819A7B1-C4C5-4CB9-BB68-E0A3B61C738A}"/>
    <cellStyle name="60% - Accent4 2 2 2 4 2 2 3" xfId="22005" xr:uid="{89474F3C-9331-4E68-9A83-D15CF30A3987}"/>
    <cellStyle name="60% - Accent4 2 2 2 4 2 3" xfId="8122" xr:uid="{6D2D7943-618E-44A0-95D6-AB70A6F0783A}"/>
    <cellStyle name="60% - Accent4 2 2 2 4 2 3 2" xfId="16452" xr:uid="{2C3AD26D-17E8-4870-812A-B916AAE1A4E9}"/>
    <cellStyle name="60% - Accent4 2 2 2 4 2 3 2 2" xfId="33109" xr:uid="{A32AC57C-8C3B-4DFB-871B-202D212B0B6F}"/>
    <cellStyle name="60% - Accent4 2 2 2 4 2 3 3" xfId="24781" xr:uid="{B0A18933-011D-4A7D-8E2F-ED5E52D8ED26}"/>
    <cellStyle name="60% - Accent4 2 2 2 4 2 4" xfId="10900" xr:uid="{E5FD6734-5AA9-4E8C-85BE-E54F9D4E5C43}"/>
    <cellStyle name="60% - Accent4 2 2 2 4 2 4 2" xfId="27557" xr:uid="{84499B4E-5386-4968-84A5-5BE4EF922A58}"/>
    <cellStyle name="60% - Accent4 2 2 2 4 2 5" xfId="19229" xr:uid="{7A97D56C-5D94-4EB8-80C3-FA82888619AB}"/>
    <cellStyle name="60% - Accent4 2 2 2 4 3" xfId="4019" xr:uid="{517DF13A-4347-41FE-AA54-7F0F9DC3E36A}"/>
    <cellStyle name="60% - Accent4 2 2 2 4 3 2" xfId="12349" xr:uid="{E17CCD20-7F94-4939-BB9F-4A64E8D4C2E3}"/>
    <cellStyle name="60% - Accent4 2 2 2 4 3 2 2" xfId="29006" xr:uid="{3C8F40F2-B1C2-448C-8254-0D3B892697DE}"/>
    <cellStyle name="60% - Accent4 2 2 2 4 3 3" xfId="20678" xr:uid="{957B18F2-E357-4401-9213-D7FEEC9C2B7F}"/>
    <cellStyle name="60% - Accent4 2 2 2 4 4" xfId="6795" xr:uid="{CC779868-8BE0-4C2C-84CC-521E6AA8CC6B}"/>
    <cellStyle name="60% - Accent4 2 2 2 4 4 2" xfId="15125" xr:uid="{41995F75-8F33-4224-BE0E-5C3C3DB3ED4C}"/>
    <cellStyle name="60% - Accent4 2 2 2 4 4 2 2" xfId="31782" xr:uid="{EF3BAAF4-EA5B-4A97-89A5-501230FA2920}"/>
    <cellStyle name="60% - Accent4 2 2 2 4 4 3" xfId="23454" xr:uid="{0647DC47-BAC4-4919-B134-2BD82202BE7B}"/>
    <cellStyle name="60% - Accent4 2 2 2 4 5" xfId="9573" xr:uid="{86CD4A22-CC74-4554-96B7-C5F060AC16A7}"/>
    <cellStyle name="60% - Accent4 2 2 2 4 5 2" xfId="26230" xr:uid="{48BDDF0A-2C11-434E-A6ED-607BD27EA09E}"/>
    <cellStyle name="60% - Accent4 2 2 2 4 6" xfId="17902" xr:uid="{A9CEF871-5143-49CE-AA0F-C26A32507FB2}"/>
    <cellStyle name="60% - Accent4 2 2 2 5" xfId="1608" xr:uid="{BEA06B90-D916-4B08-9588-040A643569A5}"/>
    <cellStyle name="60% - Accent4 2 2 2 5 2" xfId="4398" xr:uid="{CE4F5842-7DB2-4098-8C9C-9E14B0487DBB}"/>
    <cellStyle name="60% - Accent4 2 2 2 5 2 2" xfId="12728" xr:uid="{6DA57BD1-6FBB-432E-9820-55E9AADFE5A7}"/>
    <cellStyle name="60% - Accent4 2 2 2 5 2 2 2" xfId="29385" xr:uid="{6C92FA99-6A72-4733-BC20-72A7DF81B9D1}"/>
    <cellStyle name="60% - Accent4 2 2 2 5 2 3" xfId="21057" xr:uid="{A73270D5-7749-4300-96CB-6E66A091C2A6}"/>
    <cellStyle name="60% - Accent4 2 2 2 5 3" xfId="7174" xr:uid="{014E028D-0FC3-4C20-BC06-C8CB55E9AE4A}"/>
    <cellStyle name="60% - Accent4 2 2 2 5 3 2" xfId="15504" xr:uid="{F0678AD2-8C9A-4C0A-953D-DD84AD504924}"/>
    <cellStyle name="60% - Accent4 2 2 2 5 3 2 2" xfId="32161" xr:uid="{A57D3818-9238-4177-B87E-DAAB8B505D3F}"/>
    <cellStyle name="60% - Accent4 2 2 2 5 3 3" xfId="23833" xr:uid="{A0FCD300-110A-4F40-8DFF-EE826187390C}"/>
    <cellStyle name="60% - Accent4 2 2 2 5 4" xfId="9952" xr:uid="{9926A1C5-A503-43A6-A64C-84326C60AC3A}"/>
    <cellStyle name="60% - Accent4 2 2 2 5 4 2" xfId="26609" xr:uid="{39B0EF62-2EEE-4209-80D3-38258AAAC70C}"/>
    <cellStyle name="60% - Accent4 2 2 2 5 5" xfId="18281" xr:uid="{21BEC936-D23E-4090-874F-2FB6FD2982C8}"/>
    <cellStyle name="60% - Accent4 2 2 2 6" xfId="3071" xr:uid="{7F2F033C-CE53-4408-AB6C-7E34FF6A424D}"/>
    <cellStyle name="60% - Accent4 2 2 2 6 2" xfId="11401" xr:uid="{63A63F22-2C07-4445-9AEA-ED9B3643AA26}"/>
    <cellStyle name="60% - Accent4 2 2 2 6 2 2" xfId="28058" xr:uid="{D1B17594-1991-4345-9F63-3EAA3EF67849}"/>
    <cellStyle name="60% - Accent4 2 2 2 6 3" xfId="19730" xr:uid="{97BEF6E9-18E7-46DE-80F9-5C49166F8CBF}"/>
    <cellStyle name="60% - Accent4 2 2 2 7" xfId="5847" xr:uid="{E6076F1E-DA4C-4C83-8CEE-B07832121428}"/>
    <cellStyle name="60% - Accent4 2 2 2 7 2" xfId="14177" xr:uid="{5295E814-1ACE-4F85-B339-457E292E647A}"/>
    <cellStyle name="60% - Accent4 2 2 2 7 2 2" xfId="30834" xr:uid="{AE5147FF-90F5-44DC-8C0D-D6887CF9058E}"/>
    <cellStyle name="60% - Accent4 2 2 2 7 3" xfId="22506" xr:uid="{7E87F184-D2FA-43EC-ABF5-13DC112567F1}"/>
    <cellStyle name="60% - Accent4 2 2 2 8" xfId="8625" xr:uid="{863951A8-E680-49DD-8EE4-B1D08BE2CE16}"/>
    <cellStyle name="60% - Accent4 2 2 2 8 2" xfId="25282" xr:uid="{B9A1E11D-7D02-41E7-B7A8-4B6030C4A000}"/>
    <cellStyle name="60% - Accent4 2 2 2 9" xfId="16954" xr:uid="{B0E8AA03-F751-44D8-9024-1A47B7D82B8E}"/>
    <cellStyle name="60% - Accent4 2 2 3" xfId="395" xr:uid="{A487FA30-8753-4532-92CA-463F6DB66BA0}"/>
    <cellStyle name="60% - Accent4 2 2 3 2" xfId="873" xr:uid="{9E6528C4-829E-45FC-B762-E2581A3D9A82}"/>
    <cellStyle name="60% - Accent4 2 2 3 2 2" xfId="2201" xr:uid="{1202AD91-68B5-425D-AF0D-660A7F82D7BB}"/>
    <cellStyle name="60% - Accent4 2 2 3 2 2 2" xfId="4991" xr:uid="{C0F14B80-8316-416F-9E62-98BD42DFF886}"/>
    <cellStyle name="60% - Accent4 2 2 3 2 2 2 2" xfId="13321" xr:uid="{39AD173A-D2EB-479E-AB63-F645338FDA51}"/>
    <cellStyle name="60% - Accent4 2 2 3 2 2 2 2 2" xfId="29978" xr:uid="{84FEB31B-0DCF-4F8D-B24A-F1C3C5D54602}"/>
    <cellStyle name="60% - Accent4 2 2 3 2 2 2 3" xfId="21650" xr:uid="{30CA0489-C5EE-4778-9065-7B6D19F88108}"/>
    <cellStyle name="60% - Accent4 2 2 3 2 2 3" xfId="7767" xr:uid="{478C3A45-B846-4B73-8537-4A8FA5E5EA5F}"/>
    <cellStyle name="60% - Accent4 2 2 3 2 2 3 2" xfId="16097" xr:uid="{FD7C2FBD-A7CB-4733-A7E4-C93B01C49947}"/>
    <cellStyle name="60% - Accent4 2 2 3 2 2 3 2 2" xfId="32754" xr:uid="{EEEE8236-572D-4392-8437-DA5481C9FC61}"/>
    <cellStyle name="60% - Accent4 2 2 3 2 2 3 3" xfId="24426" xr:uid="{F205D31E-92D5-4B05-A690-F1B315E92EA7}"/>
    <cellStyle name="60% - Accent4 2 2 3 2 2 4" xfId="10545" xr:uid="{B7DAEA5B-8114-4424-8C04-689FFB847149}"/>
    <cellStyle name="60% - Accent4 2 2 3 2 2 4 2" xfId="27202" xr:uid="{D9508348-1107-4637-92F6-85E97B153FB5}"/>
    <cellStyle name="60% - Accent4 2 2 3 2 2 5" xfId="18874" xr:uid="{090B0DCB-510A-42F4-8A49-1877D15D28E3}"/>
    <cellStyle name="60% - Accent4 2 2 3 2 3" xfId="3664" xr:uid="{D6E327A6-335D-4961-B66F-B0CF260F51BA}"/>
    <cellStyle name="60% - Accent4 2 2 3 2 3 2" xfId="11994" xr:uid="{94D1FDAE-07B7-4DA5-9582-BE62E09C6477}"/>
    <cellStyle name="60% - Accent4 2 2 3 2 3 2 2" xfId="28651" xr:uid="{893810D7-A6D3-433C-8F45-678CFD7F2082}"/>
    <cellStyle name="60% - Accent4 2 2 3 2 3 3" xfId="20323" xr:uid="{94A3DF01-EEB9-4620-83F3-44E518641ECB}"/>
    <cellStyle name="60% - Accent4 2 2 3 2 4" xfId="6440" xr:uid="{5ACF98FB-7990-4D48-995C-B4BD2905A676}"/>
    <cellStyle name="60% - Accent4 2 2 3 2 4 2" xfId="14770" xr:uid="{B5916ACF-5A78-4272-B698-BF9FDEC6124A}"/>
    <cellStyle name="60% - Accent4 2 2 3 2 4 2 2" xfId="31427" xr:uid="{D845F86C-50D6-45FC-99DE-F4EEFB64DC60}"/>
    <cellStyle name="60% - Accent4 2 2 3 2 4 3" xfId="23099" xr:uid="{18A36005-96BC-4F52-9D36-81BD8F0E14F5}"/>
    <cellStyle name="60% - Accent4 2 2 3 2 5" xfId="9218" xr:uid="{6EFAF9D9-188D-42C3-A3B7-72FEE23ABC71}"/>
    <cellStyle name="60% - Accent4 2 2 3 2 5 2" xfId="25875" xr:uid="{70BB672B-CA5A-442F-8EBE-3765E5ADA2B7}"/>
    <cellStyle name="60% - Accent4 2 2 3 2 6" xfId="17547" xr:uid="{609B6123-06E6-4D60-BAF0-6D7BADCA5BC7}"/>
    <cellStyle name="60% - Accent4 2 2 3 3" xfId="1725" xr:uid="{E91B1B2A-CC35-4880-92CF-64C57EAB70D1}"/>
    <cellStyle name="60% - Accent4 2 2 3 3 2" xfId="4515" xr:uid="{ED0C8DCA-99DD-4621-B058-E6E053B113D1}"/>
    <cellStyle name="60% - Accent4 2 2 3 3 2 2" xfId="12845" xr:uid="{16F2862C-5B79-431A-8F18-423AE510F8D8}"/>
    <cellStyle name="60% - Accent4 2 2 3 3 2 2 2" xfId="29502" xr:uid="{C64FE239-E06A-43AF-A127-E85348ABE574}"/>
    <cellStyle name="60% - Accent4 2 2 3 3 2 3" xfId="21174" xr:uid="{360E3038-43C4-484F-8B55-FB37B87AA733}"/>
    <cellStyle name="60% - Accent4 2 2 3 3 3" xfId="7291" xr:uid="{34153C2E-AB8B-44D0-A508-7CA7BD5CA659}"/>
    <cellStyle name="60% - Accent4 2 2 3 3 3 2" xfId="15621" xr:uid="{092B1B49-3322-483A-9055-D9CD0E10636D}"/>
    <cellStyle name="60% - Accent4 2 2 3 3 3 2 2" xfId="32278" xr:uid="{5641AB24-7FF3-42FD-B4EA-94678D279859}"/>
    <cellStyle name="60% - Accent4 2 2 3 3 3 3" xfId="23950" xr:uid="{E8412EF3-BF31-4077-9554-FE365FDF4E6E}"/>
    <cellStyle name="60% - Accent4 2 2 3 3 4" xfId="10069" xr:uid="{BFAB49C5-365B-4A1C-9C00-905B5AD94813}"/>
    <cellStyle name="60% - Accent4 2 2 3 3 4 2" xfId="26726" xr:uid="{9ADB75C8-FE49-4021-9785-EB31387A7224}"/>
    <cellStyle name="60% - Accent4 2 2 3 3 5" xfId="18398" xr:uid="{620DA39A-F857-4A01-8140-259504B8ABEF}"/>
    <cellStyle name="60% - Accent4 2 2 3 4" xfId="3188" xr:uid="{EA75CC61-0147-4A44-8F7D-CDC3BD5C854E}"/>
    <cellStyle name="60% - Accent4 2 2 3 4 2" xfId="11518" xr:uid="{C0C70C19-BDBB-4523-8DD6-E54EDEF7E27B}"/>
    <cellStyle name="60% - Accent4 2 2 3 4 2 2" xfId="28175" xr:uid="{E18E3FA4-7CA4-4EC8-A9C9-4AD0FA4B3A68}"/>
    <cellStyle name="60% - Accent4 2 2 3 4 3" xfId="19847" xr:uid="{D51C1678-C0FD-48B8-A1F5-9C0B6FBE03C2}"/>
    <cellStyle name="60% - Accent4 2 2 3 5" xfId="5964" xr:uid="{B964628E-0715-466E-914B-B9693E7F9293}"/>
    <cellStyle name="60% - Accent4 2 2 3 5 2" xfId="14294" xr:uid="{18C462FB-C6B0-4392-9ED1-895291C66239}"/>
    <cellStyle name="60% - Accent4 2 2 3 5 2 2" xfId="30951" xr:uid="{C2EBE85A-555F-45AE-A0E9-B12470DB7621}"/>
    <cellStyle name="60% - Accent4 2 2 3 5 3" xfId="22623" xr:uid="{2B53DE2C-C3C7-4AE0-84FF-4890C4914277}"/>
    <cellStyle name="60% - Accent4 2 2 3 6" xfId="8742" xr:uid="{418EC6A0-8F71-4294-B968-5090EBC56F47}"/>
    <cellStyle name="60% - Accent4 2 2 3 6 2" xfId="25399" xr:uid="{A63F0749-A242-4E2F-8997-0C54F53850B4}"/>
    <cellStyle name="60% - Accent4 2 2 3 7" xfId="17071" xr:uid="{16A2E3DA-4DE2-462F-BC6B-8C5CE0CEB77A}"/>
    <cellStyle name="60% - Accent4 2 2 4" xfId="631" xr:uid="{F7D18488-58EC-431C-A04C-263B5E8A491F}"/>
    <cellStyle name="60% - Accent4 2 2 4 2" xfId="1961" xr:uid="{21A57711-EF36-4A8E-8693-2E50A50EBFAE}"/>
    <cellStyle name="60% - Accent4 2 2 4 2 2" xfId="4751" xr:uid="{83504927-B2F5-4CE0-ABD6-717561C27A82}"/>
    <cellStyle name="60% - Accent4 2 2 4 2 2 2" xfId="13081" xr:uid="{EFF5EC56-3B6D-4017-BBF3-ECFFA1AEDD60}"/>
    <cellStyle name="60% - Accent4 2 2 4 2 2 2 2" xfId="29738" xr:uid="{76FB35A9-D123-4F36-AE7D-04E5D0D3A4BE}"/>
    <cellStyle name="60% - Accent4 2 2 4 2 2 3" xfId="21410" xr:uid="{770E3DB7-D8FD-4BCD-82F7-C1BDAE4CB9D8}"/>
    <cellStyle name="60% - Accent4 2 2 4 2 3" xfId="7527" xr:uid="{863C0FB9-736B-4F24-B2D9-95FA52544128}"/>
    <cellStyle name="60% - Accent4 2 2 4 2 3 2" xfId="15857" xr:uid="{1EB6B287-C7D5-461C-B57D-F37DE9436E9F}"/>
    <cellStyle name="60% - Accent4 2 2 4 2 3 2 2" xfId="32514" xr:uid="{3EB4DCD3-776B-4637-BA20-2B49C197C74E}"/>
    <cellStyle name="60% - Accent4 2 2 4 2 3 3" xfId="24186" xr:uid="{1BB8EF3E-5A08-4A9F-BD6A-8548F040E76C}"/>
    <cellStyle name="60% - Accent4 2 2 4 2 4" xfId="10305" xr:uid="{CB79539E-8B22-47F7-B7F8-746A00B0A017}"/>
    <cellStyle name="60% - Accent4 2 2 4 2 4 2" xfId="26962" xr:uid="{FD161ECA-D13E-4BEE-A527-CC32B6D964B8}"/>
    <cellStyle name="60% - Accent4 2 2 4 2 5" xfId="18634" xr:uid="{EC2974DF-155C-4230-BC38-8EC92BBB3C26}"/>
    <cellStyle name="60% - Accent4 2 2 4 3" xfId="3424" xr:uid="{5C889EAD-114D-4BA5-A6EE-78308AC28E55}"/>
    <cellStyle name="60% - Accent4 2 2 4 3 2" xfId="11754" xr:uid="{683005CC-5E94-40E1-B43C-B39A2481BA05}"/>
    <cellStyle name="60% - Accent4 2 2 4 3 2 2" xfId="28411" xr:uid="{FEA95C84-F893-45DD-8BE2-7592A416BE26}"/>
    <cellStyle name="60% - Accent4 2 2 4 3 3" xfId="20083" xr:uid="{4EC73C3A-CB75-478F-8DF9-1F9B0398241F}"/>
    <cellStyle name="60% - Accent4 2 2 4 4" xfId="6200" xr:uid="{6966B7E9-94EB-460E-ABB7-385559839039}"/>
    <cellStyle name="60% - Accent4 2 2 4 4 2" xfId="14530" xr:uid="{F64015A9-A814-4839-9BCD-BAE506353687}"/>
    <cellStyle name="60% - Accent4 2 2 4 4 2 2" xfId="31187" xr:uid="{E00BBA57-1A2D-4136-8035-CAC01B412D11}"/>
    <cellStyle name="60% - Accent4 2 2 4 4 3" xfId="22859" xr:uid="{A164E85A-3902-45F8-97FA-AD4C45A18BF3}"/>
    <cellStyle name="60% - Accent4 2 2 4 5" xfId="8978" xr:uid="{A828CF50-E4B5-43BD-BB74-18B52A65DBA3}"/>
    <cellStyle name="60% - Accent4 2 2 4 5 2" xfId="25635" xr:uid="{96AEA41B-F317-401C-BA03-39DCEF32ED2F}"/>
    <cellStyle name="60% - Accent4 2 2 4 6" xfId="17307" xr:uid="{865E4718-B875-4D5A-9D5D-537206D68DEC}"/>
    <cellStyle name="60% - Accent4 2 2 5" xfId="1108" xr:uid="{4824CBA8-3593-41FF-9CE7-96204337D03F}"/>
    <cellStyle name="60% - Accent4 2 2 5 2" xfId="2436" xr:uid="{C878617C-6146-49BC-BA92-37B346741391}"/>
    <cellStyle name="60% - Accent4 2 2 5 2 2" xfId="5226" xr:uid="{4D67B2A0-2C7F-4F93-98AB-5E59AC34DA84}"/>
    <cellStyle name="60% - Accent4 2 2 5 2 2 2" xfId="13556" xr:uid="{4C0AFF3E-623D-4F84-9E80-CB95A4262DCD}"/>
    <cellStyle name="60% - Accent4 2 2 5 2 2 2 2" xfId="30213" xr:uid="{D78EB50E-600C-457A-A15B-0B12B5335A6A}"/>
    <cellStyle name="60% - Accent4 2 2 5 2 2 3" xfId="21885" xr:uid="{1284E98F-F543-476F-8E1C-193C1F544530}"/>
    <cellStyle name="60% - Accent4 2 2 5 2 3" xfId="8002" xr:uid="{2D5C233A-E0B6-41C9-A175-3768EEB31E03}"/>
    <cellStyle name="60% - Accent4 2 2 5 2 3 2" xfId="16332" xr:uid="{930FFE76-9D39-44EE-836C-706863AA7C11}"/>
    <cellStyle name="60% - Accent4 2 2 5 2 3 2 2" xfId="32989" xr:uid="{1F6478F8-A5EB-4EC4-89F1-BBBD1D03595E}"/>
    <cellStyle name="60% - Accent4 2 2 5 2 3 3" xfId="24661" xr:uid="{EB47D1CD-9846-4CC1-A04D-5F3AB85FB6FA}"/>
    <cellStyle name="60% - Accent4 2 2 5 2 4" xfId="10780" xr:uid="{49079210-F013-4720-820C-6C31D20F9D51}"/>
    <cellStyle name="60% - Accent4 2 2 5 2 4 2" xfId="27437" xr:uid="{F7077AFB-9FEF-4F90-B92B-020D79C79E24}"/>
    <cellStyle name="60% - Accent4 2 2 5 2 5" xfId="19109" xr:uid="{16DF358E-9934-42C1-BCC0-946B437CADCA}"/>
    <cellStyle name="60% - Accent4 2 2 5 3" xfId="3899" xr:uid="{3998BD7C-5968-4396-A751-0DD793D9046F}"/>
    <cellStyle name="60% - Accent4 2 2 5 3 2" xfId="12229" xr:uid="{BA2245D8-6781-45AA-A3D6-01C7A3121F2A}"/>
    <cellStyle name="60% - Accent4 2 2 5 3 2 2" xfId="28886" xr:uid="{8D61B83D-F288-4734-965F-419EDB2DFBCB}"/>
    <cellStyle name="60% - Accent4 2 2 5 3 3" xfId="20558" xr:uid="{7A9EEF09-42CA-4BFE-9F9E-26C04BAF82AD}"/>
    <cellStyle name="60% - Accent4 2 2 5 4" xfId="6675" xr:uid="{D051AFDE-1B39-4855-837F-3DD562995E70}"/>
    <cellStyle name="60% - Accent4 2 2 5 4 2" xfId="15005" xr:uid="{6408440B-9F78-4182-A1C6-38FD329AB4C1}"/>
    <cellStyle name="60% - Accent4 2 2 5 4 2 2" xfId="31662" xr:uid="{CD280632-53D1-4251-A58E-FAEBB3866E99}"/>
    <cellStyle name="60% - Accent4 2 2 5 4 3" xfId="23334" xr:uid="{4E6F1238-A36D-404C-8889-2B51248EA3DC}"/>
    <cellStyle name="60% - Accent4 2 2 5 5" xfId="9453" xr:uid="{FB9BC6AD-4E76-4BD4-B93E-24F12DF38CAF}"/>
    <cellStyle name="60% - Accent4 2 2 5 5 2" xfId="26110" xr:uid="{55DE6076-6E74-444A-96A6-6E291EA5E1D5}"/>
    <cellStyle name="60% - Accent4 2 2 5 6" xfId="17782" xr:uid="{176194F3-9FDF-47C5-9A45-414E6E9AEED0}"/>
    <cellStyle name="60% - Accent4 2 2 6" xfId="1373" xr:uid="{41216EF7-286E-46AE-B7ED-EC65568E6708}"/>
    <cellStyle name="60% - Accent4 2 2 6 2" xfId="2701" xr:uid="{131E96DE-C0D3-4B26-A916-CDFFB1634484}"/>
    <cellStyle name="60% - Accent4 2 2 6 2 2" xfId="5491" xr:uid="{645C682D-77E0-4A13-A0DA-713D75E1F1A4}"/>
    <cellStyle name="60% - Accent4 2 2 6 2 2 2" xfId="13821" xr:uid="{34B00732-1727-4D3D-9193-1DFFB9542D68}"/>
    <cellStyle name="60% - Accent4 2 2 6 2 2 2 2" xfId="30478" xr:uid="{041D33EE-1F0E-41E6-94FD-01C7AF71909C}"/>
    <cellStyle name="60% - Accent4 2 2 6 2 2 3" xfId="22150" xr:uid="{37ACA5A4-763A-4385-9FD8-FDD7F57F27FE}"/>
    <cellStyle name="60% - Accent4 2 2 6 2 3" xfId="8267" xr:uid="{615AF624-6C54-48DA-9562-BFBFF4A99F65}"/>
    <cellStyle name="60% - Accent4 2 2 6 2 3 2" xfId="16597" xr:uid="{D0D93C01-6996-4FB7-934E-2714A7A0C878}"/>
    <cellStyle name="60% - Accent4 2 2 6 2 3 2 2" xfId="33254" xr:uid="{7492820F-ECB7-4B91-9663-624B8DFF43CF}"/>
    <cellStyle name="60% - Accent4 2 2 6 2 3 3" xfId="24926" xr:uid="{B601EE60-7E6E-420C-8FAE-DD7DF28EC2E1}"/>
    <cellStyle name="60% - Accent4 2 2 6 2 4" xfId="11045" xr:uid="{51AA61BB-CCF9-4F0C-B928-C696C2097229}"/>
    <cellStyle name="60% - Accent4 2 2 6 2 4 2" xfId="27702" xr:uid="{FE1726E6-C9B3-464D-BAA1-6DC7AFE980AC}"/>
    <cellStyle name="60% - Accent4 2 2 6 2 5" xfId="19374" xr:uid="{AD076ECA-DD76-4FBE-A523-2FB609BC4F22}"/>
    <cellStyle name="60% - Accent4 2 2 6 3" xfId="4164" xr:uid="{DB2E4AF0-2A12-40E9-8800-12861AC1D3AC}"/>
    <cellStyle name="60% - Accent4 2 2 6 3 2" xfId="12494" xr:uid="{84F6B0A8-688C-4413-BBE4-9DA18BD7A143}"/>
    <cellStyle name="60% - Accent4 2 2 6 3 2 2" xfId="29151" xr:uid="{F24E16DD-9096-4846-8A2C-28C4A105792E}"/>
    <cellStyle name="60% - Accent4 2 2 6 3 3" xfId="20823" xr:uid="{C8E0D13C-C8AD-45F5-9E64-959A76A8DF93}"/>
    <cellStyle name="60% - Accent4 2 2 6 4" xfId="6940" xr:uid="{8A18B59E-08B4-4FBB-A348-E349C83F74E6}"/>
    <cellStyle name="60% - Accent4 2 2 6 4 2" xfId="15270" xr:uid="{EC9B0423-49E4-4A99-AFEB-E721984AAD04}"/>
    <cellStyle name="60% - Accent4 2 2 6 4 2 2" xfId="31927" xr:uid="{CDB5C689-F4DA-4F25-8CEC-2823DD13DC61}"/>
    <cellStyle name="60% - Accent4 2 2 6 4 3" xfId="23599" xr:uid="{C0265BED-69F2-4FC0-B7BA-083CCB5D10BE}"/>
    <cellStyle name="60% - Accent4 2 2 6 5" xfId="9718" xr:uid="{1C355F08-7B94-416D-91C1-8CB7E9A4A967}"/>
    <cellStyle name="60% - Accent4 2 2 6 5 2" xfId="26375" xr:uid="{11EC60D9-A8CF-4A0F-9FFD-03715AB0738E}"/>
    <cellStyle name="60% - Accent4 2 2 6 6" xfId="18047" xr:uid="{7232B6CF-B448-4C64-9B36-D0888BD47928}"/>
    <cellStyle name="60% - Accent4 2 2 7" xfId="1488" xr:uid="{C35B76B2-E286-4ACB-9650-A8E7247253E5}"/>
    <cellStyle name="60% - Accent4 2 2 7 2" xfId="4278" xr:uid="{275EA280-26AD-463D-BB1A-659D9C9B9CA1}"/>
    <cellStyle name="60% - Accent4 2 2 7 2 2" xfId="12608" xr:uid="{CDB40CE0-053F-4A1D-9A43-ABAB274BC2CC}"/>
    <cellStyle name="60% - Accent4 2 2 7 2 2 2" xfId="29265" xr:uid="{35FE39DF-0A0B-43C2-8171-47893FBF4A2D}"/>
    <cellStyle name="60% - Accent4 2 2 7 2 3" xfId="20937" xr:uid="{40498A2F-873D-4D46-8E22-D1D82ECEA36C}"/>
    <cellStyle name="60% - Accent4 2 2 7 3" xfId="7054" xr:uid="{70CFDA44-7128-412E-92C8-C675ED8438EB}"/>
    <cellStyle name="60% - Accent4 2 2 7 3 2" xfId="15384" xr:uid="{A6D7D968-F8D9-43AF-9D2F-8C1B365292AB}"/>
    <cellStyle name="60% - Accent4 2 2 7 3 2 2" xfId="32041" xr:uid="{A5330C51-9BE3-465C-A171-C5BFEB866F41}"/>
    <cellStyle name="60% - Accent4 2 2 7 3 3" xfId="23713" xr:uid="{7416D1D7-4765-4626-B772-7F9D3363D609}"/>
    <cellStyle name="60% - Accent4 2 2 7 4" xfId="9832" xr:uid="{CCFCB67A-4313-4D54-8FB0-0D442DC9EBE4}"/>
    <cellStyle name="60% - Accent4 2 2 7 4 2" xfId="26489" xr:uid="{294A9AFC-92F2-4BB5-9F71-C808419C00A0}"/>
    <cellStyle name="60% - Accent4 2 2 7 5" xfId="18161" xr:uid="{F0626C33-CFFD-4172-B12F-0DB04EB85402}"/>
    <cellStyle name="60% - Accent4 2 2 8" xfId="2951" xr:uid="{14943908-4973-4C77-9B2A-85C23C4EBF18}"/>
    <cellStyle name="60% - Accent4 2 2 8 2" xfId="11281" xr:uid="{8B6894DF-25FB-49FD-B829-3E9AFD4033E4}"/>
    <cellStyle name="60% - Accent4 2 2 8 2 2" xfId="27938" xr:uid="{5EB71166-0200-4A48-9664-A7C44C6BE6E0}"/>
    <cellStyle name="60% - Accent4 2 2 8 3" xfId="19610" xr:uid="{59B128CE-E763-44DE-93EF-707F755A797F}"/>
    <cellStyle name="60% - Accent4 2 2 9" xfId="5727" xr:uid="{D1F14EF0-1C00-4B45-A222-39FECACA0CE4}"/>
    <cellStyle name="60% - Accent4 2 2 9 2" xfId="14057" xr:uid="{85F42F4A-026B-484B-82FE-4520609AA352}"/>
    <cellStyle name="60% - Accent4 2 2 9 2 2" xfId="30714" xr:uid="{29E596CA-A18D-4EB5-9ADD-6C8E78A34A3D}"/>
    <cellStyle name="60% - Accent4 2 2 9 3" xfId="22386" xr:uid="{BD2A001B-E50A-4955-8BE8-E3B92413331E}"/>
    <cellStyle name="60% - Accent4 2 3" xfId="211" xr:uid="{9A8DC13A-262A-4B75-ABB9-91F4E12AEC29}"/>
    <cellStyle name="60% - Accent4 2 3 10" xfId="35006" xr:uid="{FFB120FE-503F-484F-BB32-34D5AB60DC16}"/>
    <cellStyle name="60% - Accent4 2 3 2" xfId="453" xr:uid="{8EDB80C9-0445-4B64-9FF0-CECDFE30F356}"/>
    <cellStyle name="60% - Accent4 2 3 2 2" xfId="930" xr:uid="{74F028F8-AD17-416A-9971-FDDAE531C2E6}"/>
    <cellStyle name="60% - Accent4 2 3 2 2 2" xfId="2258" xr:uid="{4D1A4261-0FC9-4EAA-8533-DD1B58E02A99}"/>
    <cellStyle name="60% - Accent4 2 3 2 2 2 2" xfId="5048" xr:uid="{663727D5-0406-4D13-ACBB-0E8032032AC9}"/>
    <cellStyle name="60% - Accent4 2 3 2 2 2 2 2" xfId="13378" xr:uid="{EBEB031C-BE84-47B3-ACE9-32157ABB50B1}"/>
    <cellStyle name="60% - Accent4 2 3 2 2 2 2 2 2" xfId="30035" xr:uid="{C7E2314C-495D-4BE9-954D-C2841ADAB462}"/>
    <cellStyle name="60% - Accent4 2 3 2 2 2 2 3" xfId="21707" xr:uid="{9D894F53-2B4A-4F2C-BF86-EE60E7CF0217}"/>
    <cellStyle name="60% - Accent4 2 3 2 2 2 3" xfId="7824" xr:uid="{07B63758-B8A2-413D-B534-BAE837C86058}"/>
    <cellStyle name="60% - Accent4 2 3 2 2 2 3 2" xfId="16154" xr:uid="{9BAE05ED-DC48-4B22-8569-42D19E1EB12A}"/>
    <cellStyle name="60% - Accent4 2 3 2 2 2 3 2 2" xfId="32811" xr:uid="{DF0D0C7C-32E1-4354-9E08-DE2B89EC18D2}"/>
    <cellStyle name="60% - Accent4 2 3 2 2 2 3 3" xfId="24483" xr:uid="{DCBA4D15-C7CC-44A9-B037-6A196EF1DA54}"/>
    <cellStyle name="60% - Accent4 2 3 2 2 2 4" xfId="10602" xr:uid="{9D4488D8-FF6C-4984-8DC4-1CC10B090726}"/>
    <cellStyle name="60% - Accent4 2 3 2 2 2 4 2" xfId="27259" xr:uid="{F00CC27C-4899-42E6-9E4B-D8ED7CAE64CC}"/>
    <cellStyle name="60% - Accent4 2 3 2 2 2 5" xfId="18931" xr:uid="{6BEF9E36-E436-4116-9BC8-047FA34A22B8}"/>
    <cellStyle name="60% - Accent4 2 3 2 2 3" xfId="3721" xr:uid="{C2E8E48F-981D-49D0-82A0-E547584E7F88}"/>
    <cellStyle name="60% - Accent4 2 3 2 2 3 2" xfId="12051" xr:uid="{2C208AD5-212F-450E-891A-BA21C980E72E}"/>
    <cellStyle name="60% - Accent4 2 3 2 2 3 2 2" xfId="28708" xr:uid="{FA824F1E-C038-4F2D-98CE-7C76D9EF4B4D}"/>
    <cellStyle name="60% - Accent4 2 3 2 2 3 3" xfId="20380" xr:uid="{3ECC9A44-D6FD-426C-8D3D-75C60C9F10AB}"/>
    <cellStyle name="60% - Accent4 2 3 2 2 4" xfId="6497" xr:uid="{5A5AE143-7E1A-46AB-9AD0-DD56F6AF300C}"/>
    <cellStyle name="60% - Accent4 2 3 2 2 4 2" xfId="14827" xr:uid="{2CF41F83-460A-4EA1-AE87-706B12E8299A}"/>
    <cellStyle name="60% - Accent4 2 3 2 2 4 2 2" xfId="31484" xr:uid="{EB67E230-54CF-4F6F-BE2F-61A3EBB4EF9E}"/>
    <cellStyle name="60% - Accent4 2 3 2 2 4 3" xfId="23156" xr:uid="{435362CB-54FF-476E-9848-D7448C732EA1}"/>
    <cellStyle name="60% - Accent4 2 3 2 2 5" xfId="9275" xr:uid="{B0F45AAE-3DFF-48AE-8F4F-0C087FDF0A43}"/>
    <cellStyle name="60% - Accent4 2 3 2 2 5 2" xfId="25932" xr:uid="{36A65A89-0667-4B66-ABF7-73E9554B54A5}"/>
    <cellStyle name="60% - Accent4 2 3 2 2 6" xfId="17604" xr:uid="{D36C6782-DB19-4D9E-91A1-81CDC8C911BC}"/>
    <cellStyle name="60% - Accent4 2 3 2 3" xfId="1783" xr:uid="{C5BDB879-5D0D-468F-906C-652910AC70C4}"/>
    <cellStyle name="60% - Accent4 2 3 2 3 2" xfId="4573" xr:uid="{EBEA8D4D-4ABF-44FE-9198-3B603420CE42}"/>
    <cellStyle name="60% - Accent4 2 3 2 3 2 2" xfId="12903" xr:uid="{03D8B768-7C36-4075-8308-629434CFBE3F}"/>
    <cellStyle name="60% - Accent4 2 3 2 3 2 2 2" xfId="29560" xr:uid="{FE33063E-C303-453D-BD71-7B5DD419F818}"/>
    <cellStyle name="60% - Accent4 2 3 2 3 2 3" xfId="21232" xr:uid="{F88473DF-7BDE-455C-B4DB-4F5490223469}"/>
    <cellStyle name="60% - Accent4 2 3 2 3 3" xfId="7349" xr:uid="{AB87607E-F5E4-4C7D-AA41-45208E4839FE}"/>
    <cellStyle name="60% - Accent4 2 3 2 3 3 2" xfId="15679" xr:uid="{77DB3AA0-D7CD-4C6D-B2E6-68118CE00BFD}"/>
    <cellStyle name="60% - Accent4 2 3 2 3 3 2 2" xfId="32336" xr:uid="{8C4BE18E-F019-41A9-9AFB-393DD53DE8AA}"/>
    <cellStyle name="60% - Accent4 2 3 2 3 3 3" xfId="24008" xr:uid="{D1B6E059-D914-4BE6-A72D-133EDB8D0EA0}"/>
    <cellStyle name="60% - Accent4 2 3 2 3 4" xfId="10127" xr:uid="{F24F8080-B3C7-450E-B0C9-2C70A35B49EA}"/>
    <cellStyle name="60% - Accent4 2 3 2 3 4 2" xfId="26784" xr:uid="{7AAEA3A5-768F-4CB8-BEB3-CF388536D1BE}"/>
    <cellStyle name="60% - Accent4 2 3 2 3 5" xfId="18456" xr:uid="{76FB94A1-D35F-45DC-A93B-07F435EF2A69}"/>
    <cellStyle name="60% - Accent4 2 3 2 4" xfId="3246" xr:uid="{D3B57FA7-6A63-4AB9-BF35-D0AE44756F58}"/>
    <cellStyle name="60% - Accent4 2 3 2 4 2" xfId="11576" xr:uid="{8C2EAAB4-A091-443C-BA29-0FFA660429F1}"/>
    <cellStyle name="60% - Accent4 2 3 2 4 2 2" xfId="28233" xr:uid="{653E3916-7F25-4C8E-AAEC-7307D2FEF8E6}"/>
    <cellStyle name="60% - Accent4 2 3 2 4 3" xfId="19905" xr:uid="{BC2E3AFD-514D-4D44-B866-4B1052C839DB}"/>
    <cellStyle name="60% - Accent4 2 3 2 5" xfId="6022" xr:uid="{ECF962B9-3B94-4870-BC98-BCDB5CCF1B0E}"/>
    <cellStyle name="60% - Accent4 2 3 2 5 2" xfId="14352" xr:uid="{2B381730-C0AE-44EC-A003-9FD4EC5BB027}"/>
    <cellStyle name="60% - Accent4 2 3 2 5 2 2" xfId="31009" xr:uid="{367B9485-D6D2-4C29-8C97-34E139D6C44A}"/>
    <cellStyle name="60% - Accent4 2 3 2 5 3" xfId="22681" xr:uid="{D95DE297-CBD5-4832-BEF4-26EE6A3B7FA3}"/>
    <cellStyle name="60% - Accent4 2 3 2 6" xfId="8800" xr:uid="{E5BED362-C14D-4613-93C4-5B425F535749}"/>
    <cellStyle name="60% - Accent4 2 3 2 6 2" xfId="25457" xr:uid="{E2BB8216-2041-4969-8F41-10510B3551EB}"/>
    <cellStyle name="60% - Accent4 2 3 2 7" xfId="17129" xr:uid="{45C33E64-502A-48E3-AC54-FC2B91CFCA7F}"/>
    <cellStyle name="60% - Accent4 2 3 3" xfId="689" xr:uid="{989F5E8C-0B03-493C-8944-4D652B8E6329}"/>
    <cellStyle name="60% - Accent4 2 3 3 2" xfId="2019" xr:uid="{BDC2FCAC-695A-4CA5-B3C2-4005173481D0}"/>
    <cellStyle name="60% - Accent4 2 3 3 2 2" xfId="4809" xr:uid="{5DF7040B-574D-42F4-9426-798A65E54CE5}"/>
    <cellStyle name="60% - Accent4 2 3 3 2 2 2" xfId="13139" xr:uid="{9A55BBD8-7A09-47A1-8527-545848102582}"/>
    <cellStyle name="60% - Accent4 2 3 3 2 2 2 2" xfId="29796" xr:uid="{273023C3-5279-4383-BC92-72F85435C864}"/>
    <cellStyle name="60% - Accent4 2 3 3 2 2 3" xfId="21468" xr:uid="{734C9D93-6D39-4F32-8A96-2B1797A0206F}"/>
    <cellStyle name="60% - Accent4 2 3 3 2 3" xfId="7585" xr:uid="{EC58FD02-3A1D-4655-BE07-A752C3A4D4F3}"/>
    <cellStyle name="60% - Accent4 2 3 3 2 3 2" xfId="15915" xr:uid="{07431727-F221-4B6E-9A13-C1350E3AA509}"/>
    <cellStyle name="60% - Accent4 2 3 3 2 3 2 2" xfId="32572" xr:uid="{04527976-001A-4A72-8751-531336330095}"/>
    <cellStyle name="60% - Accent4 2 3 3 2 3 3" xfId="24244" xr:uid="{3CCC06F3-6692-48CA-8A9D-291EDEC700B6}"/>
    <cellStyle name="60% - Accent4 2 3 3 2 4" xfId="10363" xr:uid="{F6208DF9-B594-405D-8F43-D1E1ABEDFF09}"/>
    <cellStyle name="60% - Accent4 2 3 3 2 4 2" xfId="27020" xr:uid="{55709FA2-9734-40F3-93A3-179C0094CECE}"/>
    <cellStyle name="60% - Accent4 2 3 3 2 5" xfId="18692" xr:uid="{38412756-A5C8-4CFE-A635-2BDB6E824DAB}"/>
    <cellStyle name="60% - Accent4 2 3 3 3" xfId="3482" xr:uid="{FFCE4E11-0267-44A6-AFF9-EB1CDB66B396}"/>
    <cellStyle name="60% - Accent4 2 3 3 3 2" xfId="11812" xr:uid="{38428B51-DE86-4284-84BF-46A5E10EEC68}"/>
    <cellStyle name="60% - Accent4 2 3 3 3 2 2" xfId="28469" xr:uid="{E5A27AFA-AA0C-4CDE-81F7-BD3E65EC807A}"/>
    <cellStyle name="60% - Accent4 2 3 3 3 3" xfId="20141" xr:uid="{1F41D1E6-F367-4634-926C-B39CD5F3FF38}"/>
    <cellStyle name="60% - Accent4 2 3 3 4" xfId="6258" xr:uid="{AC380675-65B1-4E81-AE55-5005A25BDE19}"/>
    <cellStyle name="60% - Accent4 2 3 3 4 2" xfId="14588" xr:uid="{8D70BD1B-0261-4852-A4E8-23C4EFDE4F58}"/>
    <cellStyle name="60% - Accent4 2 3 3 4 2 2" xfId="31245" xr:uid="{8A0C77B4-846F-4037-BCBD-D78510466197}"/>
    <cellStyle name="60% - Accent4 2 3 3 4 3" xfId="22917" xr:uid="{30FCA040-A302-4BF8-8473-F02E121F6096}"/>
    <cellStyle name="60% - Accent4 2 3 3 5" xfId="9036" xr:uid="{94E5B913-5A80-4CB4-99F0-C252B669F872}"/>
    <cellStyle name="60% - Accent4 2 3 3 5 2" xfId="25693" xr:uid="{AF874723-69D9-496D-BCEE-C6EDBE2021F7}"/>
    <cellStyle name="60% - Accent4 2 3 3 6" xfId="17365" xr:uid="{0C9D5E2E-F5DD-48EB-AC17-09BF36C4CE00}"/>
    <cellStyle name="60% - Accent4 2 3 4" xfId="1166" xr:uid="{B79F63F9-D21E-4F0D-8A21-CCAA64EC41A2}"/>
    <cellStyle name="60% - Accent4 2 3 4 2" xfId="2494" xr:uid="{E377B47B-3A3B-46A5-B706-D65F1FF68ECF}"/>
    <cellStyle name="60% - Accent4 2 3 4 2 2" xfId="5284" xr:uid="{966F80C3-E3BA-460E-A089-7DABEE734EAD}"/>
    <cellStyle name="60% - Accent4 2 3 4 2 2 2" xfId="13614" xr:uid="{1D00554B-5DBD-4C27-877E-668672ACFFF7}"/>
    <cellStyle name="60% - Accent4 2 3 4 2 2 2 2" xfId="30271" xr:uid="{6EDBC141-2472-4821-B00A-A25BD44D43A1}"/>
    <cellStyle name="60% - Accent4 2 3 4 2 2 3" xfId="21943" xr:uid="{74ECC7E5-3703-4D28-945E-4C7146A7B3C2}"/>
    <cellStyle name="60% - Accent4 2 3 4 2 3" xfId="8060" xr:uid="{C4723690-3FF0-4FC6-803D-C0142A132F3C}"/>
    <cellStyle name="60% - Accent4 2 3 4 2 3 2" xfId="16390" xr:uid="{09D2F8C9-653C-4AA8-AD78-AF3D346FF3B9}"/>
    <cellStyle name="60% - Accent4 2 3 4 2 3 2 2" xfId="33047" xr:uid="{315A4687-4212-40B6-B3C6-7A74A76A57F9}"/>
    <cellStyle name="60% - Accent4 2 3 4 2 3 3" xfId="24719" xr:uid="{8DC97A1B-03A4-42B0-8F98-93CA698C62AE}"/>
    <cellStyle name="60% - Accent4 2 3 4 2 4" xfId="10838" xr:uid="{2B1B658B-537C-4102-9D94-93E99327D0FE}"/>
    <cellStyle name="60% - Accent4 2 3 4 2 4 2" xfId="27495" xr:uid="{4D348877-3CCE-45F8-BC2A-D4E9E627E50F}"/>
    <cellStyle name="60% - Accent4 2 3 4 2 5" xfId="19167" xr:uid="{A802A22B-6DD9-4212-A1BF-D9AEE5B597F9}"/>
    <cellStyle name="60% - Accent4 2 3 4 3" xfId="3957" xr:uid="{73AF7F64-C059-45FF-B24A-C2CEC4AB5BAE}"/>
    <cellStyle name="60% - Accent4 2 3 4 3 2" xfId="12287" xr:uid="{256B8D1D-91C8-4BB7-AF75-3E5E1192DB8C}"/>
    <cellStyle name="60% - Accent4 2 3 4 3 2 2" xfId="28944" xr:uid="{6E6AA5EE-1CBA-4550-BF81-B4423F031CC0}"/>
    <cellStyle name="60% - Accent4 2 3 4 3 3" xfId="20616" xr:uid="{113D3B9C-4C8E-468A-9C79-EA74AF4CF661}"/>
    <cellStyle name="60% - Accent4 2 3 4 4" xfId="6733" xr:uid="{71A0048A-97A2-43C4-AAAD-5516CA34DD8C}"/>
    <cellStyle name="60% - Accent4 2 3 4 4 2" xfId="15063" xr:uid="{A498D7A8-A814-43A8-963A-7CC9028A1AF3}"/>
    <cellStyle name="60% - Accent4 2 3 4 4 2 2" xfId="31720" xr:uid="{418E35FE-0034-4B0D-A3B8-3B5059ED345B}"/>
    <cellStyle name="60% - Accent4 2 3 4 4 3" xfId="23392" xr:uid="{59280B85-2880-42B3-AC36-1252090F2B14}"/>
    <cellStyle name="60% - Accent4 2 3 4 5" xfId="9511" xr:uid="{9FD97262-CFED-41BA-95A2-A3EEF104A3E7}"/>
    <cellStyle name="60% - Accent4 2 3 4 5 2" xfId="26168" xr:uid="{B8B758B0-DE22-4E69-BF50-2FE011C15FB5}"/>
    <cellStyle name="60% - Accent4 2 3 4 6" xfId="17840" xr:uid="{76372022-F89F-4202-8857-5593E53CC1CF}"/>
    <cellStyle name="60% - Accent4 2 3 5" xfId="1546" xr:uid="{B6CE57D1-3EA5-4AD9-93F8-E30DA500CA41}"/>
    <cellStyle name="60% - Accent4 2 3 5 2" xfId="4336" xr:uid="{B04701F7-B71F-476F-AE19-51AD3E728B48}"/>
    <cellStyle name="60% - Accent4 2 3 5 2 2" xfId="12666" xr:uid="{4A191054-26A8-4156-BC08-46E7B3A5A0A0}"/>
    <cellStyle name="60% - Accent4 2 3 5 2 2 2" xfId="29323" xr:uid="{339341D9-6069-42DD-92A1-F53510ABBF44}"/>
    <cellStyle name="60% - Accent4 2 3 5 2 3" xfId="20995" xr:uid="{C57A14CF-A6B4-43A0-A6C0-4BB75D3CDAE2}"/>
    <cellStyle name="60% - Accent4 2 3 5 3" xfId="7112" xr:uid="{7EACE9D0-6600-4A1E-99C9-35F5E824579B}"/>
    <cellStyle name="60% - Accent4 2 3 5 3 2" xfId="15442" xr:uid="{74819687-AF4F-4D7B-8BDD-96E95AF8086F}"/>
    <cellStyle name="60% - Accent4 2 3 5 3 2 2" xfId="32099" xr:uid="{EE78E568-6E2F-41F2-A6F3-A07CB636E9DC}"/>
    <cellStyle name="60% - Accent4 2 3 5 3 3" xfId="23771" xr:uid="{9F0716A3-4385-44FE-B671-423AADFCE865}"/>
    <cellStyle name="60% - Accent4 2 3 5 4" xfId="9890" xr:uid="{0826E61A-AAE3-445C-B00E-94162CEEC744}"/>
    <cellStyle name="60% - Accent4 2 3 5 4 2" xfId="26547" xr:uid="{9185E561-EF14-41B4-8670-DEF4D847C985}"/>
    <cellStyle name="60% - Accent4 2 3 5 5" xfId="18219" xr:uid="{F2E8789C-CF81-4681-8968-904490CC6DA5}"/>
    <cellStyle name="60% - Accent4 2 3 6" xfId="3009" xr:uid="{CA90C51F-A2C4-47BE-A238-C8B2E791E890}"/>
    <cellStyle name="60% - Accent4 2 3 6 2" xfId="11339" xr:uid="{D3F7F6D5-94DF-45DF-ABAE-DBE3E47A3B5F}"/>
    <cellStyle name="60% - Accent4 2 3 6 2 2" xfId="27996" xr:uid="{CCD37885-96CD-4C9F-A24F-FAA19648E161}"/>
    <cellStyle name="60% - Accent4 2 3 6 3" xfId="19668" xr:uid="{750736DA-AEF4-4744-A50F-24129219FDB0}"/>
    <cellStyle name="60% - Accent4 2 3 7" xfId="5785" xr:uid="{844C1DFD-E036-4CFC-BE3C-C7669895A859}"/>
    <cellStyle name="60% - Accent4 2 3 7 2" xfId="14115" xr:uid="{81418136-2EA7-4B67-9F65-D9BBD2FE2049}"/>
    <cellStyle name="60% - Accent4 2 3 7 2 2" xfId="30772" xr:uid="{D6AE5DF8-DBFE-4815-B2D4-19391D6C4C29}"/>
    <cellStyle name="60% - Accent4 2 3 7 3" xfId="22444" xr:uid="{3B655D16-3BE2-4F59-ACAA-4709812C980D}"/>
    <cellStyle name="60% - Accent4 2 3 8" xfId="8563" xr:uid="{3ABFEE18-50DD-424B-BACE-901C75B71913}"/>
    <cellStyle name="60% - Accent4 2 3 8 2" xfId="25220" xr:uid="{763406D4-AD1E-4616-9AB7-32A292933C48}"/>
    <cellStyle name="60% - Accent4 2 3 9" xfId="16892" xr:uid="{51620158-0469-4D11-8CB5-6C80F500AA5A}"/>
    <cellStyle name="60% - Accent4 2 4" xfId="337" xr:uid="{18A8251D-8CD3-499D-8E39-007E948C1718}"/>
    <cellStyle name="60% - Accent4 2 4 2" xfId="817" xr:uid="{B6E56053-D3AD-4D10-BD25-38CFF05DAD08}"/>
    <cellStyle name="60% - Accent4 2 4 2 2" xfId="2145" xr:uid="{1D6CE821-82DB-4BBE-892C-FB9102AA8EE0}"/>
    <cellStyle name="60% - Accent4 2 4 2 2 2" xfId="4935" xr:uid="{16217CC9-0EB3-41E3-934F-4377B1564103}"/>
    <cellStyle name="60% - Accent4 2 4 2 2 2 2" xfId="13265" xr:uid="{B0761F3F-8747-40C5-9F15-473F1DB59F15}"/>
    <cellStyle name="60% - Accent4 2 4 2 2 2 2 2" xfId="29922" xr:uid="{967E0432-D18A-4A7D-A6BB-8CFCE3D1E19C}"/>
    <cellStyle name="60% - Accent4 2 4 2 2 2 3" xfId="21594" xr:uid="{7A02D252-7CA6-4B84-B905-C5093D5EE548}"/>
    <cellStyle name="60% - Accent4 2 4 2 2 3" xfId="7711" xr:uid="{FDEDB314-B7BE-4F13-9284-2712EC07315B}"/>
    <cellStyle name="60% - Accent4 2 4 2 2 3 2" xfId="16041" xr:uid="{1F1EF6E4-BE12-4FDD-9695-3E14B81ACBBE}"/>
    <cellStyle name="60% - Accent4 2 4 2 2 3 2 2" xfId="32698" xr:uid="{F1D72CCC-43AE-4531-A6BF-6AEC8666477F}"/>
    <cellStyle name="60% - Accent4 2 4 2 2 3 3" xfId="24370" xr:uid="{505C1C85-2378-4028-890C-A57B6499A834}"/>
    <cellStyle name="60% - Accent4 2 4 2 2 4" xfId="10489" xr:uid="{73124559-D6EC-45DB-BEC6-34D4A664A5D2}"/>
    <cellStyle name="60% - Accent4 2 4 2 2 4 2" xfId="27146" xr:uid="{B2896887-31E8-4144-875D-FDDDA17AFB8E}"/>
    <cellStyle name="60% - Accent4 2 4 2 2 5" xfId="18818" xr:uid="{18EFDAB1-B621-4626-AEC9-233AEE66A190}"/>
    <cellStyle name="60% - Accent4 2 4 2 3" xfId="3608" xr:uid="{80E370A5-6A89-4405-846D-D3EA7E22080E}"/>
    <cellStyle name="60% - Accent4 2 4 2 3 2" xfId="11938" xr:uid="{BEA8BFD5-3A8C-49C7-BF51-10C9755EBA59}"/>
    <cellStyle name="60% - Accent4 2 4 2 3 2 2" xfId="28595" xr:uid="{7F7D6475-526A-43F5-A210-B892F8D1CC35}"/>
    <cellStyle name="60% - Accent4 2 4 2 3 3" xfId="20267" xr:uid="{C1E02CC4-03EB-4FCC-9A0D-AF4BB9BB0D01}"/>
    <cellStyle name="60% - Accent4 2 4 2 4" xfId="6384" xr:uid="{E87985C1-FDCC-4EC2-B5BF-349B7BF206BC}"/>
    <cellStyle name="60% - Accent4 2 4 2 4 2" xfId="14714" xr:uid="{17C72E77-AD5F-419E-AA33-BA37A2965D1F}"/>
    <cellStyle name="60% - Accent4 2 4 2 4 2 2" xfId="31371" xr:uid="{1F03A8E9-E435-4EB9-A1DC-0AE5DCBB5592}"/>
    <cellStyle name="60% - Accent4 2 4 2 4 3" xfId="23043" xr:uid="{B2319060-C4B4-447B-B6AF-FEC0F5BC3EC9}"/>
    <cellStyle name="60% - Accent4 2 4 2 5" xfId="9162" xr:uid="{BFBAB803-9DF6-4CFD-9836-7B20E38865BD}"/>
    <cellStyle name="60% - Accent4 2 4 2 5 2" xfId="25819" xr:uid="{2221812C-02B5-42EB-B4F5-A96BEA8A9A7A}"/>
    <cellStyle name="60% - Accent4 2 4 2 6" xfId="17491" xr:uid="{E0478748-E45C-47BD-AD4E-EE5F0809F6B6}"/>
    <cellStyle name="60% - Accent4 2 4 3" xfId="1667" xr:uid="{6F0B5127-50D1-45D4-9470-7135EC40DE4A}"/>
    <cellStyle name="60% - Accent4 2 4 3 2" xfId="4457" xr:uid="{613FAC62-1D95-4433-8047-450C9E0F2AEF}"/>
    <cellStyle name="60% - Accent4 2 4 3 2 2" xfId="12787" xr:uid="{4181F7DD-A302-4DEC-9D2A-C1CD20FB06A5}"/>
    <cellStyle name="60% - Accent4 2 4 3 2 2 2" xfId="29444" xr:uid="{2AD35AC8-30D7-4244-A8BA-0617B3ADE54D}"/>
    <cellStyle name="60% - Accent4 2 4 3 2 3" xfId="21116" xr:uid="{A2EF83F8-7B12-4CAC-BFEB-D54E3D1C1B5D}"/>
    <cellStyle name="60% - Accent4 2 4 3 3" xfId="7233" xr:uid="{BEB3BBD7-EA2F-40B6-81F8-D79459B4F230}"/>
    <cellStyle name="60% - Accent4 2 4 3 3 2" xfId="15563" xr:uid="{EB992549-76AA-47C2-8746-093934FC2D4C}"/>
    <cellStyle name="60% - Accent4 2 4 3 3 2 2" xfId="32220" xr:uid="{1E91DE02-47B2-4CAB-89F1-56FFD5AB35D9}"/>
    <cellStyle name="60% - Accent4 2 4 3 3 3" xfId="23892" xr:uid="{40C06CAE-DF1F-4EA4-B985-821AEF34A34A}"/>
    <cellStyle name="60% - Accent4 2 4 3 4" xfId="10011" xr:uid="{1F1F983D-AEAC-4FBD-A6BE-ECD98B4FCC94}"/>
    <cellStyle name="60% - Accent4 2 4 3 4 2" xfId="26668" xr:uid="{0436275C-5158-4D79-BE1C-2231C4EF6EA7}"/>
    <cellStyle name="60% - Accent4 2 4 3 5" xfId="18340" xr:uid="{43F0C67E-B65B-45CD-9ABF-55BAB3440A70}"/>
    <cellStyle name="60% - Accent4 2 4 4" xfId="3130" xr:uid="{486C5834-F4C0-4A28-BFCC-BC6BD6521E60}"/>
    <cellStyle name="60% - Accent4 2 4 4 2" xfId="11460" xr:uid="{9671A663-3148-4E13-9E03-3577CFDBA0F5}"/>
    <cellStyle name="60% - Accent4 2 4 4 2 2" xfId="28117" xr:uid="{567E5BEB-26B9-4373-B9CD-D2A3C95E170B}"/>
    <cellStyle name="60% - Accent4 2 4 4 3" xfId="19789" xr:uid="{A4581817-34AA-4AB1-967B-709F4EE2ED5B}"/>
    <cellStyle name="60% - Accent4 2 4 5" xfId="5906" xr:uid="{016A1C62-1D57-437D-A71B-12BB3075C3EF}"/>
    <cellStyle name="60% - Accent4 2 4 5 2" xfId="14236" xr:uid="{4FF60E53-E44A-454B-AA93-C14B1DE506CD}"/>
    <cellStyle name="60% - Accent4 2 4 5 2 2" xfId="30893" xr:uid="{F871E6BD-5967-4EC3-BDE3-CB8362F3382C}"/>
    <cellStyle name="60% - Accent4 2 4 5 3" xfId="22565" xr:uid="{60DC3D3B-88F3-47B5-A5D1-97CA949ACBBC}"/>
    <cellStyle name="60% - Accent4 2 4 6" xfId="8684" xr:uid="{592ABF83-4FF1-4724-B21F-89378837805A}"/>
    <cellStyle name="60% - Accent4 2 4 6 2" xfId="25341" xr:uid="{41D55417-127E-489E-B7C2-408BBE2F7564}"/>
    <cellStyle name="60% - Accent4 2 4 7" xfId="17013" xr:uid="{183E00C7-9A4F-4A8D-B6C8-87E69D569C4F}"/>
    <cellStyle name="60% - Accent4 2 4 8" xfId="35007" xr:uid="{B57F6C1D-71E4-41EE-A034-6414A5E5520F}"/>
    <cellStyle name="60% - Accent4 2 5" xfId="573" xr:uid="{BC6AD07E-EC33-41C8-9563-6BA3F2A65FF4}"/>
    <cellStyle name="60% - Accent4 2 5 2" xfId="1903" xr:uid="{20F02920-F5AC-4DFA-9785-C61E7B437DEF}"/>
    <cellStyle name="60% - Accent4 2 5 2 2" xfId="4693" xr:uid="{6FE6DCAA-7E39-4BF5-AC0E-F275303DEE44}"/>
    <cellStyle name="60% - Accent4 2 5 2 2 2" xfId="13023" xr:uid="{10131C32-FD54-4825-8E80-5F41FD74E32B}"/>
    <cellStyle name="60% - Accent4 2 5 2 2 2 2" xfId="29680" xr:uid="{4A883D44-BA54-4B16-B3E2-6DAD084DB136}"/>
    <cellStyle name="60% - Accent4 2 5 2 2 3" xfId="21352" xr:uid="{B1AA1606-C2FB-4885-9415-A3EA6E301914}"/>
    <cellStyle name="60% - Accent4 2 5 2 3" xfId="7469" xr:uid="{D0B34090-E5AB-4AA7-B9AF-63A861C4BA27}"/>
    <cellStyle name="60% - Accent4 2 5 2 3 2" xfId="15799" xr:uid="{6ED1AA72-068D-4B48-9F5D-9E910329321C}"/>
    <cellStyle name="60% - Accent4 2 5 2 3 2 2" xfId="32456" xr:uid="{4EBABE29-13BF-4EBF-921E-927B87A2C441}"/>
    <cellStyle name="60% - Accent4 2 5 2 3 3" xfId="24128" xr:uid="{094F3104-4236-484A-AE52-FBA1E7402B7D}"/>
    <cellStyle name="60% - Accent4 2 5 2 4" xfId="10247" xr:uid="{F5E32C15-D337-46EF-87C1-AB1CF421DD5E}"/>
    <cellStyle name="60% - Accent4 2 5 2 4 2" xfId="26904" xr:uid="{963C9AAC-075F-4A27-8639-7279064E8D21}"/>
    <cellStyle name="60% - Accent4 2 5 2 5" xfId="18576" xr:uid="{B6C7E7D6-CC5C-4CA4-9E35-7F2E1F87DC19}"/>
    <cellStyle name="60% - Accent4 2 5 3" xfId="3366" xr:uid="{940A29A6-E3C4-4445-9236-1F0B693EAB9B}"/>
    <cellStyle name="60% - Accent4 2 5 3 2" xfId="11696" xr:uid="{2523C110-2FEA-49BD-8621-A1B2EF6A74E6}"/>
    <cellStyle name="60% - Accent4 2 5 3 2 2" xfId="28353" xr:uid="{6F4813FB-E472-4E17-B378-78C2029A1D02}"/>
    <cellStyle name="60% - Accent4 2 5 3 3" xfId="20025" xr:uid="{04366E12-F26A-40A6-B5FA-5021C48347E5}"/>
    <cellStyle name="60% - Accent4 2 5 4" xfId="6142" xr:uid="{91B9247D-4D9B-42C2-AA05-3D44260DD299}"/>
    <cellStyle name="60% - Accent4 2 5 4 2" xfId="14472" xr:uid="{83E16BA9-A611-4B1C-9308-7BA8C1E90801}"/>
    <cellStyle name="60% - Accent4 2 5 4 2 2" xfId="31129" xr:uid="{1FBCE6CF-21A5-4AE6-99F7-84BD3585AF95}"/>
    <cellStyle name="60% - Accent4 2 5 4 3" xfId="22801" xr:uid="{E66F0AD7-AC1C-4DF9-A740-A2A5BD36B4E8}"/>
    <cellStyle name="60% - Accent4 2 5 5" xfId="8920" xr:uid="{A197EB37-DFB9-437C-9A2C-AA23F5215B84}"/>
    <cellStyle name="60% - Accent4 2 5 5 2" xfId="25577" xr:uid="{C280A622-1F75-4EB0-8F78-3F3BA7101E55}"/>
    <cellStyle name="60% - Accent4 2 5 6" xfId="17249" xr:uid="{08279CF6-5DC0-4E37-ADE4-44C26208A308}"/>
    <cellStyle name="60% - Accent4 2 5 7" xfId="35008" xr:uid="{A8C4EC95-B831-4CF7-B499-864F775842DD}"/>
    <cellStyle name="60% - Accent4 2 6" xfId="1050" xr:uid="{49E4759B-52B1-49D1-9F74-0D10553E9102}"/>
    <cellStyle name="60% - Accent4 2 6 2" xfId="2378" xr:uid="{606CAD77-4879-4637-B3A8-A820F4AAAE71}"/>
    <cellStyle name="60% - Accent4 2 6 2 2" xfId="5168" xr:uid="{562A99FB-3F82-4CFE-81E8-0AF042D80503}"/>
    <cellStyle name="60% - Accent4 2 6 2 2 2" xfId="13498" xr:uid="{365C9678-2D8E-47F3-9557-057929924CF2}"/>
    <cellStyle name="60% - Accent4 2 6 2 2 2 2" xfId="30155" xr:uid="{F27BB256-AC86-45A8-9AC9-FCB7F1BCCCFE}"/>
    <cellStyle name="60% - Accent4 2 6 2 2 3" xfId="21827" xr:uid="{C00FDDC5-2A9B-47CD-A356-8DD2E99975A5}"/>
    <cellStyle name="60% - Accent4 2 6 2 3" xfId="7944" xr:uid="{037EE438-7C81-4F23-B9FE-97173B13E106}"/>
    <cellStyle name="60% - Accent4 2 6 2 3 2" xfId="16274" xr:uid="{89D3390E-2E40-48E2-9B81-F4AA38658B53}"/>
    <cellStyle name="60% - Accent4 2 6 2 3 2 2" xfId="32931" xr:uid="{8C6516E3-38AF-415F-A729-61373D07FF08}"/>
    <cellStyle name="60% - Accent4 2 6 2 3 3" xfId="24603" xr:uid="{FDA0F3FE-1AE8-4C45-84A9-CC5347394BEE}"/>
    <cellStyle name="60% - Accent4 2 6 2 4" xfId="10722" xr:uid="{5F92426B-4B90-4820-A0FF-24A62ED054F3}"/>
    <cellStyle name="60% - Accent4 2 6 2 4 2" xfId="27379" xr:uid="{82B3B624-6B91-4D86-9609-02A8025F7F83}"/>
    <cellStyle name="60% - Accent4 2 6 2 5" xfId="19051" xr:uid="{5DB2F0E2-9A5F-45F9-AE81-CDA603A07AAD}"/>
    <cellStyle name="60% - Accent4 2 6 3" xfId="3841" xr:uid="{1B972EB1-B417-4A3D-BD3E-D25654942082}"/>
    <cellStyle name="60% - Accent4 2 6 3 2" xfId="12171" xr:uid="{6CA85AF5-C68B-4DD6-A5C9-1033AD3A9B2E}"/>
    <cellStyle name="60% - Accent4 2 6 3 2 2" xfId="28828" xr:uid="{D0302778-40B6-4ADF-A37F-A2A22AE6EF44}"/>
    <cellStyle name="60% - Accent4 2 6 3 3" xfId="20500" xr:uid="{96770DB6-22BB-4372-98FA-BD7B176953C5}"/>
    <cellStyle name="60% - Accent4 2 6 4" xfId="6617" xr:uid="{CD085DB3-EE50-4E1E-90FE-3BC2AAA4D4A5}"/>
    <cellStyle name="60% - Accent4 2 6 4 2" xfId="14947" xr:uid="{30961520-A0C5-45C9-90D9-E692F3FBBB08}"/>
    <cellStyle name="60% - Accent4 2 6 4 2 2" xfId="31604" xr:uid="{6A7C45E3-23FF-414D-990C-E26D111BA9B1}"/>
    <cellStyle name="60% - Accent4 2 6 4 3" xfId="23276" xr:uid="{E53F7091-8F29-4863-8819-DAFC293D98CC}"/>
    <cellStyle name="60% - Accent4 2 6 5" xfId="9395" xr:uid="{52F0939B-2DD3-4E0F-8068-F8FBC01DF3CB}"/>
    <cellStyle name="60% - Accent4 2 6 5 2" xfId="26052" xr:uid="{1FCA2D18-A2BA-4028-91B1-7C69A91108B3}"/>
    <cellStyle name="60% - Accent4 2 6 6" xfId="17724" xr:uid="{62EBF181-591E-4095-8247-40B9C90D74F9}"/>
    <cellStyle name="60% - Accent4 2 6 7" xfId="35009" xr:uid="{C01D82E5-8B27-44FB-AF7D-149CD1C567F6}"/>
    <cellStyle name="60% - Accent4 2 7" xfId="1311" xr:uid="{8FDE387E-5C20-43FB-94BB-51EDF2A62D3B}"/>
    <cellStyle name="60% - Accent4 2 7 2" xfId="2639" xr:uid="{6BD5937E-8015-40A4-BD9A-5F0BC75B72FC}"/>
    <cellStyle name="60% - Accent4 2 7 2 2" xfId="5429" xr:uid="{3A528920-4877-491F-89EB-13CCA5F1B1B1}"/>
    <cellStyle name="60% - Accent4 2 7 2 2 2" xfId="13759" xr:uid="{24C98605-F23E-41DF-95E1-AB6F04655AAC}"/>
    <cellStyle name="60% - Accent4 2 7 2 2 2 2" xfId="30416" xr:uid="{D89553AB-7A06-4F8B-A6D6-3737D1BF0CD8}"/>
    <cellStyle name="60% - Accent4 2 7 2 2 3" xfId="22088" xr:uid="{0DB0BFC2-248A-467B-AE4C-70B1F3193D12}"/>
    <cellStyle name="60% - Accent4 2 7 2 3" xfId="8205" xr:uid="{B61F6FCC-38DA-45B8-BCAF-1307E13BBF17}"/>
    <cellStyle name="60% - Accent4 2 7 2 3 2" xfId="16535" xr:uid="{584B5BB7-C221-4D93-B39D-53DA0D8FAD6D}"/>
    <cellStyle name="60% - Accent4 2 7 2 3 2 2" xfId="33192" xr:uid="{98B8C006-654A-49C6-AE04-EFF2A27032A8}"/>
    <cellStyle name="60% - Accent4 2 7 2 3 3" xfId="24864" xr:uid="{A367708E-A266-4FC7-AA50-00E5A7923333}"/>
    <cellStyle name="60% - Accent4 2 7 2 4" xfId="10983" xr:uid="{380DC5BB-43CD-4ED9-A772-87A1452D0D55}"/>
    <cellStyle name="60% - Accent4 2 7 2 4 2" xfId="27640" xr:uid="{B2E754A8-0EAA-4778-835C-9ACE088F5A58}"/>
    <cellStyle name="60% - Accent4 2 7 2 5" xfId="19312" xr:uid="{4FB6DC9A-14E7-4589-8698-32CEF39B1E53}"/>
    <cellStyle name="60% - Accent4 2 7 3" xfId="4102" xr:uid="{D9E4F139-0DD1-49E1-9312-33A0B2E6B490}"/>
    <cellStyle name="60% - Accent4 2 7 3 2" xfId="12432" xr:uid="{5CEBFA7A-0EF1-447F-B7E7-B9446CE46413}"/>
    <cellStyle name="60% - Accent4 2 7 3 2 2" xfId="29089" xr:uid="{C250CD0D-286A-45EC-9D3A-11C3DD3D6821}"/>
    <cellStyle name="60% - Accent4 2 7 3 3" xfId="20761" xr:uid="{19ABCA40-66D3-4021-B09C-277E789419C1}"/>
    <cellStyle name="60% - Accent4 2 7 4" xfId="6878" xr:uid="{9ACFD223-8293-4ABF-B6F5-18E149D57C2A}"/>
    <cellStyle name="60% - Accent4 2 7 4 2" xfId="15208" xr:uid="{0F7543F0-EA5B-4B33-95F6-C6212FFE7933}"/>
    <cellStyle name="60% - Accent4 2 7 4 2 2" xfId="31865" xr:uid="{FBFBC6E0-766F-418B-A971-B1684CF775D6}"/>
    <cellStyle name="60% - Accent4 2 7 4 3" xfId="23537" xr:uid="{7C1F3494-8E06-4C3D-BE80-946A0992E988}"/>
    <cellStyle name="60% - Accent4 2 7 5" xfId="9656" xr:uid="{68D1A64F-24D4-47DA-947C-A60B05EFBCAF}"/>
    <cellStyle name="60% - Accent4 2 7 5 2" xfId="26313" xr:uid="{A305099E-1791-44D5-98D2-27F71E60EBC2}"/>
    <cellStyle name="60% - Accent4 2 7 6" xfId="17985" xr:uid="{E86081E1-F024-41F5-A9C3-9D03ACA7BD29}"/>
    <cellStyle name="60% - Accent4 2 7 7" xfId="35010" xr:uid="{9E7F9D1C-E7B9-4C11-AD0D-639D3660B098}"/>
    <cellStyle name="60% - Accent4 2 8" xfId="1429" xr:uid="{AB334FCF-5270-439E-A2BB-55D8DAE87930}"/>
    <cellStyle name="60% - Accent4 2 8 2" xfId="4220" xr:uid="{907D83DD-FC9C-4D53-8FF5-33406011002D}"/>
    <cellStyle name="60% - Accent4 2 8 2 2" xfId="12550" xr:uid="{CED8460B-428E-462A-8AE6-FCD0A54D70C0}"/>
    <cellStyle name="60% - Accent4 2 8 2 2 2" xfId="29207" xr:uid="{7CFC0DD6-E34F-442D-B3AC-3D4EAAFFBB46}"/>
    <cellStyle name="60% - Accent4 2 8 2 3" xfId="20879" xr:uid="{FFE013EE-9169-47F8-BA28-693CC61171EB}"/>
    <cellStyle name="60% - Accent4 2 8 3" xfId="6996" xr:uid="{863FCB05-6DEE-45C1-AA25-20D5184818AA}"/>
    <cellStyle name="60% - Accent4 2 8 3 2" xfId="15326" xr:uid="{640E79C0-8E75-4AB1-B618-E70F83B5C74D}"/>
    <cellStyle name="60% - Accent4 2 8 3 2 2" xfId="31983" xr:uid="{614A97BB-C548-4087-8858-5975E30383A2}"/>
    <cellStyle name="60% - Accent4 2 8 3 3" xfId="23655" xr:uid="{185D5097-EABB-41B3-94AE-18CB72D50FDB}"/>
    <cellStyle name="60% - Accent4 2 8 4" xfId="9774" xr:uid="{24E2C76A-DC9E-4B44-B9F6-7D0B5B04209A}"/>
    <cellStyle name="60% - Accent4 2 8 4 2" xfId="26431" xr:uid="{99525692-3E27-4E9E-BD4B-6ABE9044692E}"/>
    <cellStyle name="60% - Accent4 2 8 5" xfId="18103" xr:uid="{0E063FD6-EF53-4F50-AF14-247B9F27CCD9}"/>
    <cellStyle name="60% - Accent4 2 8 6" xfId="35011" xr:uid="{E68FE5CA-2C94-4D2D-870E-ECECF3D95C17}"/>
    <cellStyle name="60% - Accent4 2 9" xfId="2892" xr:uid="{64F3E649-D33A-40BF-B3A9-7817E27AFA53}"/>
    <cellStyle name="60% - Accent4 2 9 2" xfId="11223" xr:uid="{BC227E85-F228-42FA-9DC4-50FE6EE8440A}"/>
    <cellStyle name="60% - Accent4 2 9 2 2" xfId="27880" xr:uid="{037F105D-DBCE-4F56-A543-E53739308B99}"/>
    <cellStyle name="60% - Accent4 2 9 3" xfId="19552" xr:uid="{87E74F5E-732C-4205-A433-8DAE120E7CE1}"/>
    <cellStyle name="60% - Accent4 2 9 4" xfId="35012" xr:uid="{FD26A7BE-9F77-4041-92EE-F3FF6466E8D0}"/>
    <cellStyle name="60% - Accent4 3" xfId="115" xr:uid="{1E03C235-FB8C-4C14-AF06-492B4982F10F}"/>
    <cellStyle name="60% - Accent4 3 10" xfId="8470" xr:uid="{D6A5DE92-64DB-4D58-AB22-8935476705E2}"/>
    <cellStyle name="60% - Accent4 3 10 2" xfId="25127" xr:uid="{59E261FA-B225-4996-9D33-57D1DC062B31}"/>
    <cellStyle name="60% - Accent4 3 11" xfId="16799" xr:uid="{39AA1401-2592-4DE1-8358-BB28E3744B5B}"/>
    <cellStyle name="60% - Accent4 3 12" xfId="33994" xr:uid="{CC7F22F7-FC17-4EFC-A1E8-079232F33FC8}"/>
    <cellStyle name="60% - Accent4 3 13" xfId="35013" xr:uid="{438164DB-913A-4EEC-9419-1CE8FF3DB90A}"/>
    <cellStyle name="60% - Accent4 3 2" xfId="238" xr:uid="{E4EAC548-1FA2-404D-AE41-EDE2638BD365}"/>
    <cellStyle name="60% - Accent4 3 2 2" xfId="480" xr:uid="{1820452D-2B19-41E3-85BF-676B8A52844A}"/>
    <cellStyle name="60% - Accent4 3 2 2 2" xfId="957" xr:uid="{FBC3EFFF-FB5C-41DE-9402-EB3D8D20F4FA}"/>
    <cellStyle name="60% - Accent4 3 2 2 2 2" xfId="2285" xr:uid="{D28E3D5D-0E1D-4097-8ABC-AA129C77DB13}"/>
    <cellStyle name="60% - Accent4 3 2 2 2 2 2" xfId="5075" xr:uid="{6999183E-CD19-4814-94CB-7DECD9B5A3FB}"/>
    <cellStyle name="60% - Accent4 3 2 2 2 2 2 2" xfId="13405" xr:uid="{5CFCB37B-15C1-4838-9A9D-0F2311F6417B}"/>
    <cellStyle name="60% - Accent4 3 2 2 2 2 2 2 2" xfId="30062" xr:uid="{3FA162D4-BEEA-499A-A8D9-E0C7019B17B3}"/>
    <cellStyle name="60% - Accent4 3 2 2 2 2 2 3" xfId="21734" xr:uid="{12CE21C6-AA86-4C9F-90CF-0B70EF15568C}"/>
    <cellStyle name="60% - Accent4 3 2 2 2 2 3" xfId="7851" xr:uid="{E22D0BA4-90FB-4CC4-AED4-162A6B0C9711}"/>
    <cellStyle name="60% - Accent4 3 2 2 2 2 3 2" xfId="16181" xr:uid="{13E150BC-1EE3-4DA5-8CBA-F9C96DD2CF16}"/>
    <cellStyle name="60% - Accent4 3 2 2 2 2 3 2 2" xfId="32838" xr:uid="{F64CC11A-C12B-4FE0-BC8C-6A593F5C3FC9}"/>
    <cellStyle name="60% - Accent4 3 2 2 2 2 3 3" xfId="24510" xr:uid="{AA58A9C5-F76E-498D-AE48-900495E1D5A0}"/>
    <cellStyle name="60% - Accent4 3 2 2 2 2 4" xfId="10629" xr:uid="{F9A2646C-5295-4D4C-A187-E08011C4A68A}"/>
    <cellStyle name="60% - Accent4 3 2 2 2 2 4 2" xfId="27286" xr:uid="{D8478AE3-9933-47DE-9A4C-ACFDAD1B54C3}"/>
    <cellStyle name="60% - Accent4 3 2 2 2 2 5" xfId="18958" xr:uid="{CFE13950-55D8-4D28-AE30-0BF488E4C6E6}"/>
    <cellStyle name="60% - Accent4 3 2 2 2 3" xfId="3748" xr:uid="{ED76D0A5-7F70-4D29-AF3E-B529D901ACC2}"/>
    <cellStyle name="60% - Accent4 3 2 2 2 3 2" xfId="12078" xr:uid="{E92A336F-F59C-49D9-B37D-275D39A54161}"/>
    <cellStyle name="60% - Accent4 3 2 2 2 3 2 2" xfId="28735" xr:uid="{214E593C-0678-4442-941A-DFDAB4AD8FAF}"/>
    <cellStyle name="60% - Accent4 3 2 2 2 3 3" xfId="20407" xr:uid="{00E51AB8-3599-4010-91C5-125A48DFF966}"/>
    <cellStyle name="60% - Accent4 3 2 2 2 4" xfId="6524" xr:uid="{E2E0004A-C086-4FE2-99B3-F3A81F3C4759}"/>
    <cellStyle name="60% - Accent4 3 2 2 2 4 2" xfId="14854" xr:uid="{5C41B6AC-DAFB-499B-879E-CE26E46FDB49}"/>
    <cellStyle name="60% - Accent4 3 2 2 2 4 2 2" xfId="31511" xr:uid="{0A7746B0-2C58-46E1-9B05-49AFEC0D0CBC}"/>
    <cellStyle name="60% - Accent4 3 2 2 2 4 3" xfId="23183" xr:uid="{C219E454-76D5-4CCD-88B3-16E6948006F2}"/>
    <cellStyle name="60% - Accent4 3 2 2 2 5" xfId="9302" xr:uid="{CBAF959C-C5F0-4905-AD7D-334F2256999C}"/>
    <cellStyle name="60% - Accent4 3 2 2 2 5 2" xfId="25959" xr:uid="{9AA30E84-6B36-4B58-8783-DF242F8E2F9A}"/>
    <cellStyle name="60% - Accent4 3 2 2 2 6" xfId="17631" xr:uid="{4D3C97F7-9880-47EB-A141-29B0EA732A59}"/>
    <cellStyle name="60% - Accent4 3 2 2 3" xfId="1810" xr:uid="{8A035652-1438-4F98-AF33-483F48F7FAD0}"/>
    <cellStyle name="60% - Accent4 3 2 2 3 2" xfId="4600" xr:uid="{BC2BF99A-807A-4561-AAD3-D0DFEB0F60A9}"/>
    <cellStyle name="60% - Accent4 3 2 2 3 2 2" xfId="12930" xr:uid="{50CCAA57-7601-4501-9D0F-3B20DB38FBA4}"/>
    <cellStyle name="60% - Accent4 3 2 2 3 2 2 2" xfId="29587" xr:uid="{4EDE37EA-0143-4F20-B67D-0195D0FD6DE3}"/>
    <cellStyle name="60% - Accent4 3 2 2 3 2 3" xfId="21259" xr:uid="{95147E03-D7F3-47EF-B37E-9F19C6FDB394}"/>
    <cellStyle name="60% - Accent4 3 2 2 3 3" xfId="7376" xr:uid="{CCA2C020-B09E-4267-9B44-835AA48A24A1}"/>
    <cellStyle name="60% - Accent4 3 2 2 3 3 2" xfId="15706" xr:uid="{8705B78D-79AB-42C0-9013-5BB11F08F807}"/>
    <cellStyle name="60% - Accent4 3 2 2 3 3 2 2" xfId="32363" xr:uid="{0FB0F6BF-AF72-4CF2-9647-C025639797D5}"/>
    <cellStyle name="60% - Accent4 3 2 2 3 3 3" xfId="24035" xr:uid="{40C031B5-0622-431D-9BD6-5A50CA5AF475}"/>
    <cellStyle name="60% - Accent4 3 2 2 3 4" xfId="10154" xr:uid="{4FC7F40C-3BE4-4D0E-A863-78954993EF3D}"/>
    <cellStyle name="60% - Accent4 3 2 2 3 4 2" xfId="26811" xr:uid="{074DF6ED-C203-4262-95D1-ABBCBF4792ED}"/>
    <cellStyle name="60% - Accent4 3 2 2 3 5" xfId="18483" xr:uid="{1B80DCDC-9DF2-464C-A292-54CDC0975820}"/>
    <cellStyle name="60% - Accent4 3 2 2 4" xfId="3273" xr:uid="{E8BDE26E-52D1-4D7E-AB13-2AC87403E676}"/>
    <cellStyle name="60% - Accent4 3 2 2 4 2" xfId="11603" xr:uid="{FA04DC51-52ED-4F9A-A94F-FC52436DA7A3}"/>
    <cellStyle name="60% - Accent4 3 2 2 4 2 2" xfId="28260" xr:uid="{4BF4AD24-0472-414D-B71B-0894A53B9EFE}"/>
    <cellStyle name="60% - Accent4 3 2 2 4 3" xfId="19932" xr:uid="{DB8849CF-C40A-4A2D-9727-D10180529E61}"/>
    <cellStyle name="60% - Accent4 3 2 2 5" xfId="6049" xr:uid="{B31D5977-A146-4A0E-B12B-386F26076566}"/>
    <cellStyle name="60% - Accent4 3 2 2 5 2" xfId="14379" xr:uid="{6A33C12B-3AAA-4901-8E81-F6E7DA00B28E}"/>
    <cellStyle name="60% - Accent4 3 2 2 5 2 2" xfId="31036" xr:uid="{A533F3F1-F9F0-4CA9-9945-B5D049717C17}"/>
    <cellStyle name="60% - Accent4 3 2 2 5 3" xfId="22708" xr:uid="{39F4401D-913D-4B72-A3F5-CF7C8C220322}"/>
    <cellStyle name="60% - Accent4 3 2 2 6" xfId="8827" xr:uid="{CF95ABAB-2B29-4360-95FC-D8D94026E4C8}"/>
    <cellStyle name="60% - Accent4 3 2 2 6 2" xfId="25484" xr:uid="{69427DC4-26CB-41A9-84E5-642CF0036338}"/>
    <cellStyle name="60% - Accent4 3 2 2 7" xfId="17156" xr:uid="{0A1D5CB4-7EA2-49C9-B76E-215EA8791F3F}"/>
    <cellStyle name="60% - Accent4 3 2 3" xfId="716" xr:uid="{848E0326-731D-425C-9B16-D7B59F5171C2}"/>
    <cellStyle name="60% - Accent4 3 2 3 2" xfId="2046" xr:uid="{E1DADBA9-677F-4F47-BFEB-C88F102B5A43}"/>
    <cellStyle name="60% - Accent4 3 2 3 2 2" xfId="4836" xr:uid="{693310CC-EA9C-4A1C-B9AF-32F7A3302A73}"/>
    <cellStyle name="60% - Accent4 3 2 3 2 2 2" xfId="13166" xr:uid="{236E1C75-3BEC-4E66-970D-EA10DB4002B3}"/>
    <cellStyle name="60% - Accent4 3 2 3 2 2 2 2" xfId="29823" xr:uid="{33A997A4-E20B-4ECA-BD2D-CBB246293EEF}"/>
    <cellStyle name="60% - Accent4 3 2 3 2 2 3" xfId="21495" xr:uid="{B6ABC717-5924-4731-8692-A86DA1ABF63F}"/>
    <cellStyle name="60% - Accent4 3 2 3 2 3" xfId="7612" xr:uid="{7E7732AA-3F94-406C-8B19-FB4F58299820}"/>
    <cellStyle name="60% - Accent4 3 2 3 2 3 2" xfId="15942" xr:uid="{3A867A11-99C2-419E-8C8E-3049338AB753}"/>
    <cellStyle name="60% - Accent4 3 2 3 2 3 2 2" xfId="32599" xr:uid="{BF157071-1324-4902-9B58-0680A44AD1A6}"/>
    <cellStyle name="60% - Accent4 3 2 3 2 3 3" xfId="24271" xr:uid="{B0151B51-FAA5-4A2E-AA1D-8DDF70824DFD}"/>
    <cellStyle name="60% - Accent4 3 2 3 2 4" xfId="10390" xr:uid="{E097E6DC-0C99-44CB-9964-DB187750736B}"/>
    <cellStyle name="60% - Accent4 3 2 3 2 4 2" xfId="27047" xr:uid="{3A598F2B-6867-49A4-B8FD-D73501BDF1DF}"/>
    <cellStyle name="60% - Accent4 3 2 3 2 5" xfId="18719" xr:uid="{DAC1080C-930E-4679-B348-0438577FC2DD}"/>
    <cellStyle name="60% - Accent4 3 2 3 3" xfId="3509" xr:uid="{F062A492-D0AF-4DB0-A14A-DD83B23B0B7A}"/>
    <cellStyle name="60% - Accent4 3 2 3 3 2" xfId="11839" xr:uid="{93228FF3-8DED-4A90-95AC-E34D5E56EDC0}"/>
    <cellStyle name="60% - Accent4 3 2 3 3 2 2" xfId="28496" xr:uid="{06E88CE6-C192-4FB7-983B-81E7A59E8631}"/>
    <cellStyle name="60% - Accent4 3 2 3 3 3" xfId="20168" xr:uid="{330FC3DB-79B3-482D-9202-99D1D51BDFAD}"/>
    <cellStyle name="60% - Accent4 3 2 3 4" xfId="6285" xr:uid="{D757CA08-051D-4E48-8069-F999E2636D3C}"/>
    <cellStyle name="60% - Accent4 3 2 3 4 2" xfId="14615" xr:uid="{38DE49CD-5439-4AA4-BAD6-69995849D0F8}"/>
    <cellStyle name="60% - Accent4 3 2 3 4 2 2" xfId="31272" xr:uid="{E1F88A6A-2DAA-4543-9B10-0D0BEC8E303A}"/>
    <cellStyle name="60% - Accent4 3 2 3 4 3" xfId="22944" xr:uid="{642ABC26-2100-4AB4-A412-873424B24A64}"/>
    <cellStyle name="60% - Accent4 3 2 3 5" xfId="9063" xr:uid="{78A4739F-8C84-4E8A-B7B2-5A51A92CA9E8}"/>
    <cellStyle name="60% - Accent4 3 2 3 5 2" xfId="25720" xr:uid="{D5E2D312-5FE3-4D8A-8A25-4D595DAFED0D}"/>
    <cellStyle name="60% - Accent4 3 2 3 6" xfId="17392" xr:uid="{9679720E-951E-4868-AA40-575CEC9990E2}"/>
    <cellStyle name="60% - Accent4 3 2 4" xfId="1193" xr:uid="{A01929CD-E21B-428E-AC72-CEE4B3316E5A}"/>
    <cellStyle name="60% - Accent4 3 2 4 2" xfId="2521" xr:uid="{86C202D0-7331-4782-81E2-BE6278F68A87}"/>
    <cellStyle name="60% - Accent4 3 2 4 2 2" xfId="5311" xr:uid="{FC921827-BC27-463F-9D8E-EE402E3819CA}"/>
    <cellStyle name="60% - Accent4 3 2 4 2 2 2" xfId="13641" xr:uid="{00A60FAD-F879-43A0-8605-1C3C444CF869}"/>
    <cellStyle name="60% - Accent4 3 2 4 2 2 2 2" xfId="30298" xr:uid="{8091B982-7DDB-4618-A564-F13AB5DE428E}"/>
    <cellStyle name="60% - Accent4 3 2 4 2 2 3" xfId="21970" xr:uid="{E82B4B24-021D-4858-B00C-7ABA615DD4C2}"/>
    <cellStyle name="60% - Accent4 3 2 4 2 3" xfId="8087" xr:uid="{063E5659-3797-4500-A3B9-8B7DA55775E5}"/>
    <cellStyle name="60% - Accent4 3 2 4 2 3 2" xfId="16417" xr:uid="{504FB9C7-7CD7-4F59-B5A5-4CE831DC0FFE}"/>
    <cellStyle name="60% - Accent4 3 2 4 2 3 2 2" xfId="33074" xr:uid="{32152355-51C3-4B69-865A-8E2524EE6ADF}"/>
    <cellStyle name="60% - Accent4 3 2 4 2 3 3" xfId="24746" xr:uid="{4526144F-5360-4240-8912-05EEA2E0C24A}"/>
    <cellStyle name="60% - Accent4 3 2 4 2 4" xfId="10865" xr:uid="{8441F6CA-E8B3-45C1-9AD2-BBDFE04012EA}"/>
    <cellStyle name="60% - Accent4 3 2 4 2 4 2" xfId="27522" xr:uid="{57A1F1B5-AAD0-4FF8-B8AE-F8E64F4F3E35}"/>
    <cellStyle name="60% - Accent4 3 2 4 2 5" xfId="19194" xr:uid="{BD31E2E4-1209-4F8E-86D3-6111C53B2A31}"/>
    <cellStyle name="60% - Accent4 3 2 4 3" xfId="3984" xr:uid="{858D7DE2-BA15-4A23-B313-83DF07EC1A37}"/>
    <cellStyle name="60% - Accent4 3 2 4 3 2" xfId="12314" xr:uid="{78842217-F49B-48DF-A76E-7D969C2B0E6B}"/>
    <cellStyle name="60% - Accent4 3 2 4 3 2 2" xfId="28971" xr:uid="{664A3986-85F1-4602-9122-D235772D9935}"/>
    <cellStyle name="60% - Accent4 3 2 4 3 3" xfId="20643" xr:uid="{6653B9CD-B427-49FB-8FF8-0984D9A5D21C}"/>
    <cellStyle name="60% - Accent4 3 2 4 4" xfId="6760" xr:uid="{A2DAD3D8-636E-4108-B655-0DAC6032937F}"/>
    <cellStyle name="60% - Accent4 3 2 4 4 2" xfId="15090" xr:uid="{84C0BA8B-8301-45B2-8200-9805214447EF}"/>
    <cellStyle name="60% - Accent4 3 2 4 4 2 2" xfId="31747" xr:uid="{2BD21BDE-DF60-43C8-94F1-DB4060DCA259}"/>
    <cellStyle name="60% - Accent4 3 2 4 4 3" xfId="23419" xr:uid="{64DCA6A2-3DBE-4DB3-8889-06D2046D6266}"/>
    <cellStyle name="60% - Accent4 3 2 4 5" xfId="9538" xr:uid="{92FDA58E-BC87-412E-9700-D9975275D392}"/>
    <cellStyle name="60% - Accent4 3 2 4 5 2" xfId="26195" xr:uid="{9D5DF692-20B7-4E72-A260-B0A1D050068A}"/>
    <cellStyle name="60% - Accent4 3 2 4 6" xfId="17867" xr:uid="{C3C5C61D-6A05-4A42-A095-B30E401A9F74}"/>
    <cellStyle name="60% - Accent4 3 2 5" xfId="1573" xr:uid="{51E99FE4-9905-47AF-B145-8D79DB7C4278}"/>
    <cellStyle name="60% - Accent4 3 2 5 2" xfId="4363" xr:uid="{EBFA810B-0665-4EB7-B463-55A76D2575CA}"/>
    <cellStyle name="60% - Accent4 3 2 5 2 2" xfId="12693" xr:uid="{38AC4678-604D-4FB4-9499-4ACB1D34C62D}"/>
    <cellStyle name="60% - Accent4 3 2 5 2 2 2" xfId="29350" xr:uid="{131ABE85-394A-405E-95FF-C1AB373B1C0E}"/>
    <cellStyle name="60% - Accent4 3 2 5 2 3" xfId="21022" xr:uid="{18257C32-420E-4C29-A9E0-8EBC6D3F12F8}"/>
    <cellStyle name="60% - Accent4 3 2 5 3" xfId="7139" xr:uid="{8C9B2E07-1DEF-45D1-9652-B27BB0108CAD}"/>
    <cellStyle name="60% - Accent4 3 2 5 3 2" xfId="15469" xr:uid="{7B2F0FA6-DF6F-400D-830F-A4A4062A111B}"/>
    <cellStyle name="60% - Accent4 3 2 5 3 2 2" xfId="32126" xr:uid="{588A2021-1E1F-4F2E-8D81-0B1D5EC042BC}"/>
    <cellStyle name="60% - Accent4 3 2 5 3 3" xfId="23798" xr:uid="{EF8C1FF1-24F6-4A5F-8877-DF2CDFC0E7C5}"/>
    <cellStyle name="60% - Accent4 3 2 5 4" xfId="9917" xr:uid="{7A8DE6F2-F57B-46E3-8C35-E2F4DA76017D}"/>
    <cellStyle name="60% - Accent4 3 2 5 4 2" xfId="26574" xr:uid="{8B7FBD40-918C-43C3-BFFC-77B259A3257D}"/>
    <cellStyle name="60% - Accent4 3 2 5 5" xfId="18246" xr:uid="{21A20031-4F72-455D-AD17-1D21F0A6485A}"/>
    <cellStyle name="60% - Accent4 3 2 6" xfId="3036" xr:uid="{308F5AB4-B1AA-474B-AF66-32D1B0CB8B42}"/>
    <cellStyle name="60% - Accent4 3 2 6 2" xfId="11366" xr:uid="{4289838C-31F8-4D3C-B113-94816F98DF11}"/>
    <cellStyle name="60% - Accent4 3 2 6 2 2" xfId="28023" xr:uid="{2E665B14-9C45-4989-88EF-BAED6E20A5F3}"/>
    <cellStyle name="60% - Accent4 3 2 6 3" xfId="19695" xr:uid="{55E4BB06-42F5-4ABB-AAB4-3ABF9EF1AEF5}"/>
    <cellStyle name="60% - Accent4 3 2 7" xfId="5812" xr:uid="{111B9BE0-04A2-44ED-B549-B28EA59968E2}"/>
    <cellStyle name="60% - Accent4 3 2 7 2" xfId="14142" xr:uid="{82D5BAFF-139A-4254-9A3D-8D1260139BEB}"/>
    <cellStyle name="60% - Accent4 3 2 7 2 2" xfId="30799" xr:uid="{3C8475C8-6427-4C82-A62E-AC3EC023C535}"/>
    <cellStyle name="60% - Accent4 3 2 7 3" xfId="22471" xr:uid="{B5B0281A-ECB8-4A97-B82D-AA15BE1753B0}"/>
    <cellStyle name="60% - Accent4 3 2 8" xfId="8590" xr:uid="{B9C70DD0-9B03-4E6E-9C36-CA1926E0D93F}"/>
    <cellStyle name="60% - Accent4 3 2 8 2" xfId="25247" xr:uid="{039A4EAB-E67C-49D6-9441-CED775F2C965}"/>
    <cellStyle name="60% - Accent4 3 2 9" xfId="16919" xr:uid="{E3AF8408-D97A-4834-8A7D-B110C541BBB1}"/>
    <cellStyle name="60% - Accent4 3 3" xfId="360" xr:uid="{75BF989F-295D-4A0B-A121-923F73184A79}"/>
    <cellStyle name="60% - Accent4 3 3 2" xfId="839" xr:uid="{16ED0E85-ED4B-47CC-B9A1-20ACD620B8F2}"/>
    <cellStyle name="60% - Accent4 3 3 2 2" xfId="2167" xr:uid="{528540E9-62D7-43F9-A1DC-6489BDA3F968}"/>
    <cellStyle name="60% - Accent4 3 3 2 2 2" xfId="4957" xr:uid="{58A276C4-1EA1-47BD-9F96-38C8ECEA045D}"/>
    <cellStyle name="60% - Accent4 3 3 2 2 2 2" xfId="13287" xr:uid="{49057694-36A1-4930-A817-6DFE352F9366}"/>
    <cellStyle name="60% - Accent4 3 3 2 2 2 2 2" xfId="29944" xr:uid="{17E17CB0-6353-4A09-A3F1-F9727B28831C}"/>
    <cellStyle name="60% - Accent4 3 3 2 2 2 3" xfId="21616" xr:uid="{19967C50-68B3-46C1-B52F-C6BE6B8B8890}"/>
    <cellStyle name="60% - Accent4 3 3 2 2 3" xfId="7733" xr:uid="{7F4B519D-17B5-4CDC-B8C7-DC653A4CF9D6}"/>
    <cellStyle name="60% - Accent4 3 3 2 2 3 2" xfId="16063" xr:uid="{BDA8E9C3-7977-45AA-B8ED-1E9301725F1E}"/>
    <cellStyle name="60% - Accent4 3 3 2 2 3 2 2" xfId="32720" xr:uid="{510CCAF2-3925-439E-B7AB-D8E69AFEB0E6}"/>
    <cellStyle name="60% - Accent4 3 3 2 2 3 3" xfId="24392" xr:uid="{84B91384-642E-4486-ACFB-F0D058405F60}"/>
    <cellStyle name="60% - Accent4 3 3 2 2 4" xfId="10511" xr:uid="{D82F4C89-6205-4B47-AEB4-F5587954EDFC}"/>
    <cellStyle name="60% - Accent4 3 3 2 2 4 2" xfId="27168" xr:uid="{C7D11F58-F10C-4C0B-B857-99E9DA75124E}"/>
    <cellStyle name="60% - Accent4 3 3 2 2 5" xfId="18840" xr:uid="{4D6E649C-2E3A-4AB7-9773-E42E2DAFF184}"/>
    <cellStyle name="60% - Accent4 3 3 2 3" xfId="3630" xr:uid="{CB16E8AC-A544-4B5C-83B5-46654EC3EA2C}"/>
    <cellStyle name="60% - Accent4 3 3 2 3 2" xfId="11960" xr:uid="{E6A7570C-0B1C-453B-BC54-8CF44E9CA8C0}"/>
    <cellStyle name="60% - Accent4 3 3 2 3 2 2" xfId="28617" xr:uid="{FF604353-2DF7-46CE-8415-DA2F4063FC2E}"/>
    <cellStyle name="60% - Accent4 3 3 2 3 3" xfId="20289" xr:uid="{8D5EA00C-5B84-48AF-BCD6-662C2ED7F5E2}"/>
    <cellStyle name="60% - Accent4 3 3 2 4" xfId="6406" xr:uid="{172EAC62-3E95-4FC2-BE86-EEAC3CEAEABA}"/>
    <cellStyle name="60% - Accent4 3 3 2 4 2" xfId="14736" xr:uid="{86F5830B-5195-4AFB-844E-7F41D4650184}"/>
    <cellStyle name="60% - Accent4 3 3 2 4 2 2" xfId="31393" xr:uid="{952CD9DB-5363-4813-830E-C551CF5CB00D}"/>
    <cellStyle name="60% - Accent4 3 3 2 4 3" xfId="23065" xr:uid="{67C010B9-BD57-4A58-81C0-EF3C442845EF}"/>
    <cellStyle name="60% - Accent4 3 3 2 5" xfId="9184" xr:uid="{E03F0183-BC12-4C4D-B9E0-5C2FB6A7020B}"/>
    <cellStyle name="60% - Accent4 3 3 2 5 2" xfId="25841" xr:uid="{943EFE88-9D25-4203-9371-A80D9397D780}"/>
    <cellStyle name="60% - Accent4 3 3 2 6" xfId="17513" xr:uid="{A57FFA78-4C46-4ED7-BF10-136A274A733B}"/>
    <cellStyle name="60% - Accent4 3 3 3" xfId="1690" xr:uid="{61D2EAEE-361E-4148-8412-43D0E48B8437}"/>
    <cellStyle name="60% - Accent4 3 3 3 2" xfId="4480" xr:uid="{EA3D8918-B32B-4F33-B093-94504F3CE31D}"/>
    <cellStyle name="60% - Accent4 3 3 3 2 2" xfId="12810" xr:uid="{55A39C43-D55A-419C-B59B-CAC9447717DF}"/>
    <cellStyle name="60% - Accent4 3 3 3 2 2 2" xfId="29467" xr:uid="{BE43031B-6250-4E27-93C5-649009915193}"/>
    <cellStyle name="60% - Accent4 3 3 3 2 3" xfId="21139" xr:uid="{F2CB19ED-1DC9-4351-A359-B176D0E12FB1}"/>
    <cellStyle name="60% - Accent4 3 3 3 3" xfId="7256" xr:uid="{6FCAF958-86D3-40E7-A4B3-A4C03855FE8D}"/>
    <cellStyle name="60% - Accent4 3 3 3 3 2" xfId="15586" xr:uid="{AB5F9D38-5345-479D-8DF9-344EBD30E618}"/>
    <cellStyle name="60% - Accent4 3 3 3 3 2 2" xfId="32243" xr:uid="{3AA24B07-EC78-4278-9403-5B9B7242D1A2}"/>
    <cellStyle name="60% - Accent4 3 3 3 3 3" xfId="23915" xr:uid="{39F2D0D6-EB45-44C3-B72B-BB43487D4325}"/>
    <cellStyle name="60% - Accent4 3 3 3 4" xfId="10034" xr:uid="{665BA55A-69DF-4085-8CEE-9635F8CCB28D}"/>
    <cellStyle name="60% - Accent4 3 3 3 4 2" xfId="26691" xr:uid="{65BE5B79-82C1-4D57-BCDC-6D0826094BED}"/>
    <cellStyle name="60% - Accent4 3 3 3 5" xfId="18363" xr:uid="{D9629543-8276-40D6-A7C9-BCF4957A6DC8}"/>
    <cellStyle name="60% - Accent4 3 3 4" xfId="3153" xr:uid="{8D7850F2-AF8E-47ED-9586-FC3769D0BA4C}"/>
    <cellStyle name="60% - Accent4 3 3 4 2" xfId="11483" xr:uid="{F9A4B036-A27B-46EE-9900-0F87401248DF}"/>
    <cellStyle name="60% - Accent4 3 3 4 2 2" xfId="28140" xr:uid="{E423A57C-423D-472C-B2AF-9EC8AB533861}"/>
    <cellStyle name="60% - Accent4 3 3 4 3" xfId="19812" xr:uid="{651C9CB6-BFB8-48A9-B568-8119815B09BC}"/>
    <cellStyle name="60% - Accent4 3 3 5" xfId="5929" xr:uid="{A192BA3F-BFD5-4511-A986-E9683A49DCEF}"/>
    <cellStyle name="60% - Accent4 3 3 5 2" xfId="14259" xr:uid="{75E3BA97-6F04-4FA3-9833-982A11238516}"/>
    <cellStyle name="60% - Accent4 3 3 5 2 2" xfId="30916" xr:uid="{CABE75C8-F304-412E-B763-7D9CBD305706}"/>
    <cellStyle name="60% - Accent4 3 3 5 3" xfId="22588" xr:uid="{DBD65B32-305F-407C-837D-13FFFDEB25EF}"/>
    <cellStyle name="60% - Accent4 3 3 6" xfId="8707" xr:uid="{71BB4068-B0B1-47A9-9B0C-54FB435CDD3F}"/>
    <cellStyle name="60% - Accent4 3 3 6 2" xfId="25364" xr:uid="{D4B5D9E0-4B54-4EAD-AA24-9AB26CE934BC}"/>
    <cellStyle name="60% - Accent4 3 3 7" xfId="17036" xr:uid="{27208742-AFCC-49CF-AC4A-66222839B711}"/>
    <cellStyle name="60% - Accent4 3 4" xfId="596" xr:uid="{7F6F29E9-6A79-407A-902C-5AD2BB8802A4}"/>
    <cellStyle name="60% - Accent4 3 4 2" xfId="1926" xr:uid="{208E55E0-DC38-4DF3-92E8-88D22B28D598}"/>
    <cellStyle name="60% - Accent4 3 4 2 2" xfId="4716" xr:uid="{413BE8BF-DE36-4078-B206-3E77031D0F3A}"/>
    <cellStyle name="60% - Accent4 3 4 2 2 2" xfId="13046" xr:uid="{CEB0633F-691B-443C-86A0-93D38B3F3F24}"/>
    <cellStyle name="60% - Accent4 3 4 2 2 2 2" xfId="29703" xr:uid="{1AE200D1-4697-425C-B3AF-2F1238F64DE2}"/>
    <cellStyle name="60% - Accent4 3 4 2 2 3" xfId="21375" xr:uid="{1AB1BEC2-A57F-45BF-B082-BE48C25A9726}"/>
    <cellStyle name="60% - Accent4 3 4 2 3" xfId="7492" xr:uid="{98048162-D73C-4A7C-A72B-58FEFF2E4390}"/>
    <cellStyle name="60% - Accent4 3 4 2 3 2" xfId="15822" xr:uid="{C510382C-7928-4BEC-8816-AE1086B4F73E}"/>
    <cellStyle name="60% - Accent4 3 4 2 3 2 2" xfId="32479" xr:uid="{C006A61E-9AE6-467A-9813-1C7AB60AAD26}"/>
    <cellStyle name="60% - Accent4 3 4 2 3 3" xfId="24151" xr:uid="{3F19A8C2-5ACB-40AF-97C9-0525C1435F9F}"/>
    <cellStyle name="60% - Accent4 3 4 2 4" xfId="10270" xr:uid="{72BD7CDF-13CB-4327-884A-C790059C8165}"/>
    <cellStyle name="60% - Accent4 3 4 2 4 2" xfId="26927" xr:uid="{91440008-CF95-4F37-8ED5-4541200715E4}"/>
    <cellStyle name="60% - Accent4 3 4 2 5" xfId="18599" xr:uid="{498F9B28-8F7C-4E52-A308-3722DF38E30A}"/>
    <cellStyle name="60% - Accent4 3 4 3" xfId="3389" xr:uid="{69695125-3CD3-4D97-8A19-0F40031551CF}"/>
    <cellStyle name="60% - Accent4 3 4 3 2" xfId="11719" xr:uid="{F4E89DD9-0CCE-4EBB-B08E-354135A1BCA1}"/>
    <cellStyle name="60% - Accent4 3 4 3 2 2" xfId="28376" xr:uid="{0CD8698F-C6A8-46E2-B8DA-45051D37F773}"/>
    <cellStyle name="60% - Accent4 3 4 3 3" xfId="20048" xr:uid="{366D6580-F9AA-4596-847B-250CA12B3FC7}"/>
    <cellStyle name="60% - Accent4 3 4 4" xfId="6165" xr:uid="{6B7BD3A8-FCB9-45BC-8E6A-4407EA439C6D}"/>
    <cellStyle name="60% - Accent4 3 4 4 2" xfId="14495" xr:uid="{C4C374A9-3F29-4E1D-AB2C-8D01FB68F067}"/>
    <cellStyle name="60% - Accent4 3 4 4 2 2" xfId="31152" xr:uid="{348A3B9A-5C88-4AA2-B2F8-9249E995F0F4}"/>
    <cellStyle name="60% - Accent4 3 4 4 3" xfId="22824" xr:uid="{55AB437E-805E-4FDA-98C3-39DA0B690A00}"/>
    <cellStyle name="60% - Accent4 3 4 5" xfId="8943" xr:uid="{31DB35D5-48AF-4429-994E-32DFA3B30C26}"/>
    <cellStyle name="60% - Accent4 3 4 5 2" xfId="25600" xr:uid="{55971A9D-005D-4E9D-9B24-C54D49C5823F}"/>
    <cellStyle name="60% - Accent4 3 4 6" xfId="17272" xr:uid="{CF3B1041-DF87-43EE-8D1B-00F36E903128}"/>
    <cellStyle name="60% - Accent4 3 5" xfId="1073" xr:uid="{5CE551FA-A13C-41C1-ABAA-D2361247A6AF}"/>
    <cellStyle name="60% - Accent4 3 5 2" xfId="2401" xr:uid="{1D6A1581-BC75-47BA-B970-77E6C426D6EC}"/>
    <cellStyle name="60% - Accent4 3 5 2 2" xfId="5191" xr:uid="{9AFB3114-A850-49BF-84D6-E1F4A844F49D}"/>
    <cellStyle name="60% - Accent4 3 5 2 2 2" xfId="13521" xr:uid="{11C4C163-12D2-47AF-A982-C576AC8D153A}"/>
    <cellStyle name="60% - Accent4 3 5 2 2 2 2" xfId="30178" xr:uid="{3082FDC7-843A-430A-BD42-E9EFD53B88F8}"/>
    <cellStyle name="60% - Accent4 3 5 2 2 3" xfId="21850" xr:uid="{D778149D-B020-414C-9735-37C6AD4107BC}"/>
    <cellStyle name="60% - Accent4 3 5 2 3" xfId="7967" xr:uid="{6BD95CBA-5DA7-4F79-BA63-B489472DC7ED}"/>
    <cellStyle name="60% - Accent4 3 5 2 3 2" xfId="16297" xr:uid="{5ACA0859-D27B-4D48-A800-F20D0C752FB8}"/>
    <cellStyle name="60% - Accent4 3 5 2 3 2 2" xfId="32954" xr:uid="{7A7EDDB6-FC87-42B0-96A1-14A7162076B8}"/>
    <cellStyle name="60% - Accent4 3 5 2 3 3" xfId="24626" xr:uid="{57E558D3-10E3-456C-8F06-6FC711FADA56}"/>
    <cellStyle name="60% - Accent4 3 5 2 4" xfId="10745" xr:uid="{4A526D4A-C9C9-4E7B-A3B3-5307CCEB2551}"/>
    <cellStyle name="60% - Accent4 3 5 2 4 2" xfId="27402" xr:uid="{19B175B7-6E1D-441F-9FC5-F3402FCEBF37}"/>
    <cellStyle name="60% - Accent4 3 5 2 5" xfId="19074" xr:uid="{9B0FD458-8A9E-499E-8881-27F8394511A8}"/>
    <cellStyle name="60% - Accent4 3 5 3" xfId="3864" xr:uid="{FA796690-6BAD-4BE8-A9AC-6E4B6F6D2321}"/>
    <cellStyle name="60% - Accent4 3 5 3 2" xfId="12194" xr:uid="{7EF71106-7533-42F4-8E2F-DED6BF36EAF7}"/>
    <cellStyle name="60% - Accent4 3 5 3 2 2" xfId="28851" xr:uid="{99DE2F42-76F9-4730-8C60-D0A740499484}"/>
    <cellStyle name="60% - Accent4 3 5 3 3" xfId="20523" xr:uid="{A4FD0E6E-4D53-449F-9ECA-19129FC72570}"/>
    <cellStyle name="60% - Accent4 3 5 4" xfId="6640" xr:uid="{71A66695-C9EC-49F1-B616-45C896F46560}"/>
    <cellStyle name="60% - Accent4 3 5 4 2" xfId="14970" xr:uid="{9592AAC0-C15B-4125-A898-535A1224979E}"/>
    <cellStyle name="60% - Accent4 3 5 4 2 2" xfId="31627" xr:uid="{98CEC9C6-53C7-43DE-B8FA-058DDA9B1ACE}"/>
    <cellStyle name="60% - Accent4 3 5 4 3" xfId="23299" xr:uid="{D2ACA470-FA46-4C72-9E5A-54D70FD86931}"/>
    <cellStyle name="60% - Accent4 3 5 5" xfId="9418" xr:uid="{A9EC9AF2-8E2B-4112-94C5-8C955E95A3CC}"/>
    <cellStyle name="60% - Accent4 3 5 5 2" xfId="26075" xr:uid="{32DD6C1F-A182-4035-8290-1611A16780BE}"/>
    <cellStyle name="60% - Accent4 3 5 6" xfId="17747" xr:uid="{B1519D65-9EF8-40D2-A27C-B98A0A5A5630}"/>
    <cellStyle name="60% - Accent4 3 6" xfId="1338" xr:uid="{5ECE455E-DC65-452B-9623-75E7DDA26DAD}"/>
    <cellStyle name="60% - Accent4 3 6 2" xfId="2666" xr:uid="{C44B9ABA-6967-427F-84B4-0ECD248CD84D}"/>
    <cellStyle name="60% - Accent4 3 6 2 2" xfId="5456" xr:uid="{B4660D65-C76D-4A4A-A250-9B365F0BBEDA}"/>
    <cellStyle name="60% - Accent4 3 6 2 2 2" xfId="13786" xr:uid="{298281EF-99F7-4985-90D0-90AA9E65C4BD}"/>
    <cellStyle name="60% - Accent4 3 6 2 2 2 2" xfId="30443" xr:uid="{440F3E0C-1137-436C-940D-474305B50785}"/>
    <cellStyle name="60% - Accent4 3 6 2 2 3" xfId="22115" xr:uid="{3C195F0E-1658-4D46-9635-D25AAAAA1DAB}"/>
    <cellStyle name="60% - Accent4 3 6 2 3" xfId="8232" xr:uid="{BAAF7A95-942D-445C-B08E-C9E624E63158}"/>
    <cellStyle name="60% - Accent4 3 6 2 3 2" xfId="16562" xr:uid="{5777D00B-0C2D-4A47-85B5-20F967392984}"/>
    <cellStyle name="60% - Accent4 3 6 2 3 2 2" xfId="33219" xr:uid="{9B48037C-156D-4A29-8324-2163A4209B39}"/>
    <cellStyle name="60% - Accent4 3 6 2 3 3" xfId="24891" xr:uid="{8E7EEBE1-96F2-47C9-AA66-C696CE0DAF66}"/>
    <cellStyle name="60% - Accent4 3 6 2 4" xfId="11010" xr:uid="{DC6F91B8-E1A9-403B-B05D-13B62155EE63}"/>
    <cellStyle name="60% - Accent4 3 6 2 4 2" xfId="27667" xr:uid="{0EF0485E-420D-4485-A2DF-644BA22106F8}"/>
    <cellStyle name="60% - Accent4 3 6 2 5" xfId="19339" xr:uid="{4B9C320F-4796-4B8E-9208-61CCC0384C12}"/>
    <cellStyle name="60% - Accent4 3 6 3" xfId="4129" xr:uid="{EDAB4066-8072-4107-B4BD-84A549EFABDD}"/>
    <cellStyle name="60% - Accent4 3 6 3 2" xfId="12459" xr:uid="{2E1B46B5-0397-48AD-9EA7-9FB9BA667F84}"/>
    <cellStyle name="60% - Accent4 3 6 3 2 2" xfId="29116" xr:uid="{128E7FB9-AD92-4411-8992-92B40E1E227F}"/>
    <cellStyle name="60% - Accent4 3 6 3 3" xfId="20788" xr:uid="{452E29E9-42CD-4EBF-A3AD-DBF59AC1F316}"/>
    <cellStyle name="60% - Accent4 3 6 4" xfId="6905" xr:uid="{DE5771C0-E1B1-4733-B7DD-DB4986C29B6F}"/>
    <cellStyle name="60% - Accent4 3 6 4 2" xfId="15235" xr:uid="{7F4F6670-0BBE-4782-BE41-794F13D40D8A}"/>
    <cellStyle name="60% - Accent4 3 6 4 2 2" xfId="31892" xr:uid="{F9E21F4F-B88D-4900-9AE6-B366B23800E6}"/>
    <cellStyle name="60% - Accent4 3 6 4 3" xfId="23564" xr:uid="{2813CD9D-99C4-4353-82CB-955CE85E47BC}"/>
    <cellStyle name="60% - Accent4 3 6 5" xfId="9683" xr:uid="{C1200F6B-ACC7-4BB9-8BED-89FDE783F45E}"/>
    <cellStyle name="60% - Accent4 3 6 5 2" xfId="26340" xr:uid="{0DB1BDD3-04E0-4E99-BCE3-1DB9D5CA0A8E}"/>
    <cellStyle name="60% - Accent4 3 6 6" xfId="18012" xr:uid="{281C360D-2678-4D6A-B0B4-286D29F871C7}"/>
    <cellStyle name="60% - Accent4 3 7" xfId="1453" xr:uid="{0E4F9F20-D5D2-4DB2-B2F1-4440A1F05DAE}"/>
    <cellStyle name="60% - Accent4 3 7 2" xfId="4243" xr:uid="{3E8CDAED-D68C-4CC5-8606-CDE9E7BBCD49}"/>
    <cellStyle name="60% - Accent4 3 7 2 2" xfId="12573" xr:uid="{34FE0733-9BB8-4347-AC6A-74FE35FC3520}"/>
    <cellStyle name="60% - Accent4 3 7 2 2 2" xfId="29230" xr:uid="{08622AEA-AD54-4EAE-ADA9-A698318D5142}"/>
    <cellStyle name="60% - Accent4 3 7 2 3" xfId="20902" xr:uid="{9A30393F-5553-459B-9440-7110CB6D0F4E}"/>
    <cellStyle name="60% - Accent4 3 7 3" xfId="7019" xr:uid="{A4533C20-ECEC-4DCE-990C-75BA60AE9961}"/>
    <cellStyle name="60% - Accent4 3 7 3 2" xfId="15349" xr:uid="{825D0B66-6773-4FDC-B5DC-8353CFEC619A}"/>
    <cellStyle name="60% - Accent4 3 7 3 2 2" xfId="32006" xr:uid="{793692FF-21F0-4986-8D61-FAA57F04D637}"/>
    <cellStyle name="60% - Accent4 3 7 3 3" xfId="23678" xr:uid="{DC8BF971-6834-449B-B70A-BADDD5E330AA}"/>
    <cellStyle name="60% - Accent4 3 7 4" xfId="9797" xr:uid="{AD833716-5DCE-470A-BDDA-2AC3BAB0B676}"/>
    <cellStyle name="60% - Accent4 3 7 4 2" xfId="26454" xr:uid="{96F9C0C0-B05B-442E-B85D-4EF8821BB11A}"/>
    <cellStyle name="60% - Accent4 3 7 5" xfId="18126" xr:uid="{4376DF2B-029D-4A68-BCD4-D0185AAE17A3}"/>
    <cellStyle name="60% - Accent4 3 8" xfId="2916" xr:uid="{3C8AAF99-6B9D-401C-82AF-87400F20A8D7}"/>
    <cellStyle name="60% - Accent4 3 8 2" xfId="11246" xr:uid="{78F78999-2B31-4AEA-861E-A856851C7403}"/>
    <cellStyle name="60% - Accent4 3 8 2 2" xfId="27903" xr:uid="{C4FB347E-27FD-43C5-9144-188783BE1BD5}"/>
    <cellStyle name="60% - Accent4 3 8 3" xfId="19575" xr:uid="{2CB041EF-F2B3-456E-8B73-52D51440AD9A}"/>
    <cellStyle name="60% - Accent4 3 9" xfId="5692" xr:uid="{B3FF1788-949B-480E-B70A-BB48A6270619}"/>
    <cellStyle name="60% - Accent4 3 9 2" xfId="14022" xr:uid="{D0104224-438E-4286-AB34-1B7EB7A8ABEC}"/>
    <cellStyle name="60% - Accent4 3 9 2 2" xfId="30679" xr:uid="{18560FE7-F3EC-42BA-8AB0-B886E1C8EE2C}"/>
    <cellStyle name="60% - Accent4 3 9 3" xfId="22351" xr:uid="{8E456F19-1F6A-49A4-8805-02D29762AB6D}"/>
    <cellStyle name="60% - Accent4 4" xfId="176" xr:uid="{772A636C-AA32-4404-AA8D-E74B3AC10B99}"/>
    <cellStyle name="60% - Accent4 4 2" xfId="418" xr:uid="{C9C91A07-74F0-4937-AABC-55F95AB49C39}"/>
    <cellStyle name="60% - Accent4 4 2 2" xfId="895" xr:uid="{CE12E474-D8D6-440A-BE1D-F05FB0F9955C}"/>
    <cellStyle name="60% - Accent4 4 2 2 2" xfId="2223" xr:uid="{9185432D-8376-4E5A-8D26-7C14B1B44A55}"/>
    <cellStyle name="60% - Accent4 4 2 2 2 2" xfId="5013" xr:uid="{9AB45639-A67B-4438-A8B7-3C12216A05C6}"/>
    <cellStyle name="60% - Accent4 4 2 2 2 2 2" xfId="13343" xr:uid="{09014A94-7515-4987-AA68-243A96D91F6F}"/>
    <cellStyle name="60% - Accent4 4 2 2 2 2 2 2" xfId="30000" xr:uid="{22D3F7BF-B631-4EFB-8632-F0ADDBEF923D}"/>
    <cellStyle name="60% - Accent4 4 2 2 2 2 3" xfId="21672" xr:uid="{31EEB5F8-49B8-4A53-9DB6-E08010E26884}"/>
    <cellStyle name="60% - Accent4 4 2 2 2 3" xfId="7789" xr:uid="{AFF77203-AD47-4E13-902F-EEE6C0619B1E}"/>
    <cellStyle name="60% - Accent4 4 2 2 2 3 2" xfId="16119" xr:uid="{DD9B6AFC-7AFE-4AED-8866-741099D43D9D}"/>
    <cellStyle name="60% - Accent4 4 2 2 2 3 2 2" xfId="32776" xr:uid="{D2415283-9C6E-4EC9-829D-B458A2DC1962}"/>
    <cellStyle name="60% - Accent4 4 2 2 2 3 3" xfId="24448" xr:uid="{FEC30F24-22A9-4A2E-8066-E5BE774B9CE6}"/>
    <cellStyle name="60% - Accent4 4 2 2 2 4" xfId="10567" xr:uid="{D623060A-4092-4AFA-B2B3-9A4A556A39F6}"/>
    <cellStyle name="60% - Accent4 4 2 2 2 4 2" xfId="27224" xr:uid="{DCF2FBCC-544C-4CBB-BB2A-0856BA34C7C0}"/>
    <cellStyle name="60% - Accent4 4 2 2 2 5" xfId="18896" xr:uid="{9F2CE5BC-84CD-4B77-B8C7-8D8588424F7E}"/>
    <cellStyle name="60% - Accent4 4 2 2 3" xfId="3686" xr:uid="{333239B2-482B-4DAA-8DF3-D15483488F05}"/>
    <cellStyle name="60% - Accent4 4 2 2 3 2" xfId="12016" xr:uid="{8761761B-6457-4EDB-81F6-68368320129C}"/>
    <cellStyle name="60% - Accent4 4 2 2 3 2 2" xfId="28673" xr:uid="{A1692F21-67BD-442C-A61D-6C90609DDF41}"/>
    <cellStyle name="60% - Accent4 4 2 2 3 3" xfId="20345" xr:uid="{FFABB4F1-2028-4EBB-AD83-BFC7E8367FDC}"/>
    <cellStyle name="60% - Accent4 4 2 2 4" xfId="6462" xr:uid="{88655418-53D5-429E-9DDF-81D1ECFC3F1E}"/>
    <cellStyle name="60% - Accent4 4 2 2 4 2" xfId="14792" xr:uid="{51BD5E8F-C1EF-49F6-AB32-97657BB2BC7F}"/>
    <cellStyle name="60% - Accent4 4 2 2 4 2 2" xfId="31449" xr:uid="{81635A8D-53DE-488A-9D77-4CF8CB0FE7B2}"/>
    <cellStyle name="60% - Accent4 4 2 2 4 3" xfId="23121" xr:uid="{3B64BC25-9719-4025-B320-4E70417E26B8}"/>
    <cellStyle name="60% - Accent4 4 2 2 5" xfId="9240" xr:uid="{2A77D0B9-C721-4534-9647-30478A0D05B7}"/>
    <cellStyle name="60% - Accent4 4 2 2 5 2" xfId="25897" xr:uid="{42A1D7DC-FDD0-4428-8CCE-76E08CBEDA1B}"/>
    <cellStyle name="60% - Accent4 4 2 2 6" xfId="17569" xr:uid="{67083F65-620D-4CC7-8E52-C488FC1C7E35}"/>
    <cellStyle name="60% - Accent4 4 2 3" xfId="1748" xr:uid="{F9D8BDD7-6DBC-45C0-AE37-4C9928EDF6E2}"/>
    <cellStyle name="60% - Accent4 4 2 3 2" xfId="4538" xr:uid="{06940D4A-1C33-49C2-B905-A73E07038010}"/>
    <cellStyle name="60% - Accent4 4 2 3 2 2" xfId="12868" xr:uid="{7CA8F68C-11D9-4933-A061-A5F4FA9AA28C}"/>
    <cellStyle name="60% - Accent4 4 2 3 2 2 2" xfId="29525" xr:uid="{D284840D-76D1-412A-B0C3-8CD8F492E47F}"/>
    <cellStyle name="60% - Accent4 4 2 3 2 3" xfId="21197" xr:uid="{DA54FE90-929F-4D44-998A-2D3E724821C7}"/>
    <cellStyle name="60% - Accent4 4 2 3 3" xfId="7314" xr:uid="{45D99576-F0D2-4CEA-8EC1-0FFCEBFAB99D}"/>
    <cellStyle name="60% - Accent4 4 2 3 3 2" xfId="15644" xr:uid="{13872A13-3BA3-4871-9089-3748F168D26E}"/>
    <cellStyle name="60% - Accent4 4 2 3 3 2 2" xfId="32301" xr:uid="{B2A1AF64-CBF7-4072-AAA2-609AE1491F59}"/>
    <cellStyle name="60% - Accent4 4 2 3 3 3" xfId="23973" xr:uid="{02E632A6-3A44-42C3-BDBC-9B1825EEF6E1}"/>
    <cellStyle name="60% - Accent4 4 2 3 4" xfId="10092" xr:uid="{319B180A-CB08-4848-8853-83B12B1BA3D5}"/>
    <cellStyle name="60% - Accent4 4 2 3 4 2" xfId="26749" xr:uid="{86A2D262-976F-4796-849D-217230924F85}"/>
    <cellStyle name="60% - Accent4 4 2 3 5" xfId="18421" xr:uid="{063F43A9-6DB3-4F04-ABC1-E80218223E28}"/>
    <cellStyle name="60% - Accent4 4 2 4" xfId="3211" xr:uid="{6B06A5D9-87E0-4B48-A524-33A40628DC4E}"/>
    <cellStyle name="60% - Accent4 4 2 4 2" xfId="11541" xr:uid="{01A2E0A2-BE5F-418F-B8EC-17933FF649AA}"/>
    <cellStyle name="60% - Accent4 4 2 4 2 2" xfId="28198" xr:uid="{B89E1A21-3CED-40CA-B00B-7CB93048A659}"/>
    <cellStyle name="60% - Accent4 4 2 4 3" xfId="19870" xr:uid="{A8A298D9-7E44-4B23-AE74-F3E93BF53B8C}"/>
    <cellStyle name="60% - Accent4 4 2 5" xfId="5987" xr:uid="{485841A9-4791-4D11-8DE1-D310186690FF}"/>
    <cellStyle name="60% - Accent4 4 2 5 2" xfId="14317" xr:uid="{B5493551-05DA-4D23-AF60-C2CFE4E74B7E}"/>
    <cellStyle name="60% - Accent4 4 2 5 2 2" xfId="30974" xr:uid="{6EFBAE37-114E-4DBC-A278-2CC687048342}"/>
    <cellStyle name="60% - Accent4 4 2 5 3" xfId="22646" xr:uid="{960D42F1-840F-40C9-AF8D-B6FFE5CA5F66}"/>
    <cellStyle name="60% - Accent4 4 2 6" xfId="8765" xr:uid="{3F2DC080-730D-44BF-B69E-C192EADC6F48}"/>
    <cellStyle name="60% - Accent4 4 2 6 2" xfId="25422" xr:uid="{582B209A-9E58-404B-B172-8AED19F81977}"/>
    <cellStyle name="60% - Accent4 4 2 7" xfId="17094" xr:uid="{BDAC2B84-D749-4E6C-9095-C1E19A11DB11}"/>
    <cellStyle name="60% - Accent4 4 3" xfId="654" xr:uid="{255AF971-520F-48F1-B91F-304326392737}"/>
    <cellStyle name="60% - Accent4 4 3 2" xfId="1984" xr:uid="{478F5713-2ACB-4C4D-99DE-A188BA0CAD02}"/>
    <cellStyle name="60% - Accent4 4 3 2 2" xfId="4774" xr:uid="{5BFA5DC5-BFB9-493F-9411-0A0115EE6C36}"/>
    <cellStyle name="60% - Accent4 4 3 2 2 2" xfId="13104" xr:uid="{F2A1B9B6-8785-4693-89B9-15298F564001}"/>
    <cellStyle name="60% - Accent4 4 3 2 2 2 2" xfId="29761" xr:uid="{748F887E-2306-46B4-AC97-409E650883B1}"/>
    <cellStyle name="60% - Accent4 4 3 2 2 3" xfId="21433" xr:uid="{8507B62C-BF81-423E-AC4A-6EE31CFBCA1A}"/>
    <cellStyle name="60% - Accent4 4 3 2 3" xfId="7550" xr:uid="{CAFDFEDA-CF0C-4B11-AB3D-56879400EDC3}"/>
    <cellStyle name="60% - Accent4 4 3 2 3 2" xfId="15880" xr:uid="{6756D8F9-BDB1-418B-A324-B892E4C9D274}"/>
    <cellStyle name="60% - Accent4 4 3 2 3 2 2" xfId="32537" xr:uid="{79E78689-3465-4CC7-BC70-D4C3FFA82AFF}"/>
    <cellStyle name="60% - Accent4 4 3 2 3 3" xfId="24209" xr:uid="{02E73FEA-6215-42BE-8A00-435E4FFADB78}"/>
    <cellStyle name="60% - Accent4 4 3 2 4" xfId="10328" xr:uid="{78F22F48-D192-4B09-80DF-FD9F25E9126B}"/>
    <cellStyle name="60% - Accent4 4 3 2 4 2" xfId="26985" xr:uid="{B9C84C76-744F-48BA-BE48-DDDF492EF283}"/>
    <cellStyle name="60% - Accent4 4 3 2 5" xfId="18657" xr:uid="{B7CB2ABB-1D32-47C2-8E89-A1D7073AFBDD}"/>
    <cellStyle name="60% - Accent4 4 3 3" xfId="3447" xr:uid="{9F17BAD1-9E37-4EE4-984A-4780F51EA82C}"/>
    <cellStyle name="60% - Accent4 4 3 3 2" xfId="11777" xr:uid="{4D8798D5-FA69-4D93-8775-CF43FB5A8ACC}"/>
    <cellStyle name="60% - Accent4 4 3 3 2 2" xfId="28434" xr:uid="{4EE0E490-3EB6-482E-86D9-F0F4A50F2909}"/>
    <cellStyle name="60% - Accent4 4 3 3 3" xfId="20106" xr:uid="{43EF34B6-C6AA-4131-AF8B-3C0FC33CA0B8}"/>
    <cellStyle name="60% - Accent4 4 3 4" xfId="6223" xr:uid="{571DF59C-8F04-40AF-A1D1-B2E547C8C519}"/>
    <cellStyle name="60% - Accent4 4 3 4 2" xfId="14553" xr:uid="{F9FD5EB3-7D38-40C5-AD77-1633D97F0356}"/>
    <cellStyle name="60% - Accent4 4 3 4 2 2" xfId="31210" xr:uid="{1BCF9FFA-1F65-475E-AEFB-E3B0F3E99A08}"/>
    <cellStyle name="60% - Accent4 4 3 4 3" xfId="22882" xr:uid="{BC8D04C9-8833-40FB-86CA-E13E7ECB9308}"/>
    <cellStyle name="60% - Accent4 4 3 5" xfId="9001" xr:uid="{964E3017-FABA-4818-B457-3BFB3348F790}"/>
    <cellStyle name="60% - Accent4 4 3 5 2" xfId="25658" xr:uid="{FF8C3167-8C3E-46F8-8052-7520F709E159}"/>
    <cellStyle name="60% - Accent4 4 3 6" xfId="17330" xr:uid="{ECC7865F-8223-4E5B-8B8A-4D9F774F92A8}"/>
    <cellStyle name="60% - Accent4 4 4" xfId="1131" xr:uid="{F5505590-1FC7-451B-9D11-80468DFC32B3}"/>
    <cellStyle name="60% - Accent4 4 4 2" xfId="2459" xr:uid="{88C9456D-7915-4724-ABB4-A97526FCC076}"/>
    <cellStyle name="60% - Accent4 4 4 2 2" xfId="5249" xr:uid="{B3FEA8A9-4E4E-497A-B623-841879E6A925}"/>
    <cellStyle name="60% - Accent4 4 4 2 2 2" xfId="13579" xr:uid="{9F4EB1A1-8843-4A37-BFA9-B650D585B2E0}"/>
    <cellStyle name="60% - Accent4 4 4 2 2 2 2" xfId="30236" xr:uid="{A5A9FC2D-8341-4F2F-A37B-CD19E2B9D032}"/>
    <cellStyle name="60% - Accent4 4 4 2 2 3" xfId="21908" xr:uid="{EBAE6001-C12E-42E8-BFDB-FFF248EC0C59}"/>
    <cellStyle name="60% - Accent4 4 4 2 3" xfId="8025" xr:uid="{A001DE88-439A-4AED-9F25-A9BF0458106B}"/>
    <cellStyle name="60% - Accent4 4 4 2 3 2" xfId="16355" xr:uid="{C46027E4-632F-40DF-B8B6-359A362B3399}"/>
    <cellStyle name="60% - Accent4 4 4 2 3 2 2" xfId="33012" xr:uid="{5FEE1C47-CC4B-4984-AA15-D13D8153383F}"/>
    <cellStyle name="60% - Accent4 4 4 2 3 3" xfId="24684" xr:uid="{4AEB9ED6-7F0D-4CC4-99E0-B90C4D003008}"/>
    <cellStyle name="60% - Accent4 4 4 2 4" xfId="10803" xr:uid="{FF2719EC-833F-4C34-A83C-C870E0B81117}"/>
    <cellStyle name="60% - Accent4 4 4 2 4 2" xfId="27460" xr:uid="{F265C075-E007-4E58-99E9-985208648920}"/>
    <cellStyle name="60% - Accent4 4 4 2 5" xfId="19132" xr:uid="{504947E0-52AC-4FB7-BA55-64DC0231E9E0}"/>
    <cellStyle name="60% - Accent4 4 4 3" xfId="3922" xr:uid="{3EE862ED-E35B-421C-853A-F0608796D029}"/>
    <cellStyle name="60% - Accent4 4 4 3 2" xfId="12252" xr:uid="{E80B917F-B9D7-4362-8105-6DDD6BFD157E}"/>
    <cellStyle name="60% - Accent4 4 4 3 2 2" xfId="28909" xr:uid="{BD70F644-2823-493B-995B-9E2F06E6EA2E}"/>
    <cellStyle name="60% - Accent4 4 4 3 3" xfId="20581" xr:uid="{AE1C9F7A-AB4A-406C-ADA7-BA465811D7EB}"/>
    <cellStyle name="60% - Accent4 4 4 4" xfId="6698" xr:uid="{DA730DDA-9150-415C-838C-BB8E100AE088}"/>
    <cellStyle name="60% - Accent4 4 4 4 2" xfId="15028" xr:uid="{7E737692-6C89-488C-8957-9FA9EB490EEA}"/>
    <cellStyle name="60% - Accent4 4 4 4 2 2" xfId="31685" xr:uid="{ED4432C7-1532-4F99-AA5E-196E23EE6598}"/>
    <cellStyle name="60% - Accent4 4 4 4 3" xfId="23357" xr:uid="{A34AFFAA-FE3A-471B-B777-36C937EC38D7}"/>
    <cellStyle name="60% - Accent4 4 4 5" xfId="9476" xr:uid="{8FAA6989-1C09-403A-9C89-F40400304C5D}"/>
    <cellStyle name="60% - Accent4 4 4 5 2" xfId="26133" xr:uid="{90D266CE-3568-4A70-AE68-4D5E009CFF62}"/>
    <cellStyle name="60% - Accent4 4 4 6" xfId="17805" xr:uid="{F725620E-D2B9-42A6-A728-927AEE1B81D2}"/>
    <cellStyle name="60% - Accent4 4 5" xfId="1511" xr:uid="{CAE5453A-DBF6-455B-9BA3-2114543E7745}"/>
    <cellStyle name="60% - Accent4 4 5 2" xfId="4301" xr:uid="{640DF70C-D202-4E71-8CCA-D47369C90950}"/>
    <cellStyle name="60% - Accent4 4 5 2 2" xfId="12631" xr:uid="{3B4CE89B-24EE-4245-9BCA-8FE58458B895}"/>
    <cellStyle name="60% - Accent4 4 5 2 2 2" xfId="29288" xr:uid="{33CE54BD-E356-4C1E-A9BB-F73D3C8F00FD}"/>
    <cellStyle name="60% - Accent4 4 5 2 3" xfId="20960" xr:uid="{B67038EA-6493-4862-A53D-273E50D7419D}"/>
    <cellStyle name="60% - Accent4 4 5 3" xfId="7077" xr:uid="{EC5833FB-F080-4570-8CDD-95C73398B326}"/>
    <cellStyle name="60% - Accent4 4 5 3 2" xfId="15407" xr:uid="{BE274A14-4A94-4839-9C76-9B14BD5D1168}"/>
    <cellStyle name="60% - Accent4 4 5 3 2 2" xfId="32064" xr:uid="{BAFFF270-9714-4D7E-8939-D0FA3E2E1D0D}"/>
    <cellStyle name="60% - Accent4 4 5 3 3" xfId="23736" xr:uid="{E8C806E3-1352-4BD1-ABEC-C576E1222597}"/>
    <cellStyle name="60% - Accent4 4 5 4" xfId="9855" xr:uid="{D366B75A-3211-4707-9BE5-BFED82681D76}"/>
    <cellStyle name="60% - Accent4 4 5 4 2" xfId="26512" xr:uid="{CA21B62F-678B-4C7C-B68B-31E2F8A0DCD7}"/>
    <cellStyle name="60% - Accent4 4 5 5" xfId="18184" xr:uid="{72C0105B-514A-40D5-B84D-94957BF988FF}"/>
    <cellStyle name="60% - Accent4 4 6" xfId="2974" xr:uid="{59D4FC8F-3694-4611-87A1-9824498A243C}"/>
    <cellStyle name="60% - Accent4 4 6 2" xfId="11304" xr:uid="{B712C930-037E-48D7-AC81-7480160DF59D}"/>
    <cellStyle name="60% - Accent4 4 6 2 2" xfId="27961" xr:uid="{A7C16573-5E98-4AB6-9DD6-3E02A1970163}"/>
    <cellStyle name="60% - Accent4 4 6 3" xfId="19633" xr:uid="{2ADE7A27-DA44-49FD-A250-55FDC9B0161D}"/>
    <cellStyle name="60% - Accent4 4 7" xfId="5750" xr:uid="{338E63BD-407E-4AC3-910B-429E9F4DFF3A}"/>
    <cellStyle name="60% - Accent4 4 7 2" xfId="14080" xr:uid="{3471B7DF-EC02-47FB-839B-1420459B727C}"/>
    <cellStyle name="60% - Accent4 4 7 2 2" xfId="30737" xr:uid="{1E562B4C-251B-4872-B689-26568D9BD101}"/>
    <cellStyle name="60% - Accent4 4 7 3" xfId="22409" xr:uid="{3A9FC104-25B7-4A42-8921-F438B54341BF}"/>
    <cellStyle name="60% - Accent4 4 8" xfId="8528" xr:uid="{5BD675AB-A92C-4872-A91A-905B0D3F4FFD}"/>
    <cellStyle name="60% - Accent4 4 8 2" xfId="25185" xr:uid="{9E121B8D-1A96-4024-93D6-29D7891C6DF4}"/>
    <cellStyle name="60% - Accent4 4 9" xfId="16857" xr:uid="{0D1576C9-E9E9-4D32-9210-5F229E1E6500}"/>
    <cellStyle name="60% - Accent4 5" xfId="306" xr:uid="{8D273F38-D531-4972-A069-3CC2E7F9F54B}"/>
    <cellStyle name="60% - Accent4 5 2" xfId="788" xr:uid="{010F6942-6838-4DFE-915A-BE04081AA60D}"/>
    <cellStyle name="60% - Accent4 5 2 2" xfId="2116" xr:uid="{F33FB8BD-90AD-4F50-86C0-91E67D500DA6}"/>
    <cellStyle name="60% - Accent4 5 2 2 2" xfId="4906" xr:uid="{D546D69B-1C2F-47BD-B20F-6E559B7C33E5}"/>
    <cellStyle name="60% - Accent4 5 2 2 2 2" xfId="13236" xr:uid="{9B282D2B-2B87-451F-A244-4EFCBA7A57A9}"/>
    <cellStyle name="60% - Accent4 5 2 2 2 2 2" xfId="29893" xr:uid="{52DEC30B-D385-46D7-B754-BC271F94F7D6}"/>
    <cellStyle name="60% - Accent4 5 2 2 2 3" xfId="21565" xr:uid="{A88050F2-C88F-4555-8E27-1F5423326815}"/>
    <cellStyle name="60% - Accent4 5 2 2 3" xfId="7682" xr:uid="{5EE0FDFC-6E86-424C-A19F-7E3A8E45808B}"/>
    <cellStyle name="60% - Accent4 5 2 2 3 2" xfId="16012" xr:uid="{E384CAFC-1B22-494E-B193-E71C35937E4D}"/>
    <cellStyle name="60% - Accent4 5 2 2 3 2 2" xfId="32669" xr:uid="{73EAB854-2D7B-45E9-B46F-82E99FBF01D4}"/>
    <cellStyle name="60% - Accent4 5 2 2 3 3" xfId="24341" xr:uid="{E251CDD6-F2E2-4314-8966-12AF9822F2C1}"/>
    <cellStyle name="60% - Accent4 5 2 2 4" xfId="10460" xr:uid="{0A225374-6996-4376-A69B-F40D845FD650}"/>
    <cellStyle name="60% - Accent4 5 2 2 4 2" xfId="27117" xr:uid="{D1DE3973-36FD-47B2-9266-945CD2489FCD}"/>
    <cellStyle name="60% - Accent4 5 2 2 5" xfId="18789" xr:uid="{95083926-30B3-4F23-8006-54D37C60DCE3}"/>
    <cellStyle name="60% - Accent4 5 2 3" xfId="3579" xr:uid="{8A26682E-73DB-40DD-9F0C-65188C4E0C95}"/>
    <cellStyle name="60% - Accent4 5 2 3 2" xfId="11909" xr:uid="{9A79AC67-ED2F-4CC5-A4A8-E8220D10450C}"/>
    <cellStyle name="60% - Accent4 5 2 3 2 2" xfId="28566" xr:uid="{91FA1BB9-CDF0-4A18-8C5E-AD7928AF3ED1}"/>
    <cellStyle name="60% - Accent4 5 2 3 3" xfId="20238" xr:uid="{ED40D994-97DE-43C7-93D0-AFA1249D6594}"/>
    <cellStyle name="60% - Accent4 5 2 4" xfId="6355" xr:uid="{CA27CF45-C7C1-4C5A-BDC9-EBDEAA34AA6D}"/>
    <cellStyle name="60% - Accent4 5 2 4 2" xfId="14685" xr:uid="{FD70E4CD-FF67-4FDD-98EB-C5F655B07F80}"/>
    <cellStyle name="60% - Accent4 5 2 4 2 2" xfId="31342" xr:uid="{FF6E6C13-7CF1-4063-B257-60C2F722D458}"/>
    <cellStyle name="60% - Accent4 5 2 4 3" xfId="23014" xr:uid="{BBD694FF-2BF8-4BAB-9754-68D75D1F3FEF}"/>
    <cellStyle name="60% - Accent4 5 2 5" xfId="9133" xr:uid="{531E5931-DF71-4C70-AC85-2156D98251C9}"/>
    <cellStyle name="60% - Accent4 5 2 5 2" xfId="25790" xr:uid="{DBD5B081-3DE3-4A2B-B5A8-A9BBD1B11BF6}"/>
    <cellStyle name="60% - Accent4 5 2 6" xfId="17462" xr:uid="{B5509196-0326-4040-8FC5-93FA7A6DB140}"/>
    <cellStyle name="60% - Accent4 5 3" xfId="1636" xr:uid="{E7A6A751-1AD6-4B44-BD1D-E18CA1828BB3}"/>
    <cellStyle name="60% - Accent4 5 3 2" xfId="4426" xr:uid="{C0AEEDC5-CDB8-471F-8766-FC68E27D0CD2}"/>
    <cellStyle name="60% - Accent4 5 3 2 2" xfId="12756" xr:uid="{0510C6BE-80F2-455D-898B-9807C942FEBA}"/>
    <cellStyle name="60% - Accent4 5 3 2 2 2" xfId="29413" xr:uid="{64FA247B-44EE-48F0-8DAF-E5EF569E0F02}"/>
    <cellStyle name="60% - Accent4 5 3 2 3" xfId="21085" xr:uid="{F75BA3DD-BD29-4EAA-ACD0-A0E89861DBD6}"/>
    <cellStyle name="60% - Accent4 5 3 3" xfId="7202" xr:uid="{CD44C406-70DC-4D94-AD64-C70C319A83AC}"/>
    <cellStyle name="60% - Accent4 5 3 3 2" xfId="15532" xr:uid="{D64B08D9-1DA4-49D2-8F77-D4953831D5E4}"/>
    <cellStyle name="60% - Accent4 5 3 3 2 2" xfId="32189" xr:uid="{DC50DDAB-F2F5-4512-8180-131FE33EF81D}"/>
    <cellStyle name="60% - Accent4 5 3 3 3" xfId="23861" xr:uid="{7B45FDBA-D1CE-4DD6-951A-30DDE8EB5C52}"/>
    <cellStyle name="60% - Accent4 5 3 4" xfId="9980" xr:uid="{A92D0CF5-B2D8-4066-9D65-BDCA4E31E39E}"/>
    <cellStyle name="60% - Accent4 5 3 4 2" xfId="26637" xr:uid="{79810097-4D84-475F-B80E-121720C515DA}"/>
    <cellStyle name="60% - Accent4 5 3 5" xfId="18309" xr:uid="{62B9E037-6E54-4892-8F3F-0688DA995994}"/>
    <cellStyle name="60% - Accent4 5 4" xfId="3099" xr:uid="{1429DED9-A4D3-4DE5-876A-F74FC55CD217}"/>
    <cellStyle name="60% - Accent4 5 4 2" xfId="11429" xr:uid="{14C75E9A-F906-44C1-91CC-5C65EAE161AC}"/>
    <cellStyle name="60% - Accent4 5 4 2 2" xfId="28086" xr:uid="{1090E964-B2B5-4320-BA2E-F7F8A69DACAC}"/>
    <cellStyle name="60% - Accent4 5 4 3" xfId="19758" xr:uid="{C15F05C5-F6A7-4736-B57D-1DD7D45970C4}"/>
    <cellStyle name="60% - Accent4 5 5" xfId="5875" xr:uid="{BC83E290-4CF7-442C-B0C2-7C1D7EA89770}"/>
    <cellStyle name="60% - Accent4 5 5 2" xfId="14205" xr:uid="{4B93DC0C-F6E9-4793-8DCB-F0D62CC1D1DD}"/>
    <cellStyle name="60% - Accent4 5 5 2 2" xfId="30862" xr:uid="{51F444D9-EBB8-4002-9FBD-061766BE7A4F}"/>
    <cellStyle name="60% - Accent4 5 5 3" xfId="22534" xr:uid="{F2F9453B-7AA8-4DB0-9328-D7CD058EEFBA}"/>
    <cellStyle name="60% - Accent4 5 6" xfId="8653" xr:uid="{F156F49D-7E96-48D7-B4CD-A8399D0DD5F1}"/>
    <cellStyle name="60% - Accent4 5 6 2" xfId="25310" xr:uid="{3DE16301-835C-4994-9299-B99843E95422}"/>
    <cellStyle name="60% - Accent4 5 7" xfId="16982" xr:uid="{BC8F66AE-8773-4CC5-AB9D-471EF5CAD3C8}"/>
    <cellStyle name="60% - Accent4 6" xfId="542" xr:uid="{47A182BC-02AF-4C40-B82B-CDD64C2099E0}"/>
    <cellStyle name="60% - Accent4 6 2" xfId="1872" xr:uid="{33FB663A-B755-4CDC-BFAC-A29D0047F493}"/>
    <cellStyle name="60% - Accent4 6 2 2" xfId="4662" xr:uid="{F5D0B618-528B-4AD8-ACFF-32C7085A232C}"/>
    <cellStyle name="60% - Accent4 6 2 2 2" xfId="12992" xr:uid="{B50E068C-5F34-40E7-8CC6-2779212850A2}"/>
    <cellStyle name="60% - Accent4 6 2 2 2 2" xfId="29649" xr:uid="{18DA6E26-3F6C-473B-8081-C370A635CF3E}"/>
    <cellStyle name="60% - Accent4 6 2 2 3" xfId="21321" xr:uid="{94832EC1-F1D6-4137-9E75-24A70C2EA3A3}"/>
    <cellStyle name="60% - Accent4 6 2 3" xfId="7438" xr:uid="{4C3D88EE-2E99-454E-A7EB-B25CA55D9BA0}"/>
    <cellStyle name="60% - Accent4 6 2 3 2" xfId="15768" xr:uid="{C65FBFAD-59E1-4858-975F-B609FB16F122}"/>
    <cellStyle name="60% - Accent4 6 2 3 2 2" xfId="32425" xr:uid="{19A8ACC0-EAFB-4B2C-AD51-2110448FF049}"/>
    <cellStyle name="60% - Accent4 6 2 3 3" xfId="24097" xr:uid="{3E554980-86D8-4D4F-96AA-849E6681861D}"/>
    <cellStyle name="60% - Accent4 6 2 4" xfId="10216" xr:uid="{C44DB245-6A9B-4798-8705-F5AF42A40072}"/>
    <cellStyle name="60% - Accent4 6 2 4 2" xfId="26873" xr:uid="{9281446D-D675-42BA-8D05-C3C27D1070E6}"/>
    <cellStyle name="60% - Accent4 6 2 5" xfId="18545" xr:uid="{DC945CF5-E745-4FCF-B9F6-205D82847D97}"/>
    <cellStyle name="60% - Accent4 6 3" xfId="3335" xr:uid="{DC9D0302-7C8E-41E2-90C8-94C7E92556E2}"/>
    <cellStyle name="60% - Accent4 6 3 2" xfId="11665" xr:uid="{2EEBD730-A393-4B79-A920-C7F99B050A24}"/>
    <cellStyle name="60% - Accent4 6 3 2 2" xfId="28322" xr:uid="{13797DC6-A08E-471C-8DDE-A793C3DA293B}"/>
    <cellStyle name="60% - Accent4 6 3 3" xfId="19994" xr:uid="{8AD27BEC-58BD-46D0-93BC-AF3ECFAAA6DA}"/>
    <cellStyle name="60% - Accent4 6 4" xfId="6111" xr:uid="{55F57FF9-7B01-46B3-AB7F-CE6D288EA774}"/>
    <cellStyle name="60% - Accent4 6 4 2" xfId="14441" xr:uid="{37EFDFCE-9EC3-41CB-A88A-BC729F6F77C4}"/>
    <cellStyle name="60% - Accent4 6 4 2 2" xfId="31098" xr:uid="{9770AF6E-CA5F-4B35-A605-95176CBB4F51}"/>
    <cellStyle name="60% - Accent4 6 4 3" xfId="22770" xr:uid="{4F45BC62-9D38-498A-95AB-F8E3EFACA5C0}"/>
    <cellStyle name="60% - Accent4 6 5" xfId="8889" xr:uid="{D34483C7-298D-4523-8826-2B5BCAB1FE8D}"/>
    <cellStyle name="60% - Accent4 6 5 2" xfId="25546" xr:uid="{1B57B665-CBD3-46A7-B2F6-43CBE698896F}"/>
    <cellStyle name="60% - Accent4 6 6" xfId="17218" xr:uid="{3DEBB485-90DC-4965-80F1-736614AFA104}"/>
    <cellStyle name="60% - Accent4 7" xfId="1019" xr:uid="{94EAEB88-9A8C-4E3C-826F-E3237BFAE178}"/>
    <cellStyle name="60% - Accent4 7 2" xfId="2347" xr:uid="{727B7B32-7072-4A66-910C-CCDB8D995F23}"/>
    <cellStyle name="60% - Accent4 7 2 2" xfId="5137" xr:uid="{28C8F87D-CBF7-4DD6-9940-36D000D6E9D3}"/>
    <cellStyle name="60% - Accent4 7 2 2 2" xfId="13467" xr:uid="{C7C90B37-2CB5-41EE-9FB4-D07156FFF98E}"/>
    <cellStyle name="60% - Accent4 7 2 2 2 2" xfId="30124" xr:uid="{A7F4261A-C085-42CE-A4C7-21D68408B283}"/>
    <cellStyle name="60% - Accent4 7 2 2 3" xfId="21796" xr:uid="{A5C4DDC3-A15F-4310-9952-06D5066CBBB5}"/>
    <cellStyle name="60% - Accent4 7 2 3" xfId="7913" xr:uid="{3779486A-2772-4DA6-8735-E53111420334}"/>
    <cellStyle name="60% - Accent4 7 2 3 2" xfId="16243" xr:uid="{7866B620-1C9C-4CAA-BF4D-8E54CC30B156}"/>
    <cellStyle name="60% - Accent4 7 2 3 2 2" xfId="32900" xr:uid="{D9BFFAA1-27E0-408F-8353-911FA104B15F}"/>
    <cellStyle name="60% - Accent4 7 2 3 3" xfId="24572" xr:uid="{A6A8E181-E4DC-45C7-9136-E19FC5450455}"/>
    <cellStyle name="60% - Accent4 7 2 4" xfId="10691" xr:uid="{0CF1EC98-0ED1-4DBA-9D75-DCB938142E85}"/>
    <cellStyle name="60% - Accent4 7 2 4 2" xfId="27348" xr:uid="{351646E5-1FD2-4124-A121-80AA68318CBC}"/>
    <cellStyle name="60% - Accent4 7 2 5" xfId="19020" xr:uid="{7EF4BEED-9C33-4ED5-BA27-F7EEB001D4F2}"/>
    <cellStyle name="60% - Accent4 7 3" xfId="3810" xr:uid="{DCD2281D-0385-4B17-BCB2-0E760DBD9D7A}"/>
    <cellStyle name="60% - Accent4 7 3 2" xfId="12140" xr:uid="{0734F614-644D-48B4-9776-29B1657C17F9}"/>
    <cellStyle name="60% - Accent4 7 3 2 2" xfId="28797" xr:uid="{C33327D7-3D38-4403-9AC7-82B1CA2819CD}"/>
    <cellStyle name="60% - Accent4 7 3 3" xfId="20469" xr:uid="{13980A88-836D-4C13-9670-F2C3E9324728}"/>
    <cellStyle name="60% - Accent4 7 4" xfId="6586" xr:uid="{06AA45E3-452A-488B-88CB-9E39228FED22}"/>
    <cellStyle name="60% - Accent4 7 4 2" xfId="14916" xr:uid="{95462C69-7312-47D0-8F8A-6B2EDEAD25C6}"/>
    <cellStyle name="60% - Accent4 7 4 2 2" xfId="31573" xr:uid="{A77523C8-4078-4530-9FFD-1097C821F289}"/>
    <cellStyle name="60% - Accent4 7 4 3" xfId="23245" xr:uid="{DEF5B227-4E35-4BD0-BB18-DCD530FF54B2}"/>
    <cellStyle name="60% - Accent4 7 5" xfId="9364" xr:uid="{43AC2C3C-6873-4491-8687-DD2EA8804E42}"/>
    <cellStyle name="60% - Accent4 7 5 2" xfId="26021" xr:uid="{DCCCCC15-E84E-486E-86EB-E76F33500F3C}"/>
    <cellStyle name="60% - Accent4 7 6" xfId="17693" xr:uid="{35AEFDEC-9FDB-4481-8168-E830B26ED00E}"/>
    <cellStyle name="60% - Accent4 8" xfId="1254" xr:uid="{837B3BFD-3733-477F-BAAA-6DDE1C9A0DFD}"/>
    <cellStyle name="60% - Accent4 8 2" xfId="2582" xr:uid="{5A477CAC-DB3A-4EFF-BD6D-63B37021C7F0}"/>
    <cellStyle name="60% - Accent4 8 2 2" xfId="5372" xr:uid="{A28B573F-CAAA-46D1-9F7A-8C0B36D9297A}"/>
    <cellStyle name="60% - Accent4 8 2 2 2" xfId="13702" xr:uid="{419F0410-2175-45FB-BA18-03AB675647FA}"/>
    <cellStyle name="60% - Accent4 8 2 2 2 2" xfId="30359" xr:uid="{D8D5A6DB-AAE8-4CE6-9783-A4871623E3FD}"/>
    <cellStyle name="60% - Accent4 8 2 2 3" xfId="22031" xr:uid="{A27B3E95-C7C9-4CFE-B1DC-8877401EF784}"/>
    <cellStyle name="60% - Accent4 8 2 3" xfId="8148" xr:uid="{AE0C76CC-8FDA-4D4F-AEF4-32A855333D93}"/>
    <cellStyle name="60% - Accent4 8 2 3 2" xfId="16478" xr:uid="{DD7E929A-54CE-4A33-BE20-F0AC7B4B1231}"/>
    <cellStyle name="60% - Accent4 8 2 3 2 2" xfId="33135" xr:uid="{B5EA89DD-E6C8-43F8-B180-742CAEE6E9F4}"/>
    <cellStyle name="60% - Accent4 8 2 3 3" xfId="24807" xr:uid="{2868E32E-B0DB-4B27-9F82-A94ED4A23DFC}"/>
    <cellStyle name="60% - Accent4 8 2 4" xfId="10926" xr:uid="{0B17B582-737E-43B8-B39E-15F45B0EE2C8}"/>
    <cellStyle name="60% - Accent4 8 2 4 2" xfId="27583" xr:uid="{21E6AAD9-41F3-4D60-9059-BC09093E6738}"/>
    <cellStyle name="60% - Accent4 8 2 5" xfId="19255" xr:uid="{1A706FA3-6E0B-4D49-999C-348F2D6F5FDB}"/>
    <cellStyle name="60% - Accent4 8 3" xfId="4045" xr:uid="{CDA2BFD4-FD05-4D35-9FC4-8B2C8510EC46}"/>
    <cellStyle name="60% - Accent4 8 3 2" xfId="12375" xr:uid="{202CD577-6A4E-4EC8-94D3-42434969952D}"/>
    <cellStyle name="60% - Accent4 8 3 2 2" xfId="29032" xr:uid="{39C0D2B8-8580-4EDC-8EAE-D673B49A1415}"/>
    <cellStyle name="60% - Accent4 8 3 3" xfId="20704" xr:uid="{CAF79C34-0499-4EFA-A2A4-61200670D5CA}"/>
    <cellStyle name="60% - Accent4 8 4" xfId="6821" xr:uid="{B82FFF70-99DF-4C21-90D1-AC1C28AED018}"/>
    <cellStyle name="60% - Accent4 8 4 2" xfId="15151" xr:uid="{A4BB73B7-F92C-47D4-B011-D451216F1F12}"/>
    <cellStyle name="60% - Accent4 8 4 2 2" xfId="31808" xr:uid="{A0ED173F-837B-4D71-B2F2-75C2E901A5F1}"/>
    <cellStyle name="60% - Accent4 8 4 3" xfId="23480" xr:uid="{764CD3BD-18B1-44C1-9F8E-96FC49B40AEE}"/>
    <cellStyle name="60% - Accent4 8 5" xfId="9599" xr:uid="{0DDD006F-E226-429B-9413-64FE2E3077F9}"/>
    <cellStyle name="60% - Accent4 8 5 2" xfId="26256" xr:uid="{168C29CB-617E-4B9A-B1BE-8F2866EA8BF3}"/>
    <cellStyle name="60% - Accent4 8 6" xfId="17928" xr:uid="{D90E2644-FFED-47FD-8F8A-E13662EEF4CD}"/>
    <cellStyle name="60% - Accent4 9" xfId="1276" xr:uid="{35EE6458-8BF0-4285-B51A-269653E4F7FF}"/>
    <cellStyle name="60% - Accent4 9 2" xfId="2604" xr:uid="{24A32AFE-3884-4944-A478-618B464E5D31}"/>
    <cellStyle name="60% - Accent4 9 2 2" xfId="5394" xr:uid="{01E90D96-48F9-4BE8-B836-A4DD5F70D04F}"/>
    <cellStyle name="60% - Accent4 9 2 2 2" xfId="13724" xr:uid="{224A7C0E-94C7-421C-B6FF-F9680B17BBB5}"/>
    <cellStyle name="60% - Accent4 9 2 2 2 2" xfId="30381" xr:uid="{1D97912C-4706-4D6B-84F4-9854F52751BB}"/>
    <cellStyle name="60% - Accent4 9 2 2 3" xfId="22053" xr:uid="{0720C005-5A2C-4E6A-BE20-F27BEC8292AE}"/>
    <cellStyle name="60% - Accent4 9 2 3" xfId="8170" xr:uid="{553084F2-3F95-44C5-85E1-0D8E0FE4090F}"/>
    <cellStyle name="60% - Accent4 9 2 3 2" xfId="16500" xr:uid="{76CB463C-076D-4350-9B02-04B94D6DBEC9}"/>
    <cellStyle name="60% - Accent4 9 2 3 2 2" xfId="33157" xr:uid="{5AA43C93-787A-4725-89E7-32F9E8E48305}"/>
    <cellStyle name="60% - Accent4 9 2 3 3" xfId="24829" xr:uid="{C77575E4-8D84-4813-9626-6820AC2ED94E}"/>
    <cellStyle name="60% - Accent4 9 2 4" xfId="10948" xr:uid="{0C5D9DA1-D7E8-406B-B1CF-46F154A715B5}"/>
    <cellStyle name="60% - Accent4 9 2 4 2" xfId="27605" xr:uid="{A0521211-1F46-4767-8E51-6CA2562911A3}"/>
    <cellStyle name="60% - Accent4 9 2 5" xfId="19277" xr:uid="{493B12CB-CEB6-4D42-83C3-75BA0863A5F5}"/>
    <cellStyle name="60% - Accent4 9 3" xfId="4067" xr:uid="{679C488D-A77C-4D3A-A3D3-C83321CCB3DB}"/>
    <cellStyle name="60% - Accent4 9 3 2" xfId="12397" xr:uid="{500D9D0D-069D-46E3-9C9A-85A0277442E6}"/>
    <cellStyle name="60% - Accent4 9 3 2 2" xfId="29054" xr:uid="{795F1A18-875A-43C7-BDE8-64E26EBD3D81}"/>
    <cellStyle name="60% - Accent4 9 3 3" xfId="20726" xr:uid="{FAE07D3D-4012-4B8D-8D91-B925221CB54C}"/>
    <cellStyle name="60% - Accent4 9 4" xfId="6843" xr:uid="{C3E5513D-17FC-4990-A28C-3E42CD91EF78}"/>
    <cellStyle name="60% - Accent4 9 4 2" xfId="15173" xr:uid="{3B2CD373-3A09-442D-B933-A4A18F356B39}"/>
    <cellStyle name="60% - Accent4 9 4 2 2" xfId="31830" xr:uid="{F07E7E2B-81F8-45CE-A5AA-EBF6A29363AF}"/>
    <cellStyle name="60% - Accent4 9 4 3" xfId="23502" xr:uid="{E9855A8C-F81D-42CB-83CE-4CAB60317EE5}"/>
    <cellStyle name="60% - Accent4 9 5" xfId="9621" xr:uid="{761D1EBA-F66E-44F8-82D1-CE74B841BFC0}"/>
    <cellStyle name="60% - Accent4 9 5 2" xfId="26278" xr:uid="{A049B692-5901-4F97-8329-08C11850F12B}"/>
    <cellStyle name="60% - Accent4 9 6" xfId="17950" xr:uid="{3694A690-4C17-45D8-9567-2F3E3AC9B1BE}"/>
    <cellStyle name="60% - Accent5" xfId="50" builtinId="48" customBuiltin="1"/>
    <cellStyle name="60% - Accent5 10" xfId="1397" xr:uid="{27ACC149-EE32-4625-A1CE-0F5C297A384F}"/>
    <cellStyle name="60% - Accent5 10 2" xfId="4188" xr:uid="{C5186F7B-8A1D-4E3D-89D1-435AB602A9A5}"/>
    <cellStyle name="60% - Accent5 10 2 2" xfId="12518" xr:uid="{3EF55F5B-4485-4A76-A2E4-81E3DE7A9169}"/>
    <cellStyle name="60% - Accent5 10 2 2 2" xfId="29175" xr:uid="{F0D059A0-F614-42D9-8364-D811318DE6E7}"/>
    <cellStyle name="60% - Accent5 10 2 3" xfId="20847" xr:uid="{A81EFEEA-2054-46E0-921C-83B0441B4F84}"/>
    <cellStyle name="60% - Accent5 10 3" xfId="6964" xr:uid="{4D4233EA-9268-492A-BD68-5F9790A21375}"/>
    <cellStyle name="60% - Accent5 10 3 2" xfId="15294" xr:uid="{DD31C602-8427-4316-B5BE-5016330430D6}"/>
    <cellStyle name="60% - Accent5 10 3 2 2" xfId="31951" xr:uid="{F8070BB2-3DB8-43A5-8338-587B9D1DB325}"/>
    <cellStyle name="60% - Accent5 10 3 3" xfId="23623" xr:uid="{22D4B859-707C-4E23-A023-CAE13FEBC474}"/>
    <cellStyle name="60% - Accent5 10 4" xfId="9742" xr:uid="{1E979AAA-6BCD-4C62-9399-CBF4F83D08D2}"/>
    <cellStyle name="60% - Accent5 10 4 2" xfId="26399" xr:uid="{11431E3C-6E27-47EB-B106-6BFDD81FB1D2}"/>
    <cellStyle name="60% - Accent5 10 5" xfId="18071" xr:uid="{2994926B-6B9F-4F2F-B2F7-9FE135BD76EE}"/>
    <cellStyle name="60% - Accent5 11" xfId="2859" xr:uid="{90662FC9-D850-401B-8E9C-47AAE69863A4}"/>
    <cellStyle name="60% - Accent5 11 2" xfId="11191" xr:uid="{ED636585-8958-4934-90B7-ED8ADBAF92AD}"/>
    <cellStyle name="60% - Accent5 11 2 2" xfId="27848" xr:uid="{245DFDF5-D136-428C-BE9B-9CC2468C961E}"/>
    <cellStyle name="60% - Accent5 11 3" xfId="19520" xr:uid="{331B4EFF-5EAD-4E4D-A64A-85EA3AF3CE6E}"/>
    <cellStyle name="60% - Accent5 12" xfId="5637" xr:uid="{0F37AC2B-72CF-4EA8-BA16-AD76202F53CA}"/>
    <cellStyle name="60% - Accent5 12 2" xfId="13967" xr:uid="{98CD0D4A-1E8F-4FF2-BDEB-73048C1A8270}"/>
    <cellStyle name="60% - Accent5 12 2 2" xfId="30624" xr:uid="{F9C816BC-658A-4A61-B820-4727EC7F66E6}"/>
    <cellStyle name="60% - Accent5 12 3" xfId="22296" xr:uid="{D0DFDF0D-01D2-4223-8FED-8F98A2FB301A}"/>
    <cellStyle name="60% - Accent5 13" xfId="8413" xr:uid="{74428C04-E8EE-4472-B98A-5FC531400AD1}"/>
    <cellStyle name="60% - Accent5 13 2" xfId="25072" xr:uid="{B72D72A3-A117-4425-921A-9A3E3B193EE4}"/>
    <cellStyle name="60% - Accent5 14" xfId="16742" xr:uid="{1EF23406-B8FF-475A-8DC3-EA3EB8DAA406}"/>
    <cellStyle name="60% - Accent5 2" xfId="94" xr:uid="{58788C16-A2E9-4C15-8FBC-D9EF473CEDDF}"/>
    <cellStyle name="60% - Accent5 2 10" xfId="5672" xr:uid="{97BB9BA3-354C-4C14-ADAD-9A10810D40B0}"/>
    <cellStyle name="60% - Accent5 2 10 2" xfId="14002" xr:uid="{CC502402-44E5-4865-8F95-F74C8122D4BA}"/>
    <cellStyle name="60% - Accent5 2 10 2 2" xfId="30659" xr:uid="{E8CBDF00-6B10-4277-A39F-8DEC6A3674E3}"/>
    <cellStyle name="60% - Accent5 2 10 3" xfId="22331" xr:uid="{9B394EA6-346A-45B8-8311-3EA775CBEC43}"/>
    <cellStyle name="60% - Accent5 2 10 4" xfId="35014" xr:uid="{5BC92CC0-4AB6-4139-9491-951D1DA92A3A}"/>
    <cellStyle name="60% - Accent5 2 11" xfId="8449" xr:uid="{B475CBEA-355C-495A-8719-D47CAC0B367E}"/>
    <cellStyle name="60% - Accent5 2 11 2" xfId="25107" xr:uid="{1239AD83-F01C-4AF9-9EBE-45B9673158D2}"/>
    <cellStyle name="60% - Accent5 2 12" xfId="16779" xr:uid="{136301D0-37F0-4EF5-8EA7-C5964AB71866}"/>
    <cellStyle name="60% - Accent5 2 13" xfId="33886" xr:uid="{EE874BAD-967C-4418-B60D-FBA742686E11}"/>
    <cellStyle name="60% - Accent5 2 14" xfId="34721" xr:uid="{846C9370-4BDA-41C7-B445-6ADE1B5B3662}"/>
    <cellStyle name="60% - Accent5 2 2" xfId="155" xr:uid="{097D0BAD-0542-4CEF-B91C-424EC97C8963}"/>
    <cellStyle name="60% - Accent5 2 2 10" xfId="8508" xr:uid="{63361CE5-E578-43E0-9C9B-236E2624FFDD}"/>
    <cellStyle name="60% - Accent5 2 2 10 2" xfId="25165" xr:uid="{56C38F96-A747-4A32-BB5D-430F26C5A838}"/>
    <cellStyle name="60% - Accent5 2 2 11" xfId="16837" xr:uid="{B3DB4276-3F4E-4276-9638-695FB8A02959}"/>
    <cellStyle name="60% - Accent5 2 2 12" xfId="35015" xr:uid="{898B9B71-6A91-47BC-8FED-61CECFD54296}"/>
    <cellStyle name="60% - Accent5 2 2 2" xfId="276" xr:uid="{C96EC64D-E496-4498-BBFE-CF6FEECE22CC}"/>
    <cellStyle name="60% - Accent5 2 2 2 2" xfId="518" xr:uid="{F0B63D08-7E98-4095-921B-39A534B2FCCA}"/>
    <cellStyle name="60% - Accent5 2 2 2 2 2" xfId="994" xr:uid="{3C16C5CB-9DB0-42BC-B6D9-14CD832E0B11}"/>
    <cellStyle name="60% - Accent5 2 2 2 2 2 2" xfId="2322" xr:uid="{22F32D92-E10A-487A-9388-04383DD6D496}"/>
    <cellStyle name="60% - Accent5 2 2 2 2 2 2 2" xfId="5112" xr:uid="{E0568E32-793F-4236-97BC-690D3F426E8D}"/>
    <cellStyle name="60% - Accent5 2 2 2 2 2 2 2 2" xfId="13442" xr:uid="{D8D3C05D-46CC-4900-9858-0241C3A04856}"/>
    <cellStyle name="60% - Accent5 2 2 2 2 2 2 2 2 2" xfId="30099" xr:uid="{1863C2F1-C726-46D3-A517-2B9258ACF6FE}"/>
    <cellStyle name="60% - Accent5 2 2 2 2 2 2 2 3" xfId="21771" xr:uid="{8CDFB0C1-D1C4-4A83-BD14-68690120C738}"/>
    <cellStyle name="60% - Accent5 2 2 2 2 2 2 3" xfId="7888" xr:uid="{554B32FA-3FCF-4664-BCC8-8C8C5B8254B3}"/>
    <cellStyle name="60% - Accent5 2 2 2 2 2 2 3 2" xfId="16218" xr:uid="{9AE5C003-5275-439C-A7F0-C601877556BD}"/>
    <cellStyle name="60% - Accent5 2 2 2 2 2 2 3 2 2" xfId="32875" xr:uid="{3AF8ABC5-3098-42A8-BC7A-39ADE48A6C19}"/>
    <cellStyle name="60% - Accent5 2 2 2 2 2 2 3 3" xfId="24547" xr:uid="{00200651-BFF6-478B-B888-C66BD3C0BF92}"/>
    <cellStyle name="60% - Accent5 2 2 2 2 2 2 4" xfId="10666" xr:uid="{5431698B-6AAF-4D7A-BD91-743F61C7BAF6}"/>
    <cellStyle name="60% - Accent5 2 2 2 2 2 2 4 2" xfId="27323" xr:uid="{A63BFF3D-24F4-4F23-A477-B952EC13136D}"/>
    <cellStyle name="60% - Accent5 2 2 2 2 2 2 5" xfId="18995" xr:uid="{A1A3311B-7772-41E1-9616-AD74AD51943A}"/>
    <cellStyle name="60% - Accent5 2 2 2 2 2 3" xfId="3785" xr:uid="{BF187009-DFEF-44E2-AE82-7AF00F5F9FDD}"/>
    <cellStyle name="60% - Accent5 2 2 2 2 2 3 2" xfId="12115" xr:uid="{BB611FF7-9E77-413C-AE22-C3EEE50B72D5}"/>
    <cellStyle name="60% - Accent5 2 2 2 2 2 3 2 2" xfId="28772" xr:uid="{57377681-28C6-4DCA-B938-8D05DC7B3E64}"/>
    <cellStyle name="60% - Accent5 2 2 2 2 2 3 3" xfId="20444" xr:uid="{B359C8F6-6966-45BD-9452-73C5103C47BE}"/>
    <cellStyle name="60% - Accent5 2 2 2 2 2 4" xfId="6561" xr:uid="{1FACF85E-4DFC-40C9-8F33-000C916CD593}"/>
    <cellStyle name="60% - Accent5 2 2 2 2 2 4 2" xfId="14891" xr:uid="{CE86D6EA-E6D4-464C-921F-B97BAFE62F85}"/>
    <cellStyle name="60% - Accent5 2 2 2 2 2 4 2 2" xfId="31548" xr:uid="{51C234AF-9752-45EB-BD9E-79F423924F6C}"/>
    <cellStyle name="60% - Accent5 2 2 2 2 2 4 3" xfId="23220" xr:uid="{FE285FBD-A164-4D2A-90B2-F56C78B0C5B5}"/>
    <cellStyle name="60% - Accent5 2 2 2 2 2 5" xfId="9339" xr:uid="{194D9A94-42F8-4DE5-9FCF-681DBEAB713F}"/>
    <cellStyle name="60% - Accent5 2 2 2 2 2 5 2" xfId="25996" xr:uid="{2E36BC61-462C-469B-89FB-40056F7C128F}"/>
    <cellStyle name="60% - Accent5 2 2 2 2 2 6" xfId="17668" xr:uid="{B3754662-8050-445C-8510-94FB550E7EA7}"/>
    <cellStyle name="60% - Accent5 2 2 2 2 3" xfId="1848" xr:uid="{583593B7-8BF5-4498-9106-9AC5510CA3D9}"/>
    <cellStyle name="60% - Accent5 2 2 2 2 3 2" xfId="4638" xr:uid="{EA9489A7-6F80-4DA9-B494-9DDBAFB59673}"/>
    <cellStyle name="60% - Accent5 2 2 2 2 3 2 2" xfId="12968" xr:uid="{E41C30E4-B0C5-46AC-9D3B-0EE01775C0E1}"/>
    <cellStyle name="60% - Accent5 2 2 2 2 3 2 2 2" xfId="29625" xr:uid="{448F2CDE-ADE1-4C8F-8A8B-E0C3483FC2FA}"/>
    <cellStyle name="60% - Accent5 2 2 2 2 3 2 3" xfId="21297" xr:uid="{44B7CDC3-3E60-47C8-8CAF-2186204A4899}"/>
    <cellStyle name="60% - Accent5 2 2 2 2 3 3" xfId="7414" xr:uid="{009209BA-D358-4D1B-B140-8DB6F737104F}"/>
    <cellStyle name="60% - Accent5 2 2 2 2 3 3 2" xfId="15744" xr:uid="{716272EA-1916-47D4-9326-6D1BE84A3F2B}"/>
    <cellStyle name="60% - Accent5 2 2 2 2 3 3 2 2" xfId="32401" xr:uid="{1C3AB7D7-237F-49E2-923A-D74989BA7D0D}"/>
    <cellStyle name="60% - Accent5 2 2 2 2 3 3 3" xfId="24073" xr:uid="{8BD8F40B-BC9F-4AC0-AB9E-8E9C0D8B3A81}"/>
    <cellStyle name="60% - Accent5 2 2 2 2 3 4" xfId="10192" xr:uid="{E2BDE7C8-702A-4EBF-B720-88C2F92915F7}"/>
    <cellStyle name="60% - Accent5 2 2 2 2 3 4 2" xfId="26849" xr:uid="{EDDD02A1-C627-4EFC-B0F9-3A3FE1D270B1}"/>
    <cellStyle name="60% - Accent5 2 2 2 2 3 5" xfId="18521" xr:uid="{95C4A0A1-1FBB-4922-9AD7-8B2B2BCA8E64}"/>
    <cellStyle name="60% - Accent5 2 2 2 2 4" xfId="3311" xr:uid="{CE9FE9A0-CDD3-44D4-BCD2-126659BFA31F}"/>
    <cellStyle name="60% - Accent5 2 2 2 2 4 2" xfId="11641" xr:uid="{E276A50F-41C4-4432-8AB7-0C1530328CC1}"/>
    <cellStyle name="60% - Accent5 2 2 2 2 4 2 2" xfId="28298" xr:uid="{6B0D30C4-BFEF-4EA0-9D73-1276DEF27FA1}"/>
    <cellStyle name="60% - Accent5 2 2 2 2 4 3" xfId="19970" xr:uid="{7437588E-4A37-438F-8CD9-C271A8E1CC78}"/>
    <cellStyle name="60% - Accent5 2 2 2 2 5" xfId="6087" xr:uid="{CDF98D2D-BE7F-4D18-817D-ACE5298D51F9}"/>
    <cellStyle name="60% - Accent5 2 2 2 2 5 2" xfId="14417" xr:uid="{B629100D-B9A2-4ECA-A92A-6D8797A3C942}"/>
    <cellStyle name="60% - Accent5 2 2 2 2 5 2 2" xfId="31074" xr:uid="{378EDF27-B270-450B-939B-C1D2296448E3}"/>
    <cellStyle name="60% - Accent5 2 2 2 2 5 3" xfId="22746" xr:uid="{482F64A0-78F4-43D3-B49F-F3D8A9168499}"/>
    <cellStyle name="60% - Accent5 2 2 2 2 6" xfId="8865" xr:uid="{409A5EDE-28D5-4FF3-98D1-AF35C355BEA0}"/>
    <cellStyle name="60% - Accent5 2 2 2 2 6 2" xfId="25522" xr:uid="{4D4032FA-388C-4DA6-B6A5-FEBC6C44E6B4}"/>
    <cellStyle name="60% - Accent5 2 2 2 2 7" xfId="17194" xr:uid="{3C195FDF-6A9C-4C1F-A566-3299BC84F1CD}"/>
    <cellStyle name="60% - Accent5 2 2 2 3" xfId="754" xr:uid="{1D93A8AF-CAD7-4C4B-B434-DD0DE3AFB5E8}"/>
    <cellStyle name="60% - Accent5 2 2 2 3 2" xfId="2084" xr:uid="{E056535C-96B1-4EC9-9D40-B61D18426810}"/>
    <cellStyle name="60% - Accent5 2 2 2 3 2 2" xfId="4874" xr:uid="{3E44238D-59F3-4110-B752-2EB7B9916A1B}"/>
    <cellStyle name="60% - Accent5 2 2 2 3 2 2 2" xfId="13204" xr:uid="{349ED157-B60E-408F-A28D-5EDB375D8456}"/>
    <cellStyle name="60% - Accent5 2 2 2 3 2 2 2 2" xfId="29861" xr:uid="{6DA12466-BC65-4940-B56E-5022B4822FBD}"/>
    <cellStyle name="60% - Accent5 2 2 2 3 2 2 3" xfId="21533" xr:uid="{06F9496B-801A-44F9-84F3-67B98D4E86BB}"/>
    <cellStyle name="60% - Accent5 2 2 2 3 2 3" xfId="7650" xr:uid="{9497DFAD-978A-4D9C-AC9D-3A5D7E5CA159}"/>
    <cellStyle name="60% - Accent5 2 2 2 3 2 3 2" xfId="15980" xr:uid="{7D831038-F4C2-4A25-B52A-0AB101C2EF3E}"/>
    <cellStyle name="60% - Accent5 2 2 2 3 2 3 2 2" xfId="32637" xr:uid="{EE0C76DB-713E-4F1C-9328-809C05C0B759}"/>
    <cellStyle name="60% - Accent5 2 2 2 3 2 3 3" xfId="24309" xr:uid="{0F548663-A6FC-4EF0-A039-07486E7270A0}"/>
    <cellStyle name="60% - Accent5 2 2 2 3 2 4" xfId="10428" xr:uid="{7FDA9B94-96C9-4D6B-B65A-89FE5C68B138}"/>
    <cellStyle name="60% - Accent5 2 2 2 3 2 4 2" xfId="27085" xr:uid="{74CCB367-BE19-469D-AC15-F1F44684225D}"/>
    <cellStyle name="60% - Accent5 2 2 2 3 2 5" xfId="18757" xr:uid="{5F0BE15E-4CAD-4958-8F0B-8EFCA7BF8900}"/>
    <cellStyle name="60% - Accent5 2 2 2 3 3" xfId="3547" xr:uid="{9B6E7282-7C94-492B-8CAB-FF92E1DE0B40}"/>
    <cellStyle name="60% - Accent5 2 2 2 3 3 2" xfId="11877" xr:uid="{488E898E-5BF8-4E38-88DB-621749DA2C50}"/>
    <cellStyle name="60% - Accent5 2 2 2 3 3 2 2" xfId="28534" xr:uid="{D7538DB6-6CBC-4926-A131-A9BB2AE4587E}"/>
    <cellStyle name="60% - Accent5 2 2 2 3 3 3" xfId="20206" xr:uid="{058D9144-D7BA-4A3E-8736-EBB1080EEC46}"/>
    <cellStyle name="60% - Accent5 2 2 2 3 4" xfId="6323" xr:uid="{FD51F24B-DDB4-4FA4-8D9D-CE590582902B}"/>
    <cellStyle name="60% - Accent5 2 2 2 3 4 2" xfId="14653" xr:uid="{552A2499-6CD3-4E62-973D-5A8C78929369}"/>
    <cellStyle name="60% - Accent5 2 2 2 3 4 2 2" xfId="31310" xr:uid="{5B1646EB-B968-4DA9-A721-E12F7E32FC1C}"/>
    <cellStyle name="60% - Accent5 2 2 2 3 4 3" xfId="22982" xr:uid="{4F28E402-471E-48C0-A3BE-D0D634FA94D7}"/>
    <cellStyle name="60% - Accent5 2 2 2 3 5" xfId="9101" xr:uid="{EB9E0FB9-1828-4A7A-973F-85F7319E1FC0}"/>
    <cellStyle name="60% - Accent5 2 2 2 3 5 2" xfId="25758" xr:uid="{1400D903-D056-4A77-9294-C7FFC8671375}"/>
    <cellStyle name="60% - Accent5 2 2 2 3 6" xfId="17430" xr:uid="{3331CA18-0912-4EC8-8B0C-256D0FAD2D3E}"/>
    <cellStyle name="60% - Accent5 2 2 2 4" xfId="1231" xr:uid="{2600C00B-15EC-4FAF-9E22-7DD8FFE9485E}"/>
    <cellStyle name="60% - Accent5 2 2 2 4 2" xfId="2559" xr:uid="{996AE4A8-D091-49B4-93D5-11301D5BD73B}"/>
    <cellStyle name="60% - Accent5 2 2 2 4 2 2" xfId="5349" xr:uid="{C5A282BF-F712-4EED-9C1B-11759C326224}"/>
    <cellStyle name="60% - Accent5 2 2 2 4 2 2 2" xfId="13679" xr:uid="{33940566-50EE-49E2-A3DB-257ABA5D9DF1}"/>
    <cellStyle name="60% - Accent5 2 2 2 4 2 2 2 2" xfId="30336" xr:uid="{C7ACC01A-A41C-4798-BED7-C83BDE162AE3}"/>
    <cellStyle name="60% - Accent5 2 2 2 4 2 2 3" xfId="22008" xr:uid="{35C48EC2-2EAE-4CC0-A7F6-5D830D283F53}"/>
    <cellStyle name="60% - Accent5 2 2 2 4 2 3" xfId="8125" xr:uid="{71E71785-97DC-4827-8E3E-F9550B81C0EB}"/>
    <cellStyle name="60% - Accent5 2 2 2 4 2 3 2" xfId="16455" xr:uid="{099AE968-D448-4A10-BE98-616B33947C74}"/>
    <cellStyle name="60% - Accent5 2 2 2 4 2 3 2 2" xfId="33112" xr:uid="{B685E412-D385-4462-8D8B-3D87C6217379}"/>
    <cellStyle name="60% - Accent5 2 2 2 4 2 3 3" xfId="24784" xr:uid="{BA380237-ABCB-4262-8D1E-B0322D5294EA}"/>
    <cellStyle name="60% - Accent5 2 2 2 4 2 4" xfId="10903" xr:uid="{CB1399CF-61F3-4CC5-BFB4-769FD5FCAE67}"/>
    <cellStyle name="60% - Accent5 2 2 2 4 2 4 2" xfId="27560" xr:uid="{FAF2A0E5-E139-40C2-B343-D7ABC32D422C}"/>
    <cellStyle name="60% - Accent5 2 2 2 4 2 5" xfId="19232" xr:uid="{2A9B7550-5FA3-4F75-87B5-BC0F85959058}"/>
    <cellStyle name="60% - Accent5 2 2 2 4 3" xfId="4022" xr:uid="{B5BD707D-A451-4DEB-A73D-3BF1FDD0B2B5}"/>
    <cellStyle name="60% - Accent5 2 2 2 4 3 2" xfId="12352" xr:uid="{239C08C9-4C6B-458C-B672-B91CD2E8E6DA}"/>
    <cellStyle name="60% - Accent5 2 2 2 4 3 2 2" xfId="29009" xr:uid="{14723AF1-1761-43B3-9E0F-DE461BAF6E95}"/>
    <cellStyle name="60% - Accent5 2 2 2 4 3 3" xfId="20681" xr:uid="{4BB7C2A5-42BE-4154-99DC-8CAC2BEDF3EC}"/>
    <cellStyle name="60% - Accent5 2 2 2 4 4" xfId="6798" xr:uid="{0069CB1C-1958-48BB-9733-D4FDFFECD0D6}"/>
    <cellStyle name="60% - Accent5 2 2 2 4 4 2" xfId="15128" xr:uid="{B65EFE2C-ECA1-4DDA-903C-1CB40130E643}"/>
    <cellStyle name="60% - Accent5 2 2 2 4 4 2 2" xfId="31785" xr:uid="{15C3D308-4060-445D-BC69-3D65DF91740C}"/>
    <cellStyle name="60% - Accent5 2 2 2 4 4 3" xfId="23457" xr:uid="{5EE7437C-1C84-40E1-8148-7E971EA407AC}"/>
    <cellStyle name="60% - Accent5 2 2 2 4 5" xfId="9576" xr:uid="{BF02CD82-C8BC-43EF-B777-A43AFBBFBBCD}"/>
    <cellStyle name="60% - Accent5 2 2 2 4 5 2" xfId="26233" xr:uid="{0176115A-68B3-4BF7-85F1-60AB46D9C570}"/>
    <cellStyle name="60% - Accent5 2 2 2 4 6" xfId="17905" xr:uid="{7AABAD41-A030-4D3C-B760-B74FB041BC4F}"/>
    <cellStyle name="60% - Accent5 2 2 2 5" xfId="1611" xr:uid="{B88F6D45-DE43-4ED7-87F8-D90DD4E33047}"/>
    <cellStyle name="60% - Accent5 2 2 2 5 2" xfId="4401" xr:uid="{A4FC2C2F-79F5-41AA-BF7B-36E25DC18D90}"/>
    <cellStyle name="60% - Accent5 2 2 2 5 2 2" xfId="12731" xr:uid="{450F0619-399F-463C-89F2-EBED3A818351}"/>
    <cellStyle name="60% - Accent5 2 2 2 5 2 2 2" xfId="29388" xr:uid="{E7800912-C835-4C3D-9C7E-AF33E5764A21}"/>
    <cellStyle name="60% - Accent5 2 2 2 5 2 3" xfId="21060" xr:uid="{F9AFB1F1-DE0B-4E95-8B35-E8491422AC5C}"/>
    <cellStyle name="60% - Accent5 2 2 2 5 3" xfId="7177" xr:uid="{6707C34C-06B5-4306-831A-27020FB4178E}"/>
    <cellStyle name="60% - Accent5 2 2 2 5 3 2" xfId="15507" xr:uid="{BD1109D4-D803-46BD-8EBD-021C4C669F1D}"/>
    <cellStyle name="60% - Accent5 2 2 2 5 3 2 2" xfId="32164" xr:uid="{88EF8589-041F-4E71-9F7D-E370EF4C8AE5}"/>
    <cellStyle name="60% - Accent5 2 2 2 5 3 3" xfId="23836" xr:uid="{AD2839CD-4861-4536-9003-F32CB5176957}"/>
    <cellStyle name="60% - Accent5 2 2 2 5 4" xfId="9955" xr:uid="{A1195E45-3128-432A-9533-FC7D5B704A72}"/>
    <cellStyle name="60% - Accent5 2 2 2 5 4 2" xfId="26612" xr:uid="{F81F8969-E27A-4699-86CF-1F6BC297E8E1}"/>
    <cellStyle name="60% - Accent5 2 2 2 5 5" xfId="18284" xr:uid="{2DFD77A2-6431-42B8-BDC0-3A45738DE235}"/>
    <cellStyle name="60% - Accent5 2 2 2 6" xfId="3074" xr:uid="{1B3EE90A-E87C-40D8-960C-66152100BF42}"/>
    <cellStyle name="60% - Accent5 2 2 2 6 2" xfId="11404" xr:uid="{DD19A5F6-0C5C-47B1-A17B-872BAC526430}"/>
    <cellStyle name="60% - Accent5 2 2 2 6 2 2" xfId="28061" xr:uid="{A4582CAB-0ACC-481B-866D-ED0E8E35410B}"/>
    <cellStyle name="60% - Accent5 2 2 2 6 3" xfId="19733" xr:uid="{D8C2C74B-6C4C-49FA-84DC-D784591D41A9}"/>
    <cellStyle name="60% - Accent5 2 2 2 7" xfId="5850" xr:uid="{24B0B002-30F5-400E-8D3A-53D3C2FD7DD4}"/>
    <cellStyle name="60% - Accent5 2 2 2 7 2" xfId="14180" xr:uid="{ED3E32BE-B114-42FE-8917-CE1EA8F5B108}"/>
    <cellStyle name="60% - Accent5 2 2 2 7 2 2" xfId="30837" xr:uid="{902E8BB0-C3FF-4A18-A36A-DCCAB0F52A4C}"/>
    <cellStyle name="60% - Accent5 2 2 2 7 3" xfId="22509" xr:uid="{39C79940-4986-4998-B0A3-CE66C8E52C74}"/>
    <cellStyle name="60% - Accent5 2 2 2 8" xfId="8628" xr:uid="{E4304D5D-0F68-4453-A9FB-947FB284469D}"/>
    <cellStyle name="60% - Accent5 2 2 2 8 2" xfId="25285" xr:uid="{B8190F30-A069-49DD-A23D-5F8E024B626E}"/>
    <cellStyle name="60% - Accent5 2 2 2 9" xfId="16957" xr:uid="{E1C6F0DA-F097-45F8-8E3A-691902C22C1E}"/>
    <cellStyle name="60% - Accent5 2 2 3" xfId="398" xr:uid="{FF0808CD-7B86-496D-A433-EA48BCB3150B}"/>
    <cellStyle name="60% - Accent5 2 2 3 2" xfId="876" xr:uid="{84BEC0E0-CE7C-477B-9833-DB65E04FF1A4}"/>
    <cellStyle name="60% - Accent5 2 2 3 2 2" xfId="2204" xr:uid="{16C2FAEF-AF9B-4BC6-A211-167BACBA9F05}"/>
    <cellStyle name="60% - Accent5 2 2 3 2 2 2" xfId="4994" xr:uid="{73F3A655-B4F3-4BA0-9F7B-629C7E643BFE}"/>
    <cellStyle name="60% - Accent5 2 2 3 2 2 2 2" xfId="13324" xr:uid="{B6F8D771-724C-4C53-8963-1E9CD2B6573D}"/>
    <cellStyle name="60% - Accent5 2 2 3 2 2 2 2 2" xfId="29981" xr:uid="{12F5772F-673C-4184-8660-DCC1D5F9D4B5}"/>
    <cellStyle name="60% - Accent5 2 2 3 2 2 2 3" xfId="21653" xr:uid="{CE5DCC9E-831E-4980-9416-A07309C2793C}"/>
    <cellStyle name="60% - Accent5 2 2 3 2 2 3" xfId="7770" xr:uid="{368D3F73-FD40-4EB7-B119-9CB637AE2223}"/>
    <cellStyle name="60% - Accent5 2 2 3 2 2 3 2" xfId="16100" xr:uid="{8942B017-ED84-4940-8247-00A36B7EC6F9}"/>
    <cellStyle name="60% - Accent5 2 2 3 2 2 3 2 2" xfId="32757" xr:uid="{9CB90DD1-33AE-424F-8249-EBD6393C6F58}"/>
    <cellStyle name="60% - Accent5 2 2 3 2 2 3 3" xfId="24429" xr:uid="{5FE151D2-0DE1-4F5E-9C92-8F304AEA6166}"/>
    <cellStyle name="60% - Accent5 2 2 3 2 2 4" xfId="10548" xr:uid="{0A68A610-E8A5-4366-94E8-6D7E2ACB4A0F}"/>
    <cellStyle name="60% - Accent5 2 2 3 2 2 4 2" xfId="27205" xr:uid="{3D0CB46F-F344-469F-A3CC-7CE962EDB60E}"/>
    <cellStyle name="60% - Accent5 2 2 3 2 2 5" xfId="18877" xr:uid="{67867F09-BFFC-4E6A-8678-2EE92AE36FC6}"/>
    <cellStyle name="60% - Accent5 2 2 3 2 3" xfId="3667" xr:uid="{B60A4DE7-7509-4EBF-99B0-8ABFDCD2EF75}"/>
    <cellStyle name="60% - Accent5 2 2 3 2 3 2" xfId="11997" xr:uid="{26AADF1A-67A5-4179-90B2-83DABBD85171}"/>
    <cellStyle name="60% - Accent5 2 2 3 2 3 2 2" xfId="28654" xr:uid="{2E72E4D7-C697-43F0-9FA6-F7BB1F9E8C68}"/>
    <cellStyle name="60% - Accent5 2 2 3 2 3 3" xfId="20326" xr:uid="{06F98699-BE37-43E3-AD64-0CEE27FBF38B}"/>
    <cellStyle name="60% - Accent5 2 2 3 2 4" xfId="6443" xr:uid="{205B9734-E6D7-4B17-ABF6-393317E6DFB0}"/>
    <cellStyle name="60% - Accent5 2 2 3 2 4 2" xfId="14773" xr:uid="{9D95E97F-39BA-487E-8D25-63314295EB74}"/>
    <cellStyle name="60% - Accent5 2 2 3 2 4 2 2" xfId="31430" xr:uid="{FDE669B8-F30E-4A51-9E2F-641955C03A93}"/>
    <cellStyle name="60% - Accent5 2 2 3 2 4 3" xfId="23102" xr:uid="{EB96FE70-6ABE-4E74-A7BB-AA6E932DA4C1}"/>
    <cellStyle name="60% - Accent5 2 2 3 2 5" xfId="9221" xr:uid="{A3BE9A3A-C13C-4483-BC0C-2D65B5F6CB9B}"/>
    <cellStyle name="60% - Accent5 2 2 3 2 5 2" xfId="25878" xr:uid="{B99EC008-F5BE-4DA9-819F-B523DBFE2D85}"/>
    <cellStyle name="60% - Accent5 2 2 3 2 6" xfId="17550" xr:uid="{F02138EF-0EC1-4F60-8DEA-F7793D645952}"/>
    <cellStyle name="60% - Accent5 2 2 3 3" xfId="1728" xr:uid="{88C2BD5B-D461-42FC-A7DB-95792918B3C7}"/>
    <cellStyle name="60% - Accent5 2 2 3 3 2" xfId="4518" xr:uid="{0698D490-3706-44A0-AA83-C6F331B31995}"/>
    <cellStyle name="60% - Accent5 2 2 3 3 2 2" xfId="12848" xr:uid="{10207F95-7556-47E4-A2BC-34B0CD2B0049}"/>
    <cellStyle name="60% - Accent5 2 2 3 3 2 2 2" xfId="29505" xr:uid="{E13BCA0D-AB67-422D-93F3-A718EE3BB978}"/>
    <cellStyle name="60% - Accent5 2 2 3 3 2 3" xfId="21177" xr:uid="{A39220E6-96D6-44CB-90DF-229E232518C4}"/>
    <cellStyle name="60% - Accent5 2 2 3 3 3" xfId="7294" xr:uid="{98045679-ECA1-499D-820C-DC193817CED1}"/>
    <cellStyle name="60% - Accent5 2 2 3 3 3 2" xfId="15624" xr:uid="{AB6CA161-9668-442C-9FA5-63E9D5F45C67}"/>
    <cellStyle name="60% - Accent5 2 2 3 3 3 2 2" xfId="32281" xr:uid="{617D62B7-76D2-4084-B919-02734CC2C6F9}"/>
    <cellStyle name="60% - Accent5 2 2 3 3 3 3" xfId="23953" xr:uid="{ECC249C2-2397-471B-BDD2-6C6CF8AD5126}"/>
    <cellStyle name="60% - Accent5 2 2 3 3 4" xfId="10072" xr:uid="{D98E883A-51A8-4F5E-9FD9-8FE6EA42FF14}"/>
    <cellStyle name="60% - Accent5 2 2 3 3 4 2" xfId="26729" xr:uid="{25AA952C-999A-4DF2-9BF1-E03CF76DA313}"/>
    <cellStyle name="60% - Accent5 2 2 3 3 5" xfId="18401" xr:uid="{CC0C3B18-2D9D-401C-8900-45C63D7CF844}"/>
    <cellStyle name="60% - Accent5 2 2 3 4" xfId="3191" xr:uid="{C4A87DB7-763B-462C-B29A-3A237CB306CF}"/>
    <cellStyle name="60% - Accent5 2 2 3 4 2" xfId="11521" xr:uid="{F9AE00CA-2C32-4581-8618-AE5257CC1DC1}"/>
    <cellStyle name="60% - Accent5 2 2 3 4 2 2" xfId="28178" xr:uid="{0AA3F8BC-BFD1-4F3C-B48F-53D3B94F177D}"/>
    <cellStyle name="60% - Accent5 2 2 3 4 3" xfId="19850" xr:uid="{7C1A56FE-ACF1-4FAE-903D-98D4E8801F74}"/>
    <cellStyle name="60% - Accent5 2 2 3 5" xfId="5967" xr:uid="{51E905FB-4B95-476F-9116-BAE723A6F1AE}"/>
    <cellStyle name="60% - Accent5 2 2 3 5 2" xfId="14297" xr:uid="{1BC177A5-2DCF-448C-8C26-A4143B784CD9}"/>
    <cellStyle name="60% - Accent5 2 2 3 5 2 2" xfId="30954" xr:uid="{C7A41AD9-7338-4D47-ACBE-14B507221732}"/>
    <cellStyle name="60% - Accent5 2 2 3 5 3" xfId="22626" xr:uid="{2458BA9D-D33F-4200-B948-C728734BC6DA}"/>
    <cellStyle name="60% - Accent5 2 2 3 6" xfId="8745" xr:uid="{4E752D2A-C205-475D-9A4F-EE79463834CC}"/>
    <cellStyle name="60% - Accent5 2 2 3 6 2" xfId="25402" xr:uid="{BC6FAB97-B1A7-4B43-BDD1-F0BB6BD13308}"/>
    <cellStyle name="60% - Accent5 2 2 3 7" xfId="17074" xr:uid="{975A4EF0-6591-4FB5-9F19-47D497B8D028}"/>
    <cellStyle name="60% - Accent5 2 2 4" xfId="634" xr:uid="{DF942B1B-705E-4CC1-AF60-ACF9212636CF}"/>
    <cellStyle name="60% - Accent5 2 2 4 2" xfId="1964" xr:uid="{E3060FDC-289B-42B8-BCB4-9AC898E802E1}"/>
    <cellStyle name="60% - Accent5 2 2 4 2 2" xfId="4754" xr:uid="{76419024-E7E2-43FB-BB48-E5B332016AC4}"/>
    <cellStyle name="60% - Accent5 2 2 4 2 2 2" xfId="13084" xr:uid="{94D65DD7-BA96-4E36-A414-37CAE5A7D5E1}"/>
    <cellStyle name="60% - Accent5 2 2 4 2 2 2 2" xfId="29741" xr:uid="{3BBFEF12-A9F4-455F-A972-7946DF95BD58}"/>
    <cellStyle name="60% - Accent5 2 2 4 2 2 3" xfId="21413" xr:uid="{32F6607D-352E-4274-BE5D-5D607691949A}"/>
    <cellStyle name="60% - Accent5 2 2 4 2 3" xfId="7530" xr:uid="{B781AA67-B9C0-4EAE-9BAF-EE1B6442E10E}"/>
    <cellStyle name="60% - Accent5 2 2 4 2 3 2" xfId="15860" xr:uid="{18EB0FC2-D27C-4184-B56E-BC01286B68D4}"/>
    <cellStyle name="60% - Accent5 2 2 4 2 3 2 2" xfId="32517" xr:uid="{BDF990DE-323A-47FD-926B-22A516057CC5}"/>
    <cellStyle name="60% - Accent5 2 2 4 2 3 3" xfId="24189" xr:uid="{6760F738-1235-49BF-87CA-75236F4ECD2C}"/>
    <cellStyle name="60% - Accent5 2 2 4 2 4" xfId="10308" xr:uid="{29BB0A5F-A191-4A65-89C7-3658EDF3BC1B}"/>
    <cellStyle name="60% - Accent5 2 2 4 2 4 2" xfId="26965" xr:uid="{3B2DDC2E-3AB3-45E4-B7E5-2A546484B79E}"/>
    <cellStyle name="60% - Accent5 2 2 4 2 5" xfId="18637" xr:uid="{CCD1B4B0-0A35-4F49-B652-EF19FB313C79}"/>
    <cellStyle name="60% - Accent5 2 2 4 3" xfId="3427" xr:uid="{CB49F78D-575C-4276-A32D-3421423DFCBA}"/>
    <cellStyle name="60% - Accent5 2 2 4 3 2" xfId="11757" xr:uid="{C122018A-2CC6-4F43-92EF-732A362F0912}"/>
    <cellStyle name="60% - Accent5 2 2 4 3 2 2" xfId="28414" xr:uid="{658AA378-EA3E-4507-9548-7EBA94639719}"/>
    <cellStyle name="60% - Accent5 2 2 4 3 3" xfId="20086" xr:uid="{A900C303-0CF2-4388-9081-9E58ACF959AB}"/>
    <cellStyle name="60% - Accent5 2 2 4 4" xfId="6203" xr:uid="{54E776AE-6754-46FE-8373-D4039F111BF3}"/>
    <cellStyle name="60% - Accent5 2 2 4 4 2" xfId="14533" xr:uid="{F72C0E8B-4E37-42B2-9F8B-8BBE57C71238}"/>
    <cellStyle name="60% - Accent5 2 2 4 4 2 2" xfId="31190" xr:uid="{2BA3EDA6-39ED-4C28-9675-56433D7BEFB3}"/>
    <cellStyle name="60% - Accent5 2 2 4 4 3" xfId="22862" xr:uid="{EFFAD4CD-C707-4610-9910-9433E6FC9234}"/>
    <cellStyle name="60% - Accent5 2 2 4 5" xfId="8981" xr:uid="{976BC3B1-CD88-4595-8EBF-50AA9D7872FF}"/>
    <cellStyle name="60% - Accent5 2 2 4 5 2" xfId="25638" xr:uid="{B68F8710-36F0-4ABC-9BD4-DE339EA5E689}"/>
    <cellStyle name="60% - Accent5 2 2 4 6" xfId="17310" xr:uid="{F5176203-E3A8-491E-9F8B-895456DBCF30}"/>
    <cellStyle name="60% - Accent5 2 2 5" xfId="1111" xr:uid="{45997C5D-ECD4-44EB-B569-7118273C248A}"/>
    <cellStyle name="60% - Accent5 2 2 5 2" xfId="2439" xr:uid="{429D5C4F-0D04-4816-BD3C-84103C795E46}"/>
    <cellStyle name="60% - Accent5 2 2 5 2 2" xfId="5229" xr:uid="{E41AF8C6-218C-4ED7-9B49-37212EF2FB3F}"/>
    <cellStyle name="60% - Accent5 2 2 5 2 2 2" xfId="13559" xr:uid="{FFD571DF-1D97-4CAF-B6D3-0D9EABB56E2E}"/>
    <cellStyle name="60% - Accent5 2 2 5 2 2 2 2" xfId="30216" xr:uid="{185D9EFB-533C-443A-BAFE-4DDD51FB84E6}"/>
    <cellStyle name="60% - Accent5 2 2 5 2 2 3" xfId="21888" xr:uid="{6100C755-17F0-4C2D-ADFC-0D5D4E99C38A}"/>
    <cellStyle name="60% - Accent5 2 2 5 2 3" xfId="8005" xr:uid="{373B1344-C752-4A35-B070-E13B3126C010}"/>
    <cellStyle name="60% - Accent5 2 2 5 2 3 2" xfId="16335" xr:uid="{789F4569-518F-4136-91B3-78F4D8F42AEB}"/>
    <cellStyle name="60% - Accent5 2 2 5 2 3 2 2" xfId="32992" xr:uid="{F9CF5B0F-0C57-4967-A1AE-2C4CEC375DC0}"/>
    <cellStyle name="60% - Accent5 2 2 5 2 3 3" xfId="24664" xr:uid="{4BA522A5-5207-4C85-9DA9-A0F3EA849207}"/>
    <cellStyle name="60% - Accent5 2 2 5 2 4" xfId="10783" xr:uid="{C680C07A-5855-4761-B931-9F432CB64B2E}"/>
    <cellStyle name="60% - Accent5 2 2 5 2 4 2" xfId="27440" xr:uid="{09F49CE4-CB1D-4259-A5FD-EEDB37EFE8B1}"/>
    <cellStyle name="60% - Accent5 2 2 5 2 5" xfId="19112" xr:uid="{587A4591-8553-42EB-88CE-E7DA7214A0AE}"/>
    <cellStyle name="60% - Accent5 2 2 5 3" xfId="3902" xr:uid="{A5D1FBA7-78A7-4C83-BA11-9DB0E1B01F70}"/>
    <cellStyle name="60% - Accent5 2 2 5 3 2" xfId="12232" xr:uid="{3E45493D-712A-4604-81DA-EF21CBC4AE35}"/>
    <cellStyle name="60% - Accent5 2 2 5 3 2 2" xfId="28889" xr:uid="{5256F3B2-2EB4-41CC-AE5F-3712E3B2A6A8}"/>
    <cellStyle name="60% - Accent5 2 2 5 3 3" xfId="20561" xr:uid="{7A9E771F-6C37-4BE9-8763-EEDF3FB8C966}"/>
    <cellStyle name="60% - Accent5 2 2 5 4" xfId="6678" xr:uid="{05180F4D-5844-4F0A-A124-2405135F7F8E}"/>
    <cellStyle name="60% - Accent5 2 2 5 4 2" xfId="15008" xr:uid="{B97282B0-27B9-450B-B3B8-1C513EDE7E66}"/>
    <cellStyle name="60% - Accent5 2 2 5 4 2 2" xfId="31665" xr:uid="{B717D3D9-7B5F-4584-A02A-EF6A780DCF58}"/>
    <cellStyle name="60% - Accent5 2 2 5 4 3" xfId="23337" xr:uid="{25180266-BA25-4FE4-9D58-A2F4213FE3DD}"/>
    <cellStyle name="60% - Accent5 2 2 5 5" xfId="9456" xr:uid="{0BBA8BA2-8A90-4700-AE22-8FDCE02811F3}"/>
    <cellStyle name="60% - Accent5 2 2 5 5 2" xfId="26113" xr:uid="{2B955473-B872-4B34-8E9A-FE95E97BFDB4}"/>
    <cellStyle name="60% - Accent5 2 2 5 6" xfId="17785" xr:uid="{4137BAB2-325A-46D7-9BCF-8C226571FB61}"/>
    <cellStyle name="60% - Accent5 2 2 6" xfId="1376" xr:uid="{E0381051-B444-4741-822E-265EA33C3E27}"/>
    <cellStyle name="60% - Accent5 2 2 6 2" xfId="2704" xr:uid="{60D37A98-27E0-4251-8D8B-C89F429DC523}"/>
    <cellStyle name="60% - Accent5 2 2 6 2 2" xfId="5494" xr:uid="{9B71EA29-55F4-4671-A0C4-CE11DA350871}"/>
    <cellStyle name="60% - Accent5 2 2 6 2 2 2" xfId="13824" xr:uid="{103C6822-121E-46C6-B758-ABB80F09A04D}"/>
    <cellStyle name="60% - Accent5 2 2 6 2 2 2 2" xfId="30481" xr:uid="{BC80126F-BC4B-4DE2-B7CB-8DCF37E220A7}"/>
    <cellStyle name="60% - Accent5 2 2 6 2 2 3" xfId="22153" xr:uid="{B302C6E6-C15D-4DB6-B9E5-90DEB88C82AF}"/>
    <cellStyle name="60% - Accent5 2 2 6 2 3" xfId="8270" xr:uid="{1EB369BA-9A72-47A9-9812-00A87A8A7C92}"/>
    <cellStyle name="60% - Accent5 2 2 6 2 3 2" xfId="16600" xr:uid="{3A9C4AE0-AAE7-4186-91F5-C8B0009E7805}"/>
    <cellStyle name="60% - Accent5 2 2 6 2 3 2 2" xfId="33257" xr:uid="{C37BF10D-9FBC-4336-AC33-E2636718E76A}"/>
    <cellStyle name="60% - Accent5 2 2 6 2 3 3" xfId="24929" xr:uid="{A7483880-5DFB-405E-826B-33FF84180877}"/>
    <cellStyle name="60% - Accent5 2 2 6 2 4" xfId="11048" xr:uid="{8E29AC1D-5C2F-4EDC-8E60-538F64993BC1}"/>
    <cellStyle name="60% - Accent5 2 2 6 2 4 2" xfId="27705" xr:uid="{B8F17F60-5CCF-4D3D-BBAB-B06AA030D5F6}"/>
    <cellStyle name="60% - Accent5 2 2 6 2 5" xfId="19377" xr:uid="{3C9B9474-C91A-4F71-B6F7-44BF7DF52605}"/>
    <cellStyle name="60% - Accent5 2 2 6 3" xfId="4167" xr:uid="{2ACD5E82-8D6D-41D2-85A7-581806BEA9E8}"/>
    <cellStyle name="60% - Accent5 2 2 6 3 2" xfId="12497" xr:uid="{D53336FB-91AD-4ADD-91E8-2940A661DB6F}"/>
    <cellStyle name="60% - Accent5 2 2 6 3 2 2" xfId="29154" xr:uid="{2B9619F6-CB3F-4A77-8A92-DD9CEA722B40}"/>
    <cellStyle name="60% - Accent5 2 2 6 3 3" xfId="20826" xr:uid="{0D43F8C7-C61D-4B91-8E54-1ABA157E764B}"/>
    <cellStyle name="60% - Accent5 2 2 6 4" xfId="6943" xr:uid="{63C6B433-5D9A-4697-A500-1CDF75612705}"/>
    <cellStyle name="60% - Accent5 2 2 6 4 2" xfId="15273" xr:uid="{6B0EFD86-CCA7-4DCF-A5CD-8163D0FE482D}"/>
    <cellStyle name="60% - Accent5 2 2 6 4 2 2" xfId="31930" xr:uid="{52C68972-7B38-44E9-804C-9EE12470C002}"/>
    <cellStyle name="60% - Accent5 2 2 6 4 3" xfId="23602" xr:uid="{8E2DDAA7-5156-4776-8BC7-B5DC6CCECE91}"/>
    <cellStyle name="60% - Accent5 2 2 6 5" xfId="9721" xr:uid="{059323EA-C956-44DB-B40D-3960B8B527A3}"/>
    <cellStyle name="60% - Accent5 2 2 6 5 2" xfId="26378" xr:uid="{611CC5D8-0D90-453C-B66F-17D0C703CD11}"/>
    <cellStyle name="60% - Accent5 2 2 6 6" xfId="18050" xr:uid="{B8FC3A36-90CF-4E27-92CF-184B9EBDCCEF}"/>
    <cellStyle name="60% - Accent5 2 2 7" xfId="1491" xr:uid="{BBB3B45B-7036-4C5F-99C9-4542208D2ECC}"/>
    <cellStyle name="60% - Accent5 2 2 7 2" xfId="4281" xr:uid="{589F9D71-2676-44CE-BC8B-F769C3BFB195}"/>
    <cellStyle name="60% - Accent5 2 2 7 2 2" xfId="12611" xr:uid="{4535CA5C-7064-43C9-81EE-CBFF8AF77B5C}"/>
    <cellStyle name="60% - Accent5 2 2 7 2 2 2" xfId="29268" xr:uid="{E2DE2666-EDFD-4BB6-9BED-D46DDF733718}"/>
    <cellStyle name="60% - Accent5 2 2 7 2 3" xfId="20940" xr:uid="{0A4C800B-A55D-4E99-BECA-348907DA305E}"/>
    <cellStyle name="60% - Accent5 2 2 7 3" xfId="7057" xr:uid="{10DED8E0-6FDC-420B-BCC4-504079EC6CD1}"/>
    <cellStyle name="60% - Accent5 2 2 7 3 2" xfId="15387" xr:uid="{D7360BA9-5DFF-4D66-B306-1187B462D5D9}"/>
    <cellStyle name="60% - Accent5 2 2 7 3 2 2" xfId="32044" xr:uid="{444E6852-9D0B-43FA-B4D5-220717CEF841}"/>
    <cellStyle name="60% - Accent5 2 2 7 3 3" xfId="23716" xr:uid="{E0EDFD95-1860-42CA-AF3A-0B80BC8D0FA4}"/>
    <cellStyle name="60% - Accent5 2 2 7 4" xfId="9835" xr:uid="{F250AD1C-981E-4FA6-A390-B4C8F092BFF1}"/>
    <cellStyle name="60% - Accent5 2 2 7 4 2" xfId="26492" xr:uid="{3A44F326-5B0D-4BBC-BE50-F04A81DAB60F}"/>
    <cellStyle name="60% - Accent5 2 2 7 5" xfId="18164" xr:uid="{92A95DB3-1BEF-42EF-8519-2DE3DA763C73}"/>
    <cellStyle name="60% - Accent5 2 2 8" xfId="2954" xr:uid="{A3AE6275-89E3-46F4-969D-F8ACE487B7F6}"/>
    <cellStyle name="60% - Accent5 2 2 8 2" xfId="11284" xr:uid="{DDFA537B-4F5D-4D57-8EBC-47E0CC1CA75D}"/>
    <cellStyle name="60% - Accent5 2 2 8 2 2" xfId="27941" xr:uid="{76844213-0866-4A87-9BD7-4F06F587F352}"/>
    <cellStyle name="60% - Accent5 2 2 8 3" xfId="19613" xr:uid="{2DF28561-0D34-4423-9404-9FA498966FBB}"/>
    <cellStyle name="60% - Accent5 2 2 9" xfId="5730" xr:uid="{9B654F92-4C2D-41E4-8F48-927C7303C75E}"/>
    <cellStyle name="60% - Accent5 2 2 9 2" xfId="14060" xr:uid="{9DCA19D6-C26D-467A-AB02-20C2EE04B3AE}"/>
    <cellStyle name="60% - Accent5 2 2 9 2 2" xfId="30717" xr:uid="{DAD162EE-1FC4-4959-9979-49182A607B95}"/>
    <cellStyle name="60% - Accent5 2 2 9 3" xfId="22389" xr:uid="{54569916-E70D-4025-BEA8-139255183F33}"/>
    <cellStyle name="60% - Accent5 2 3" xfId="214" xr:uid="{42989496-8AFF-4933-9E5F-0B5691340107}"/>
    <cellStyle name="60% - Accent5 2 3 10" xfId="35016" xr:uid="{FD4486A2-4567-4492-B386-4E8D5DD5CDA5}"/>
    <cellStyle name="60% - Accent5 2 3 2" xfId="456" xr:uid="{693F8C45-C414-4EC8-8607-192B5488BB8C}"/>
    <cellStyle name="60% - Accent5 2 3 2 2" xfId="933" xr:uid="{849F6698-7827-46E0-BB88-2D5BC55294EA}"/>
    <cellStyle name="60% - Accent5 2 3 2 2 2" xfId="2261" xr:uid="{F81F6F5E-BF3B-41C9-9A71-CF9A237B0FFF}"/>
    <cellStyle name="60% - Accent5 2 3 2 2 2 2" xfId="5051" xr:uid="{449A75E5-6640-4A7B-9213-032CC6202034}"/>
    <cellStyle name="60% - Accent5 2 3 2 2 2 2 2" xfId="13381" xr:uid="{46B6A79F-4765-44D3-A9C0-F9603CEED000}"/>
    <cellStyle name="60% - Accent5 2 3 2 2 2 2 2 2" xfId="30038" xr:uid="{934FBC78-3018-40B3-8297-2689E60D179B}"/>
    <cellStyle name="60% - Accent5 2 3 2 2 2 2 3" xfId="21710" xr:uid="{CFC1CD14-3822-4156-A426-00090F550CA5}"/>
    <cellStyle name="60% - Accent5 2 3 2 2 2 3" xfId="7827" xr:uid="{9B84009B-F2B4-45A6-B120-97CFB0779288}"/>
    <cellStyle name="60% - Accent5 2 3 2 2 2 3 2" xfId="16157" xr:uid="{BBB70715-A4DC-416F-9ABE-F940B98D971A}"/>
    <cellStyle name="60% - Accent5 2 3 2 2 2 3 2 2" xfId="32814" xr:uid="{0445F838-C294-467C-B1C0-3E7CDA3BE8AB}"/>
    <cellStyle name="60% - Accent5 2 3 2 2 2 3 3" xfId="24486" xr:uid="{6984E729-3269-40A3-A8F0-076334F702EA}"/>
    <cellStyle name="60% - Accent5 2 3 2 2 2 4" xfId="10605" xr:uid="{17A3A776-131B-4E0D-84DF-A0874C4FD54E}"/>
    <cellStyle name="60% - Accent5 2 3 2 2 2 4 2" xfId="27262" xr:uid="{91FFB82A-1507-4E0B-95AD-291CBB2FBD9A}"/>
    <cellStyle name="60% - Accent5 2 3 2 2 2 5" xfId="18934" xr:uid="{3F439824-53E2-4ED7-A285-72327F8AD46B}"/>
    <cellStyle name="60% - Accent5 2 3 2 2 3" xfId="3724" xr:uid="{1336A522-60B1-4345-A1B6-C1FC10C72020}"/>
    <cellStyle name="60% - Accent5 2 3 2 2 3 2" xfId="12054" xr:uid="{87992A55-B996-4F8A-A060-1C378B4BB467}"/>
    <cellStyle name="60% - Accent5 2 3 2 2 3 2 2" xfId="28711" xr:uid="{5C553917-F306-47A5-8D07-972E260EB401}"/>
    <cellStyle name="60% - Accent5 2 3 2 2 3 3" xfId="20383" xr:uid="{4CDDB2B3-5B60-4468-91E4-27F1F854033A}"/>
    <cellStyle name="60% - Accent5 2 3 2 2 4" xfId="6500" xr:uid="{EE64889A-46BC-427D-8B1D-963BE8FF1801}"/>
    <cellStyle name="60% - Accent5 2 3 2 2 4 2" xfId="14830" xr:uid="{CAFA1BD2-D8F1-4B52-8CD7-7962752C9E45}"/>
    <cellStyle name="60% - Accent5 2 3 2 2 4 2 2" xfId="31487" xr:uid="{F0003C26-34BB-4939-A174-796183FD8319}"/>
    <cellStyle name="60% - Accent5 2 3 2 2 4 3" xfId="23159" xr:uid="{F3A1130B-7BD7-405D-A1D7-FA21AD34626A}"/>
    <cellStyle name="60% - Accent5 2 3 2 2 5" xfId="9278" xr:uid="{CD6AC4BF-2C2B-4EE2-A193-CA0824AB8F99}"/>
    <cellStyle name="60% - Accent5 2 3 2 2 5 2" xfId="25935" xr:uid="{A9DF4E07-9546-41E2-84C8-91B846FC5BE5}"/>
    <cellStyle name="60% - Accent5 2 3 2 2 6" xfId="17607" xr:uid="{CF8D6C73-6989-49E3-BF4E-E660097DE5AF}"/>
    <cellStyle name="60% - Accent5 2 3 2 3" xfId="1786" xr:uid="{D58C9939-91F6-4824-B6C1-D3B4B669BC91}"/>
    <cellStyle name="60% - Accent5 2 3 2 3 2" xfId="4576" xr:uid="{B4E20CBC-EBC4-4F8F-92B9-CED60849B750}"/>
    <cellStyle name="60% - Accent5 2 3 2 3 2 2" xfId="12906" xr:uid="{079AF989-0F40-45E4-8583-495F41BB91FB}"/>
    <cellStyle name="60% - Accent5 2 3 2 3 2 2 2" xfId="29563" xr:uid="{A55D1AB2-CF3D-4D10-A2F5-B00D46949C1D}"/>
    <cellStyle name="60% - Accent5 2 3 2 3 2 3" xfId="21235" xr:uid="{68637CCD-7909-4283-BBF7-06BA4EB67007}"/>
    <cellStyle name="60% - Accent5 2 3 2 3 3" xfId="7352" xr:uid="{BAA2ACF2-F22A-4C20-ABFC-7BFDDE412486}"/>
    <cellStyle name="60% - Accent5 2 3 2 3 3 2" xfId="15682" xr:uid="{1B9934AF-8E3E-44CE-8207-413BE4C8D443}"/>
    <cellStyle name="60% - Accent5 2 3 2 3 3 2 2" xfId="32339" xr:uid="{7628A1E9-2121-4686-88D4-A921B0051C10}"/>
    <cellStyle name="60% - Accent5 2 3 2 3 3 3" xfId="24011" xr:uid="{605E94E1-E427-4462-9BBB-E4D5B1C13516}"/>
    <cellStyle name="60% - Accent5 2 3 2 3 4" xfId="10130" xr:uid="{C1C270CA-22F1-4236-9DCB-6A0BC74FB60B}"/>
    <cellStyle name="60% - Accent5 2 3 2 3 4 2" xfId="26787" xr:uid="{0048AAEB-B639-490E-8539-0BCCEB388EEC}"/>
    <cellStyle name="60% - Accent5 2 3 2 3 5" xfId="18459" xr:uid="{119A4707-35F6-42D4-B94E-756B85BC2FA8}"/>
    <cellStyle name="60% - Accent5 2 3 2 4" xfId="3249" xr:uid="{3A74F048-C516-4F5C-A28B-823E7C6A46DD}"/>
    <cellStyle name="60% - Accent5 2 3 2 4 2" xfId="11579" xr:uid="{A8625CD5-CBF1-48DE-B889-5DF173116FD7}"/>
    <cellStyle name="60% - Accent5 2 3 2 4 2 2" xfId="28236" xr:uid="{E8BD6F56-2528-4B68-B4EE-9710A29F4AEF}"/>
    <cellStyle name="60% - Accent5 2 3 2 4 3" xfId="19908" xr:uid="{259E5719-0D22-4047-99D6-9A74D2BF8447}"/>
    <cellStyle name="60% - Accent5 2 3 2 5" xfId="6025" xr:uid="{7CD30A09-58EF-4DDE-86AD-52F955BD486E}"/>
    <cellStyle name="60% - Accent5 2 3 2 5 2" xfId="14355" xr:uid="{9F9B1278-6054-42C6-8D9F-A4C4D4D95BFE}"/>
    <cellStyle name="60% - Accent5 2 3 2 5 2 2" xfId="31012" xr:uid="{359E83F1-0FC4-4789-88E9-18C98306844C}"/>
    <cellStyle name="60% - Accent5 2 3 2 5 3" xfId="22684" xr:uid="{7B5AC105-CAC8-4FAC-BCCE-E2339DDEA679}"/>
    <cellStyle name="60% - Accent5 2 3 2 6" xfId="8803" xr:uid="{A07FE87B-2501-4E1F-B5CB-72A4B925F284}"/>
    <cellStyle name="60% - Accent5 2 3 2 6 2" xfId="25460" xr:uid="{67F2CBE3-9F0A-44EC-B096-2ED1296157CF}"/>
    <cellStyle name="60% - Accent5 2 3 2 7" xfId="17132" xr:uid="{C93F21A6-1237-440D-924E-7E75FE5BC288}"/>
    <cellStyle name="60% - Accent5 2 3 3" xfId="692" xr:uid="{A096A90F-7125-4F47-A831-F916F95CEB0F}"/>
    <cellStyle name="60% - Accent5 2 3 3 2" xfId="2022" xr:uid="{2ADF7AF3-A4E3-4C4F-B17F-70E6AF181E6A}"/>
    <cellStyle name="60% - Accent5 2 3 3 2 2" xfId="4812" xr:uid="{ACEC9E8C-0945-4F73-886E-982CA01D9E97}"/>
    <cellStyle name="60% - Accent5 2 3 3 2 2 2" xfId="13142" xr:uid="{1E937470-B894-42D7-B39A-E9C4107782EB}"/>
    <cellStyle name="60% - Accent5 2 3 3 2 2 2 2" xfId="29799" xr:uid="{66368B1E-6B24-4FA9-9238-1F8FD7842ED6}"/>
    <cellStyle name="60% - Accent5 2 3 3 2 2 3" xfId="21471" xr:uid="{AD750823-5EB6-40C3-A440-4227DF1A7EEC}"/>
    <cellStyle name="60% - Accent5 2 3 3 2 3" xfId="7588" xr:uid="{2B5E090F-789F-4A02-926A-8D419C9F53FF}"/>
    <cellStyle name="60% - Accent5 2 3 3 2 3 2" xfId="15918" xr:uid="{9B8EEFB0-62AE-4E02-A7E8-42054E884059}"/>
    <cellStyle name="60% - Accent5 2 3 3 2 3 2 2" xfId="32575" xr:uid="{FE5371A3-66BA-4676-ABA5-8C7AEAA8A72D}"/>
    <cellStyle name="60% - Accent5 2 3 3 2 3 3" xfId="24247" xr:uid="{CF06A672-9DC4-4D7E-B5C8-F163FCCB6777}"/>
    <cellStyle name="60% - Accent5 2 3 3 2 4" xfId="10366" xr:uid="{7E42A7E0-4F8B-46B0-BF4C-4190DEB19EAE}"/>
    <cellStyle name="60% - Accent5 2 3 3 2 4 2" xfId="27023" xr:uid="{6595657B-7B24-4204-AF61-55387A8CBA1D}"/>
    <cellStyle name="60% - Accent5 2 3 3 2 5" xfId="18695" xr:uid="{9608BD37-BBA2-4DE9-90A5-A2711570CB3E}"/>
    <cellStyle name="60% - Accent5 2 3 3 3" xfId="3485" xr:uid="{8DEAFB38-8301-4610-BD28-C5B350166B20}"/>
    <cellStyle name="60% - Accent5 2 3 3 3 2" xfId="11815" xr:uid="{5C997492-C7E3-4FAD-BF7A-55F4BBCB4BBF}"/>
    <cellStyle name="60% - Accent5 2 3 3 3 2 2" xfId="28472" xr:uid="{F4A9CC07-6ACD-4DF2-B797-D406F7ACCC06}"/>
    <cellStyle name="60% - Accent5 2 3 3 3 3" xfId="20144" xr:uid="{5963D7F1-AE6C-4B9B-8577-340E40ADEBAB}"/>
    <cellStyle name="60% - Accent5 2 3 3 4" xfId="6261" xr:uid="{EBAB5F21-DCA8-45A0-BAD4-A961A6DACF8B}"/>
    <cellStyle name="60% - Accent5 2 3 3 4 2" xfId="14591" xr:uid="{A567AC27-8FB3-4C58-8C02-103BA64E43BD}"/>
    <cellStyle name="60% - Accent5 2 3 3 4 2 2" xfId="31248" xr:uid="{12721D5B-C41B-4258-A809-472D8CC4FBB4}"/>
    <cellStyle name="60% - Accent5 2 3 3 4 3" xfId="22920" xr:uid="{A9589321-1E17-4818-87FE-AF4AC6D67AE6}"/>
    <cellStyle name="60% - Accent5 2 3 3 5" xfId="9039" xr:uid="{E584B047-C608-46DA-805D-571AAC193C28}"/>
    <cellStyle name="60% - Accent5 2 3 3 5 2" xfId="25696" xr:uid="{DF7A7D1F-5C39-47E1-ADF1-3926A346279B}"/>
    <cellStyle name="60% - Accent5 2 3 3 6" xfId="17368" xr:uid="{52EB39F3-9804-48EE-9B9C-1DE300A968CB}"/>
    <cellStyle name="60% - Accent5 2 3 4" xfId="1169" xr:uid="{537E693F-E092-48B1-9FC0-2596D428F50F}"/>
    <cellStyle name="60% - Accent5 2 3 4 2" xfId="2497" xr:uid="{3876B158-29F7-46F4-876B-F000CD3E359C}"/>
    <cellStyle name="60% - Accent5 2 3 4 2 2" xfId="5287" xr:uid="{06989D90-CA5E-4347-9261-C7B6DF819628}"/>
    <cellStyle name="60% - Accent5 2 3 4 2 2 2" xfId="13617" xr:uid="{24D9FE76-9300-4C0B-B77F-0CA18B506764}"/>
    <cellStyle name="60% - Accent5 2 3 4 2 2 2 2" xfId="30274" xr:uid="{4782FA10-F081-4455-A463-1FF72FFA397F}"/>
    <cellStyle name="60% - Accent5 2 3 4 2 2 3" xfId="21946" xr:uid="{E283618B-43DF-40C5-8C4B-DEC26EF3D948}"/>
    <cellStyle name="60% - Accent5 2 3 4 2 3" xfId="8063" xr:uid="{46C0F1CA-0684-4C1B-A3E3-F7B96AA76C6D}"/>
    <cellStyle name="60% - Accent5 2 3 4 2 3 2" xfId="16393" xr:uid="{3E876B1E-AA0D-445B-8607-B3274D691C36}"/>
    <cellStyle name="60% - Accent5 2 3 4 2 3 2 2" xfId="33050" xr:uid="{07FA7F40-A208-430C-A756-85332E0F91DF}"/>
    <cellStyle name="60% - Accent5 2 3 4 2 3 3" xfId="24722" xr:uid="{11551B8F-5ABF-4340-9A2B-FEA01119A25A}"/>
    <cellStyle name="60% - Accent5 2 3 4 2 4" xfId="10841" xr:uid="{9377DAC7-077F-4710-B57B-717FE0469B81}"/>
    <cellStyle name="60% - Accent5 2 3 4 2 4 2" xfId="27498" xr:uid="{CFBF7D36-6CA6-437D-A44B-D0403D96EF27}"/>
    <cellStyle name="60% - Accent5 2 3 4 2 5" xfId="19170" xr:uid="{B1570EE1-5D48-4FE2-9369-7D37884F1D5C}"/>
    <cellStyle name="60% - Accent5 2 3 4 3" xfId="3960" xr:uid="{5C2491B4-8776-433A-A9DD-E8A00AEC6A6F}"/>
    <cellStyle name="60% - Accent5 2 3 4 3 2" xfId="12290" xr:uid="{4B4327AC-FCC4-4F6B-8B1B-5BED2049D609}"/>
    <cellStyle name="60% - Accent5 2 3 4 3 2 2" xfId="28947" xr:uid="{391FFD1F-D52A-49C6-ADD6-424CDCEE49AB}"/>
    <cellStyle name="60% - Accent5 2 3 4 3 3" xfId="20619" xr:uid="{BCCECE0B-B9DC-4365-9570-1F9CC7069B04}"/>
    <cellStyle name="60% - Accent5 2 3 4 4" xfId="6736" xr:uid="{70207BA7-3FFB-4C86-B8A3-6F44F638A59D}"/>
    <cellStyle name="60% - Accent5 2 3 4 4 2" xfId="15066" xr:uid="{6EFE6E47-0156-4553-8542-1E95FD985F53}"/>
    <cellStyle name="60% - Accent5 2 3 4 4 2 2" xfId="31723" xr:uid="{AB814CF5-2A44-4EA6-BFC4-AA28104134FF}"/>
    <cellStyle name="60% - Accent5 2 3 4 4 3" xfId="23395" xr:uid="{CAA5F872-8B16-41A2-AB12-3349A9DB3515}"/>
    <cellStyle name="60% - Accent5 2 3 4 5" xfId="9514" xr:uid="{06D94236-A0BA-4ABC-AA19-74A86A4B4691}"/>
    <cellStyle name="60% - Accent5 2 3 4 5 2" xfId="26171" xr:uid="{BB0D62BC-6E0E-46BA-A08C-5980780AD3C5}"/>
    <cellStyle name="60% - Accent5 2 3 4 6" xfId="17843" xr:uid="{A00BC296-62C2-48B6-8CEB-82869B83DE1C}"/>
    <cellStyle name="60% - Accent5 2 3 5" xfId="1549" xr:uid="{2EBDCDB5-D199-4265-B149-15815CE4CB25}"/>
    <cellStyle name="60% - Accent5 2 3 5 2" xfId="4339" xr:uid="{8B775CB1-2562-4C30-B946-6C5F67B16997}"/>
    <cellStyle name="60% - Accent5 2 3 5 2 2" xfId="12669" xr:uid="{184DBE6C-A0A9-4028-8B57-124B11A4E273}"/>
    <cellStyle name="60% - Accent5 2 3 5 2 2 2" xfId="29326" xr:uid="{F39F0082-758D-45F1-8975-03936219F50A}"/>
    <cellStyle name="60% - Accent5 2 3 5 2 3" xfId="20998" xr:uid="{B94C4CF2-CF53-49C3-8F0D-B3D0F93E7970}"/>
    <cellStyle name="60% - Accent5 2 3 5 3" xfId="7115" xr:uid="{06B9DDDF-14F7-4510-84F2-6837A7A74788}"/>
    <cellStyle name="60% - Accent5 2 3 5 3 2" xfId="15445" xr:uid="{D2A13647-9DF7-4AB1-A903-22AF63AE39E4}"/>
    <cellStyle name="60% - Accent5 2 3 5 3 2 2" xfId="32102" xr:uid="{D643F8C8-0D80-46EF-A7C7-C8CAAD6AD777}"/>
    <cellStyle name="60% - Accent5 2 3 5 3 3" xfId="23774" xr:uid="{2C74DB6A-D0C4-476B-82C8-47C9EC03CF81}"/>
    <cellStyle name="60% - Accent5 2 3 5 4" xfId="9893" xr:uid="{7D47DB81-4829-467A-A274-B63FF28E037A}"/>
    <cellStyle name="60% - Accent5 2 3 5 4 2" xfId="26550" xr:uid="{F7D80F74-21AF-4398-B408-CBDC299C94B3}"/>
    <cellStyle name="60% - Accent5 2 3 5 5" xfId="18222" xr:uid="{9C4A9A8C-FB8A-4D20-BC19-C0187F4B871A}"/>
    <cellStyle name="60% - Accent5 2 3 6" xfId="3012" xr:uid="{D2827B16-EAB3-4511-91A7-1190B3ACD002}"/>
    <cellStyle name="60% - Accent5 2 3 6 2" xfId="11342" xr:uid="{4B2AE82B-9677-4F94-BB42-13D7F2EDBA6F}"/>
    <cellStyle name="60% - Accent5 2 3 6 2 2" xfId="27999" xr:uid="{B3ECDE32-0170-4F2C-8659-D1B3212E85E5}"/>
    <cellStyle name="60% - Accent5 2 3 6 3" xfId="19671" xr:uid="{63967C79-086D-42A1-8FC0-A8709F9A12BF}"/>
    <cellStyle name="60% - Accent5 2 3 7" xfId="5788" xr:uid="{74C46D6B-D783-4D23-AB52-4CCD5E327104}"/>
    <cellStyle name="60% - Accent5 2 3 7 2" xfId="14118" xr:uid="{98F30B2A-E0B8-4390-919F-9D99104E9DBA}"/>
    <cellStyle name="60% - Accent5 2 3 7 2 2" xfId="30775" xr:uid="{54034A44-8CF6-4E55-9A84-1D9438C48EAC}"/>
    <cellStyle name="60% - Accent5 2 3 7 3" xfId="22447" xr:uid="{CAA05365-4584-46AD-87B4-CA67215717C7}"/>
    <cellStyle name="60% - Accent5 2 3 8" xfId="8566" xr:uid="{7969A460-A55C-4974-AA47-7F1E50848165}"/>
    <cellStyle name="60% - Accent5 2 3 8 2" xfId="25223" xr:uid="{131D18AD-878D-4F74-8C65-D57550EFB750}"/>
    <cellStyle name="60% - Accent5 2 3 9" xfId="16895" xr:uid="{12911F83-7EAC-444E-97C0-018C093B9936}"/>
    <cellStyle name="60% - Accent5 2 4" xfId="340" xr:uid="{551F7DD2-7E1A-407B-B4C3-5F29E00D7D18}"/>
    <cellStyle name="60% - Accent5 2 4 2" xfId="820" xr:uid="{2C871F59-B26A-4F2F-9023-06602EAEF41D}"/>
    <cellStyle name="60% - Accent5 2 4 2 2" xfId="2148" xr:uid="{5E00FF5C-B4F0-41E2-8021-F6ABD6023F51}"/>
    <cellStyle name="60% - Accent5 2 4 2 2 2" xfId="4938" xr:uid="{AD8C9FFF-0E9F-4694-BD5D-6DCAD90BDA40}"/>
    <cellStyle name="60% - Accent5 2 4 2 2 2 2" xfId="13268" xr:uid="{CFD8CB5A-3222-4602-B6E8-EBAB85C4E193}"/>
    <cellStyle name="60% - Accent5 2 4 2 2 2 2 2" xfId="29925" xr:uid="{396075B0-A03A-429D-84C9-AC9D76E94AC9}"/>
    <cellStyle name="60% - Accent5 2 4 2 2 2 3" xfId="21597" xr:uid="{1E82FD21-A955-40FB-93FB-B089B8090B60}"/>
    <cellStyle name="60% - Accent5 2 4 2 2 3" xfId="7714" xr:uid="{FEC4D660-2402-42F8-B28D-4E5D8BDE68AA}"/>
    <cellStyle name="60% - Accent5 2 4 2 2 3 2" xfId="16044" xr:uid="{03DBE45F-28F4-4D4E-B4D3-DE635ED9108A}"/>
    <cellStyle name="60% - Accent5 2 4 2 2 3 2 2" xfId="32701" xr:uid="{EB82D850-6F2E-4732-A0ED-B95E391FF1A5}"/>
    <cellStyle name="60% - Accent5 2 4 2 2 3 3" xfId="24373" xr:uid="{B9E54DA6-031A-42B5-9B9A-276164D67F07}"/>
    <cellStyle name="60% - Accent5 2 4 2 2 4" xfId="10492" xr:uid="{8329A8C4-59FC-4D27-8439-0F2F7F1A9027}"/>
    <cellStyle name="60% - Accent5 2 4 2 2 4 2" xfId="27149" xr:uid="{D3023E0A-7A2E-4793-939B-A9F9DC8AB4FB}"/>
    <cellStyle name="60% - Accent5 2 4 2 2 5" xfId="18821" xr:uid="{29B771F6-0393-4210-AADE-CE21907D3E8C}"/>
    <cellStyle name="60% - Accent5 2 4 2 3" xfId="3611" xr:uid="{49177D33-94EB-439F-AD29-E2621FDAD1DE}"/>
    <cellStyle name="60% - Accent5 2 4 2 3 2" xfId="11941" xr:uid="{5943A4C4-463D-4922-9A7F-BF1B1D67CB53}"/>
    <cellStyle name="60% - Accent5 2 4 2 3 2 2" xfId="28598" xr:uid="{F55293AC-30C8-431C-BF7F-00E8522293AA}"/>
    <cellStyle name="60% - Accent5 2 4 2 3 3" xfId="20270" xr:uid="{88C468DB-04D0-40FA-A55E-ED837DDCA5EE}"/>
    <cellStyle name="60% - Accent5 2 4 2 4" xfId="6387" xr:uid="{97E70F7F-45D5-4101-8084-DF4C4A578559}"/>
    <cellStyle name="60% - Accent5 2 4 2 4 2" xfId="14717" xr:uid="{DEF83C13-F93D-407E-B523-59B291C08D6A}"/>
    <cellStyle name="60% - Accent5 2 4 2 4 2 2" xfId="31374" xr:uid="{FBA94641-2363-4840-94B1-85AF278052D4}"/>
    <cellStyle name="60% - Accent5 2 4 2 4 3" xfId="23046" xr:uid="{63F49CD4-4779-454E-A349-4C76541A6001}"/>
    <cellStyle name="60% - Accent5 2 4 2 5" xfId="9165" xr:uid="{D5077414-EDB0-48A7-A53D-83DA193C0F0B}"/>
    <cellStyle name="60% - Accent5 2 4 2 5 2" xfId="25822" xr:uid="{78FBD879-8CB7-4E81-9E68-8EAF5F365408}"/>
    <cellStyle name="60% - Accent5 2 4 2 6" xfId="17494" xr:uid="{777B4E04-D83A-4E45-BB95-479D3222CEDC}"/>
    <cellStyle name="60% - Accent5 2 4 3" xfId="1670" xr:uid="{09FA4BB6-7D11-4A5B-9069-7652E29E1EC8}"/>
    <cellStyle name="60% - Accent5 2 4 3 2" xfId="4460" xr:uid="{6625CA78-92C7-41F1-87EC-FBCA51963289}"/>
    <cellStyle name="60% - Accent5 2 4 3 2 2" xfId="12790" xr:uid="{9579618B-F318-4387-939E-5860E3AFDED8}"/>
    <cellStyle name="60% - Accent5 2 4 3 2 2 2" xfId="29447" xr:uid="{15AF181D-2822-48CB-9922-D85F043405EA}"/>
    <cellStyle name="60% - Accent5 2 4 3 2 3" xfId="21119" xr:uid="{0EBB42CD-F3D6-4377-B621-AE2148909973}"/>
    <cellStyle name="60% - Accent5 2 4 3 3" xfId="7236" xr:uid="{FECB1109-FC49-4A7F-B172-82873845CED2}"/>
    <cellStyle name="60% - Accent5 2 4 3 3 2" xfId="15566" xr:uid="{582B51FA-BD15-4ECB-A639-FBA2933AA034}"/>
    <cellStyle name="60% - Accent5 2 4 3 3 2 2" xfId="32223" xr:uid="{1CA15A7D-6D87-47ED-98B9-A2FB35A2AC17}"/>
    <cellStyle name="60% - Accent5 2 4 3 3 3" xfId="23895" xr:uid="{36EEBC78-31F0-4C82-9270-1663BDFBF8A1}"/>
    <cellStyle name="60% - Accent5 2 4 3 4" xfId="10014" xr:uid="{D0CE3AFF-1048-455E-ABD8-BC4E4BF7B618}"/>
    <cellStyle name="60% - Accent5 2 4 3 4 2" xfId="26671" xr:uid="{51CA3E10-C026-44D7-8B74-79DBB2424B2F}"/>
    <cellStyle name="60% - Accent5 2 4 3 5" xfId="18343" xr:uid="{67BBD403-929E-4907-BA50-34878F1872ED}"/>
    <cellStyle name="60% - Accent5 2 4 4" xfId="3133" xr:uid="{75BD6133-9944-467B-8D3B-EA929DE7F003}"/>
    <cellStyle name="60% - Accent5 2 4 4 2" xfId="11463" xr:uid="{1341B939-48BF-4402-B3D6-4A0072E235D3}"/>
    <cellStyle name="60% - Accent5 2 4 4 2 2" xfId="28120" xr:uid="{43CC8A0B-131E-44BE-AE1C-790C3AB50F0A}"/>
    <cellStyle name="60% - Accent5 2 4 4 3" xfId="19792" xr:uid="{D94ADDE3-E203-4682-ADB3-BF842FA75D2B}"/>
    <cellStyle name="60% - Accent5 2 4 5" xfId="5909" xr:uid="{9BC759E2-BDF4-4C90-B348-657791F307BC}"/>
    <cellStyle name="60% - Accent5 2 4 5 2" xfId="14239" xr:uid="{2E0D28BE-F64F-483D-87B8-5D5673AF74D3}"/>
    <cellStyle name="60% - Accent5 2 4 5 2 2" xfId="30896" xr:uid="{D7EF861B-E65D-4179-AC15-7E0AFEC7972B}"/>
    <cellStyle name="60% - Accent5 2 4 5 3" xfId="22568" xr:uid="{D9A92C8E-DAF3-45D7-B0B3-92D427062987}"/>
    <cellStyle name="60% - Accent5 2 4 6" xfId="8687" xr:uid="{98179D1C-7FEB-4F9A-BFE1-E151735D723F}"/>
    <cellStyle name="60% - Accent5 2 4 6 2" xfId="25344" xr:uid="{89279573-BC68-4BDA-A95A-83438E4D0DA1}"/>
    <cellStyle name="60% - Accent5 2 4 7" xfId="17016" xr:uid="{4D2A2608-D814-49DF-A997-247AFEC4859A}"/>
    <cellStyle name="60% - Accent5 2 4 8" xfId="35017" xr:uid="{A90110C8-F3B7-45A7-95E1-760DF0ACF57E}"/>
    <cellStyle name="60% - Accent5 2 5" xfId="576" xr:uid="{C8BFEA07-D1C1-4AF1-8DB0-F32702F4DD1B}"/>
    <cellStyle name="60% - Accent5 2 5 2" xfId="1906" xr:uid="{A7C3D4AF-1164-42C1-8114-533113795E7D}"/>
    <cellStyle name="60% - Accent5 2 5 2 2" xfId="4696" xr:uid="{1326C433-FFDC-4327-9F9F-6302EA2E237B}"/>
    <cellStyle name="60% - Accent5 2 5 2 2 2" xfId="13026" xr:uid="{7A2B9982-D76B-4362-9A37-AF6040000EDE}"/>
    <cellStyle name="60% - Accent5 2 5 2 2 2 2" xfId="29683" xr:uid="{42616D17-0892-4110-A7D4-E40856CD9AAB}"/>
    <cellStyle name="60% - Accent5 2 5 2 2 3" xfId="21355" xr:uid="{86296C94-C0AB-4CD7-9E71-28C86A505E4A}"/>
    <cellStyle name="60% - Accent5 2 5 2 3" xfId="7472" xr:uid="{43F69384-D4DC-4C7C-AE2D-CF9447DC57DA}"/>
    <cellStyle name="60% - Accent5 2 5 2 3 2" xfId="15802" xr:uid="{51CC2694-702A-410B-B7B1-072A4508EFEF}"/>
    <cellStyle name="60% - Accent5 2 5 2 3 2 2" xfId="32459" xr:uid="{8E2CF39C-E051-42CD-8E63-0F380BA91C48}"/>
    <cellStyle name="60% - Accent5 2 5 2 3 3" xfId="24131" xr:uid="{63D430D9-E7AD-464F-BE47-B8A9EF674592}"/>
    <cellStyle name="60% - Accent5 2 5 2 4" xfId="10250" xr:uid="{B0BBB57A-FCF3-4210-AA04-041BEDE2D97F}"/>
    <cellStyle name="60% - Accent5 2 5 2 4 2" xfId="26907" xr:uid="{B06B6D94-12A0-44D9-AB5F-7D533A3B72AE}"/>
    <cellStyle name="60% - Accent5 2 5 2 5" xfId="18579" xr:uid="{A87468FE-5695-44CD-9F2F-0A2FDEBFCAD2}"/>
    <cellStyle name="60% - Accent5 2 5 3" xfId="3369" xr:uid="{48941152-8D35-427C-9EE4-8AB990721426}"/>
    <cellStyle name="60% - Accent5 2 5 3 2" xfId="11699" xr:uid="{C9FD177A-FBB4-488D-8326-743B8AAFFD65}"/>
    <cellStyle name="60% - Accent5 2 5 3 2 2" xfId="28356" xr:uid="{B925DBAA-D4CD-44ED-9EA6-782C3C8DE68C}"/>
    <cellStyle name="60% - Accent5 2 5 3 3" xfId="20028" xr:uid="{CA7FCECC-C669-4A76-99D2-F5418A0BFF1F}"/>
    <cellStyle name="60% - Accent5 2 5 4" xfId="6145" xr:uid="{0FE32DA6-B20C-4D12-A968-D5A4499270EB}"/>
    <cellStyle name="60% - Accent5 2 5 4 2" xfId="14475" xr:uid="{BF4601D8-6025-483F-B8A9-7A52A8E267DD}"/>
    <cellStyle name="60% - Accent5 2 5 4 2 2" xfId="31132" xr:uid="{4A438326-D686-444E-B317-40B901C2CCC0}"/>
    <cellStyle name="60% - Accent5 2 5 4 3" xfId="22804" xr:uid="{F0AE3D54-0368-48F9-8DD4-FB169EFC536D}"/>
    <cellStyle name="60% - Accent5 2 5 5" xfId="8923" xr:uid="{E25019CF-57E0-4679-B20D-580C59A7AAAB}"/>
    <cellStyle name="60% - Accent5 2 5 5 2" xfId="25580" xr:uid="{F3434F6B-439A-4B71-BE18-F3ABF6F8EECB}"/>
    <cellStyle name="60% - Accent5 2 5 6" xfId="17252" xr:uid="{C9AE6A9D-B92B-43F5-AF97-3560B31BF5A5}"/>
    <cellStyle name="60% - Accent5 2 5 7" xfId="35018" xr:uid="{8449910F-264B-4D2F-B550-E5643F03F648}"/>
    <cellStyle name="60% - Accent5 2 6" xfId="1053" xr:uid="{AA68A138-2955-42FB-AA78-10D382D95363}"/>
    <cellStyle name="60% - Accent5 2 6 2" xfId="2381" xr:uid="{2B0CD7C1-5C8D-4CD5-AF1A-A8FE33E33911}"/>
    <cellStyle name="60% - Accent5 2 6 2 2" xfId="5171" xr:uid="{E98DE4CE-B804-4967-853A-884FDC20CDAF}"/>
    <cellStyle name="60% - Accent5 2 6 2 2 2" xfId="13501" xr:uid="{DE0EFB1E-FCB9-452A-85B7-5AA30149A6B7}"/>
    <cellStyle name="60% - Accent5 2 6 2 2 2 2" xfId="30158" xr:uid="{52B43F4D-0035-46C3-B2D4-EC03A797EBAD}"/>
    <cellStyle name="60% - Accent5 2 6 2 2 3" xfId="21830" xr:uid="{40A0F901-A0DE-4C2D-9360-12BCDB6DCCC0}"/>
    <cellStyle name="60% - Accent5 2 6 2 3" xfId="7947" xr:uid="{C7DBA256-BFED-46B6-B2FA-AA435AA3FD91}"/>
    <cellStyle name="60% - Accent5 2 6 2 3 2" xfId="16277" xr:uid="{A5375C92-CDEA-4B42-BDEB-FA8AD3395456}"/>
    <cellStyle name="60% - Accent5 2 6 2 3 2 2" xfId="32934" xr:uid="{F184D18B-849A-45D8-A1BB-3FC252707EE8}"/>
    <cellStyle name="60% - Accent5 2 6 2 3 3" xfId="24606" xr:uid="{036ED1FA-F3EE-4250-AF24-237D3DC0214E}"/>
    <cellStyle name="60% - Accent5 2 6 2 4" xfId="10725" xr:uid="{5F8361D3-0EA8-4C2C-AF13-BAEBA90425A8}"/>
    <cellStyle name="60% - Accent5 2 6 2 4 2" xfId="27382" xr:uid="{D0FC6214-6B97-4043-8B3E-8424503DB9EF}"/>
    <cellStyle name="60% - Accent5 2 6 2 5" xfId="19054" xr:uid="{D662A1BA-27E9-4AEA-82E2-A142100F77E8}"/>
    <cellStyle name="60% - Accent5 2 6 3" xfId="3844" xr:uid="{75D54A51-1503-4629-8FDE-1A00BF94B458}"/>
    <cellStyle name="60% - Accent5 2 6 3 2" xfId="12174" xr:uid="{AAE7E2CB-5C6A-403D-921B-682887DF6285}"/>
    <cellStyle name="60% - Accent5 2 6 3 2 2" xfId="28831" xr:uid="{1EAF5617-3FC0-422A-BCCD-B56746327E23}"/>
    <cellStyle name="60% - Accent5 2 6 3 3" xfId="20503" xr:uid="{34DE4F37-09AE-4097-A680-66857310A13F}"/>
    <cellStyle name="60% - Accent5 2 6 4" xfId="6620" xr:uid="{8C449B4D-3DA7-4F4E-8FA3-34292602E8C5}"/>
    <cellStyle name="60% - Accent5 2 6 4 2" xfId="14950" xr:uid="{908EC829-B15C-48DE-A696-9E6BA298E9D5}"/>
    <cellStyle name="60% - Accent5 2 6 4 2 2" xfId="31607" xr:uid="{D5E80FDF-4916-42BD-9123-538827486816}"/>
    <cellStyle name="60% - Accent5 2 6 4 3" xfId="23279" xr:uid="{3EF8B22C-5FA9-4868-A0E8-DC7A2731D6E8}"/>
    <cellStyle name="60% - Accent5 2 6 5" xfId="9398" xr:uid="{C87FCDD8-04E2-431F-B84D-34904C155F8A}"/>
    <cellStyle name="60% - Accent5 2 6 5 2" xfId="26055" xr:uid="{D98D2AE5-9710-40D8-A04E-9DBA5E34605A}"/>
    <cellStyle name="60% - Accent5 2 6 6" xfId="17727" xr:uid="{68A021A3-E16E-4398-9380-0A8ED6FCAEF7}"/>
    <cellStyle name="60% - Accent5 2 6 7" xfId="35019" xr:uid="{CE0BC1C7-8D34-4E17-9E62-D75BD78E7240}"/>
    <cellStyle name="60% - Accent5 2 7" xfId="1314" xr:uid="{14378D8F-8109-415C-9119-BF5B6B5D14C4}"/>
    <cellStyle name="60% - Accent5 2 7 2" xfId="2642" xr:uid="{E2000432-C168-44F4-9B8B-D6B15F8B2DEF}"/>
    <cellStyle name="60% - Accent5 2 7 2 2" xfId="5432" xr:uid="{8254FD27-E8D7-46CB-A169-26ABE9AFD56D}"/>
    <cellStyle name="60% - Accent5 2 7 2 2 2" xfId="13762" xr:uid="{76A16952-A38B-4D5A-9FDE-5C7DF243665F}"/>
    <cellStyle name="60% - Accent5 2 7 2 2 2 2" xfId="30419" xr:uid="{AC23D875-C5CF-4DC2-B7B3-81A1455D3A48}"/>
    <cellStyle name="60% - Accent5 2 7 2 2 3" xfId="22091" xr:uid="{04BAC7D1-EE60-4074-B6F9-27838B1063D8}"/>
    <cellStyle name="60% - Accent5 2 7 2 3" xfId="8208" xr:uid="{D06FCD37-69C6-4823-94F8-01C6C5AE3798}"/>
    <cellStyle name="60% - Accent5 2 7 2 3 2" xfId="16538" xr:uid="{D4BB47DB-7A57-407C-A3A2-EC9FC71BDF91}"/>
    <cellStyle name="60% - Accent5 2 7 2 3 2 2" xfId="33195" xr:uid="{EE25C559-B6B0-47D8-AD69-DA98E2FF76C0}"/>
    <cellStyle name="60% - Accent5 2 7 2 3 3" xfId="24867" xr:uid="{5E79CCCC-034D-48DA-8547-DFA613378F76}"/>
    <cellStyle name="60% - Accent5 2 7 2 4" xfId="10986" xr:uid="{99B7DEC2-CF1F-4CD9-8F38-382BFB6782A0}"/>
    <cellStyle name="60% - Accent5 2 7 2 4 2" xfId="27643" xr:uid="{C6E19AB3-2BDB-4630-84C5-9B282C9D0397}"/>
    <cellStyle name="60% - Accent5 2 7 2 5" xfId="19315" xr:uid="{90C6FE3C-A370-4040-AF7B-238399C0926E}"/>
    <cellStyle name="60% - Accent5 2 7 3" xfId="4105" xr:uid="{FB7FC145-31C7-4688-83A0-A2C726A3564C}"/>
    <cellStyle name="60% - Accent5 2 7 3 2" xfId="12435" xr:uid="{CF239BD2-10CD-429D-8904-F3FFBB5C9C0B}"/>
    <cellStyle name="60% - Accent5 2 7 3 2 2" xfId="29092" xr:uid="{9551496A-3005-4C01-8A39-F00D17F97EE2}"/>
    <cellStyle name="60% - Accent5 2 7 3 3" xfId="20764" xr:uid="{94C9C792-F721-4FFD-82BE-93ADEA80453C}"/>
    <cellStyle name="60% - Accent5 2 7 4" xfId="6881" xr:uid="{A454F542-ADDC-4F68-9E7A-C36B9659B4DB}"/>
    <cellStyle name="60% - Accent5 2 7 4 2" xfId="15211" xr:uid="{FEB190B1-FB59-4CA8-86F2-8D9BD06688F1}"/>
    <cellStyle name="60% - Accent5 2 7 4 2 2" xfId="31868" xr:uid="{012148AB-A913-41E7-BE12-20D56B4EAF17}"/>
    <cellStyle name="60% - Accent5 2 7 4 3" xfId="23540" xr:uid="{E4B822AA-0593-43F6-B1C0-2A0CF49C93F1}"/>
    <cellStyle name="60% - Accent5 2 7 5" xfId="9659" xr:uid="{803BBA49-C63B-42EA-9FEC-0502537865C1}"/>
    <cellStyle name="60% - Accent5 2 7 5 2" xfId="26316" xr:uid="{FC67252F-CA15-44B7-9C07-2244DAFB1C12}"/>
    <cellStyle name="60% - Accent5 2 7 6" xfId="17988" xr:uid="{A53A75A7-B1F8-4ABC-84B8-271E2F523C39}"/>
    <cellStyle name="60% - Accent5 2 7 7" xfId="35020" xr:uid="{59F9659F-01C4-46A8-874C-90F80DFFED25}"/>
    <cellStyle name="60% - Accent5 2 8" xfId="1432" xr:uid="{F5EFFF1D-C906-4A23-83DA-5C1012B8D201}"/>
    <cellStyle name="60% - Accent5 2 8 2" xfId="4223" xr:uid="{A847E89E-F99F-4647-AE69-71B1D8656AD8}"/>
    <cellStyle name="60% - Accent5 2 8 2 2" xfId="12553" xr:uid="{B2896FE3-467A-4384-A408-83EF513EBC6A}"/>
    <cellStyle name="60% - Accent5 2 8 2 2 2" xfId="29210" xr:uid="{07A4D9BA-5D5E-46E9-A4A2-AC9782B3A0C9}"/>
    <cellStyle name="60% - Accent5 2 8 2 3" xfId="20882" xr:uid="{890CB27E-A6DB-4649-86D7-5EC83B4DCB32}"/>
    <cellStyle name="60% - Accent5 2 8 3" xfId="6999" xr:uid="{F566EF8A-6A08-47B4-860E-658BD1EC3BDB}"/>
    <cellStyle name="60% - Accent5 2 8 3 2" xfId="15329" xr:uid="{59F5198B-0D15-41E4-8069-D3C8DE3D44D8}"/>
    <cellStyle name="60% - Accent5 2 8 3 2 2" xfId="31986" xr:uid="{318D5A3E-F318-4A94-940E-59444C39F0B6}"/>
    <cellStyle name="60% - Accent5 2 8 3 3" xfId="23658" xr:uid="{D6B18D91-07C2-488E-88C8-B7941BE971E6}"/>
    <cellStyle name="60% - Accent5 2 8 4" xfId="9777" xr:uid="{89426B8F-C87C-4108-A3CA-9923DDE53748}"/>
    <cellStyle name="60% - Accent5 2 8 4 2" xfId="26434" xr:uid="{DCFA5543-7C85-47EF-A00A-F1523C6AD984}"/>
    <cellStyle name="60% - Accent5 2 8 5" xfId="18106" xr:uid="{C214BAB7-395A-4F1A-8F06-86A53910DDB3}"/>
    <cellStyle name="60% - Accent5 2 8 6" xfId="35021" xr:uid="{A9F5C5F5-EE64-4484-99DF-B1A17A85040F}"/>
    <cellStyle name="60% - Accent5 2 9" xfId="2895" xr:uid="{0D57CE25-5C48-4822-8C44-63B5A487E13E}"/>
    <cellStyle name="60% - Accent5 2 9 2" xfId="11226" xr:uid="{CB99BF58-3026-4C09-999E-D2948C05F1EC}"/>
    <cellStyle name="60% - Accent5 2 9 2 2" xfId="27883" xr:uid="{751AD011-613B-44B9-BA56-155D220B859E}"/>
    <cellStyle name="60% - Accent5 2 9 3" xfId="19555" xr:uid="{261A046B-7B59-4B2B-B7CF-52CE4532DBD2}"/>
    <cellStyle name="60% - Accent5 2 9 4" xfId="35022" xr:uid="{F6E37A76-EDDF-46BD-9755-EE7EA2EB194D}"/>
    <cellStyle name="60% - Accent5 3" xfId="118" xr:uid="{AB588FD1-C752-4D1F-B0CD-6721EBCBEB88}"/>
    <cellStyle name="60% - Accent5 3 10" xfId="8473" xr:uid="{3D7C9CBA-BF7C-47E2-B510-801FAE8127DF}"/>
    <cellStyle name="60% - Accent5 3 10 2" xfId="25130" xr:uid="{969B5C10-E745-4883-90B5-72454064A066}"/>
    <cellStyle name="60% - Accent5 3 11" xfId="16802" xr:uid="{3AC0781E-72B2-44E4-9BE4-67F1FC253650}"/>
    <cellStyle name="60% - Accent5 3 12" xfId="33995" xr:uid="{4275A6CC-4799-409C-9E53-93D78E781A78}"/>
    <cellStyle name="60% - Accent5 3 13" xfId="35023" xr:uid="{A263C004-74DC-4DB9-8A7F-D3C1A21369D1}"/>
    <cellStyle name="60% - Accent5 3 2" xfId="241" xr:uid="{ABC4CC04-29F5-4D65-8BED-53B6FA34E1AC}"/>
    <cellStyle name="60% - Accent5 3 2 2" xfId="483" xr:uid="{A0AF3F8A-C822-45B1-8BBF-396C253E995C}"/>
    <cellStyle name="60% - Accent5 3 2 2 2" xfId="960" xr:uid="{41AA29B9-8BB3-4A9C-B954-C22A84E33A53}"/>
    <cellStyle name="60% - Accent5 3 2 2 2 2" xfId="2288" xr:uid="{4D39E06A-80E2-44FB-AC83-8882C3D07E63}"/>
    <cellStyle name="60% - Accent5 3 2 2 2 2 2" xfId="5078" xr:uid="{22988ABF-3879-4E2F-8129-8CF76B7F91C3}"/>
    <cellStyle name="60% - Accent5 3 2 2 2 2 2 2" xfId="13408" xr:uid="{3F82485D-B16B-49E5-86D3-4D83E00FC7E1}"/>
    <cellStyle name="60% - Accent5 3 2 2 2 2 2 2 2" xfId="30065" xr:uid="{94979AAD-4FA9-451E-BD90-47A8E2D4F007}"/>
    <cellStyle name="60% - Accent5 3 2 2 2 2 2 3" xfId="21737" xr:uid="{15A485DD-83FE-4FEF-8B23-C18C05A2927A}"/>
    <cellStyle name="60% - Accent5 3 2 2 2 2 3" xfId="7854" xr:uid="{0A348651-F94C-46F9-BC5F-DEF60E1CAB7C}"/>
    <cellStyle name="60% - Accent5 3 2 2 2 2 3 2" xfId="16184" xr:uid="{0E814D9E-A4E1-48BC-8438-88A3FC331CCD}"/>
    <cellStyle name="60% - Accent5 3 2 2 2 2 3 2 2" xfId="32841" xr:uid="{83CB217C-3B2B-42B6-80B5-9EC0DA43A99D}"/>
    <cellStyle name="60% - Accent5 3 2 2 2 2 3 3" xfId="24513" xr:uid="{624C01E7-6C39-4B98-8C80-EE438B7CFFC7}"/>
    <cellStyle name="60% - Accent5 3 2 2 2 2 4" xfId="10632" xr:uid="{D72D7724-5D7F-45AA-A976-4905FE2A2C7F}"/>
    <cellStyle name="60% - Accent5 3 2 2 2 2 4 2" xfId="27289" xr:uid="{1CF8BB27-7A1C-4D6F-8D80-FFB3AFEA6C40}"/>
    <cellStyle name="60% - Accent5 3 2 2 2 2 5" xfId="18961" xr:uid="{E73FFADA-ACED-4C29-B294-D7574FDFC9F0}"/>
    <cellStyle name="60% - Accent5 3 2 2 2 3" xfId="3751" xr:uid="{C0286D15-189F-4750-8E73-5175F7FF755F}"/>
    <cellStyle name="60% - Accent5 3 2 2 2 3 2" xfId="12081" xr:uid="{B1DC7FE7-FD66-4EFE-8FF7-9202B61AFCE0}"/>
    <cellStyle name="60% - Accent5 3 2 2 2 3 2 2" xfId="28738" xr:uid="{2B7DD6AA-6D00-49B6-B14D-6D9561604E5F}"/>
    <cellStyle name="60% - Accent5 3 2 2 2 3 3" xfId="20410" xr:uid="{6B30B0EC-2C7C-4BF2-8A5B-4BE06E29AABE}"/>
    <cellStyle name="60% - Accent5 3 2 2 2 4" xfId="6527" xr:uid="{C9700944-67EB-48C4-8AEA-6CF75F3F8477}"/>
    <cellStyle name="60% - Accent5 3 2 2 2 4 2" xfId="14857" xr:uid="{4554D351-AD47-4E27-816E-C3222B0CA671}"/>
    <cellStyle name="60% - Accent5 3 2 2 2 4 2 2" xfId="31514" xr:uid="{1FF2C2A4-C75D-4D5B-9602-B19295C1ACBB}"/>
    <cellStyle name="60% - Accent5 3 2 2 2 4 3" xfId="23186" xr:uid="{EC1F0284-00F7-494B-9573-87A3715913A9}"/>
    <cellStyle name="60% - Accent5 3 2 2 2 5" xfId="9305" xr:uid="{0DBAAF6E-9C96-42E3-BD68-7429A0898C07}"/>
    <cellStyle name="60% - Accent5 3 2 2 2 5 2" xfId="25962" xr:uid="{CF85F055-BBCD-41D2-8F62-F6EBD63E6B41}"/>
    <cellStyle name="60% - Accent5 3 2 2 2 6" xfId="17634" xr:uid="{4DA078EA-B893-455E-AB9F-2ABE10716E85}"/>
    <cellStyle name="60% - Accent5 3 2 2 3" xfId="1813" xr:uid="{25265D18-FD9F-4FB1-A810-48C87623E3FA}"/>
    <cellStyle name="60% - Accent5 3 2 2 3 2" xfId="4603" xr:uid="{386B075F-D395-495B-BEB0-A017AD6ADA68}"/>
    <cellStyle name="60% - Accent5 3 2 2 3 2 2" xfId="12933" xr:uid="{D4742DCE-892E-4ED0-A37E-D61FCDD2A9C7}"/>
    <cellStyle name="60% - Accent5 3 2 2 3 2 2 2" xfId="29590" xr:uid="{10748A6B-6E3A-48DF-9A1B-AD73012B93BF}"/>
    <cellStyle name="60% - Accent5 3 2 2 3 2 3" xfId="21262" xr:uid="{38329133-A6D4-432D-AC99-B6AFDF3F10A6}"/>
    <cellStyle name="60% - Accent5 3 2 2 3 3" xfId="7379" xr:uid="{64BAF462-0848-4B73-8A50-CEBC35139B99}"/>
    <cellStyle name="60% - Accent5 3 2 2 3 3 2" xfId="15709" xr:uid="{AB334F87-4B8D-471F-8655-B7BF169ED184}"/>
    <cellStyle name="60% - Accent5 3 2 2 3 3 2 2" xfId="32366" xr:uid="{D7FE7A15-4D66-453C-B8AC-81F5FAF7B970}"/>
    <cellStyle name="60% - Accent5 3 2 2 3 3 3" xfId="24038" xr:uid="{807314B6-95C3-4E64-9882-EF746277FB93}"/>
    <cellStyle name="60% - Accent5 3 2 2 3 4" xfId="10157" xr:uid="{60153467-4601-4CA6-9F79-87679FB99A0B}"/>
    <cellStyle name="60% - Accent5 3 2 2 3 4 2" xfId="26814" xr:uid="{B4391828-08BD-4E61-ADDD-BD64514C85AE}"/>
    <cellStyle name="60% - Accent5 3 2 2 3 5" xfId="18486" xr:uid="{B79E221A-CF18-4853-AA98-09FFA4CA9D8B}"/>
    <cellStyle name="60% - Accent5 3 2 2 4" xfId="3276" xr:uid="{570FC7CD-FEB6-48CE-9362-8BBA6D0A4D6C}"/>
    <cellStyle name="60% - Accent5 3 2 2 4 2" xfId="11606" xr:uid="{FF004ABD-0A27-4D7A-AA11-B10F5BA2F1EB}"/>
    <cellStyle name="60% - Accent5 3 2 2 4 2 2" xfId="28263" xr:uid="{86153569-628A-4F03-8CE5-1B93CE2DB4C7}"/>
    <cellStyle name="60% - Accent5 3 2 2 4 3" xfId="19935" xr:uid="{143CDEDB-5A13-4B47-8ACC-1BC31CF63903}"/>
    <cellStyle name="60% - Accent5 3 2 2 5" xfId="6052" xr:uid="{CE5E879A-218E-4C3A-8F2F-DDBBE6DE2736}"/>
    <cellStyle name="60% - Accent5 3 2 2 5 2" xfId="14382" xr:uid="{4CCE0B70-5CD7-48FD-B746-54D9D5D6D3A5}"/>
    <cellStyle name="60% - Accent5 3 2 2 5 2 2" xfId="31039" xr:uid="{543B6CB0-C470-485E-9839-68CC820F301E}"/>
    <cellStyle name="60% - Accent5 3 2 2 5 3" xfId="22711" xr:uid="{B5F4E6B5-3ED7-484A-91BD-225935034EC2}"/>
    <cellStyle name="60% - Accent5 3 2 2 6" xfId="8830" xr:uid="{CA812708-E2DB-403C-B0EC-2E836A371D32}"/>
    <cellStyle name="60% - Accent5 3 2 2 6 2" xfId="25487" xr:uid="{FB9DF3A2-3AFF-4A4B-AC59-158A796DC83A}"/>
    <cellStyle name="60% - Accent5 3 2 2 7" xfId="17159" xr:uid="{8D050AD6-CB6D-460C-9A99-6DDAB3B7D4E3}"/>
    <cellStyle name="60% - Accent5 3 2 3" xfId="719" xr:uid="{7DF49B8F-4CAE-451B-8EBB-97CFD99E2249}"/>
    <cellStyle name="60% - Accent5 3 2 3 2" xfId="2049" xr:uid="{DF7B70D3-D590-4E06-802E-2B48B71C387E}"/>
    <cellStyle name="60% - Accent5 3 2 3 2 2" xfId="4839" xr:uid="{A8DE5C96-DB1B-4606-908E-4F0335E2BD40}"/>
    <cellStyle name="60% - Accent5 3 2 3 2 2 2" xfId="13169" xr:uid="{1F8BFC08-5D15-4D3C-BDC3-70870E0D8299}"/>
    <cellStyle name="60% - Accent5 3 2 3 2 2 2 2" xfId="29826" xr:uid="{60514490-5860-447A-AEEE-21AADB03CA1E}"/>
    <cellStyle name="60% - Accent5 3 2 3 2 2 3" xfId="21498" xr:uid="{2548AC22-54F8-4FAF-9F78-941CE5389164}"/>
    <cellStyle name="60% - Accent5 3 2 3 2 3" xfId="7615" xr:uid="{A29A6E9F-D129-45DE-A459-8B14C286F687}"/>
    <cellStyle name="60% - Accent5 3 2 3 2 3 2" xfId="15945" xr:uid="{E2E7A41A-0EEE-467E-9C15-D99A3CCF352B}"/>
    <cellStyle name="60% - Accent5 3 2 3 2 3 2 2" xfId="32602" xr:uid="{7167C756-B5FD-4831-8AED-FEC6C60B933B}"/>
    <cellStyle name="60% - Accent5 3 2 3 2 3 3" xfId="24274" xr:uid="{CF7979EB-357D-4441-8EDD-4903966072F6}"/>
    <cellStyle name="60% - Accent5 3 2 3 2 4" xfId="10393" xr:uid="{BD0024CB-8F37-4224-9E6D-0287931D251C}"/>
    <cellStyle name="60% - Accent5 3 2 3 2 4 2" xfId="27050" xr:uid="{4E5C12DE-D3FD-4E12-B67E-8158FF24393E}"/>
    <cellStyle name="60% - Accent5 3 2 3 2 5" xfId="18722" xr:uid="{2432008C-EEB3-4C87-93E4-83F215984721}"/>
    <cellStyle name="60% - Accent5 3 2 3 3" xfId="3512" xr:uid="{9B2D59B6-A8F8-4A86-A8DA-27AF830261A0}"/>
    <cellStyle name="60% - Accent5 3 2 3 3 2" xfId="11842" xr:uid="{5CD5E33E-88A1-4139-B2F9-0CCE52612082}"/>
    <cellStyle name="60% - Accent5 3 2 3 3 2 2" xfId="28499" xr:uid="{6DBCDB13-C284-4184-883A-87356B86DC9B}"/>
    <cellStyle name="60% - Accent5 3 2 3 3 3" xfId="20171" xr:uid="{307D0835-E55B-4CA7-9924-6491619AC213}"/>
    <cellStyle name="60% - Accent5 3 2 3 4" xfId="6288" xr:uid="{F5FE8C4C-BCEF-4CE8-A83A-A66E30F8C5BE}"/>
    <cellStyle name="60% - Accent5 3 2 3 4 2" xfId="14618" xr:uid="{F577A453-694C-4AC3-A927-7AB3BDB0215B}"/>
    <cellStyle name="60% - Accent5 3 2 3 4 2 2" xfId="31275" xr:uid="{31897442-A349-4452-A6F3-3A099E65F20B}"/>
    <cellStyle name="60% - Accent5 3 2 3 4 3" xfId="22947" xr:uid="{010165F5-6F11-4EC7-B473-7C0F94A1D2AB}"/>
    <cellStyle name="60% - Accent5 3 2 3 5" xfId="9066" xr:uid="{40133FCD-6366-46F4-9B59-998FC3562A9A}"/>
    <cellStyle name="60% - Accent5 3 2 3 5 2" xfId="25723" xr:uid="{DA410EC1-5821-4008-9F65-923970F5F503}"/>
    <cellStyle name="60% - Accent5 3 2 3 6" xfId="17395" xr:uid="{402E20D1-571E-4C2B-BBC8-00A96173852E}"/>
    <cellStyle name="60% - Accent5 3 2 4" xfId="1196" xr:uid="{3BFD2DD9-1439-4DE5-A134-170CDB5950B9}"/>
    <cellStyle name="60% - Accent5 3 2 4 2" xfId="2524" xr:uid="{C77D78CB-EED7-47BF-BFD7-E9ED74A04AC9}"/>
    <cellStyle name="60% - Accent5 3 2 4 2 2" xfId="5314" xr:uid="{618C449C-C0D3-415D-979D-CC6AF7C1BE5F}"/>
    <cellStyle name="60% - Accent5 3 2 4 2 2 2" xfId="13644" xr:uid="{58899A90-C9E2-4A8B-AD23-2E4BBF161EEB}"/>
    <cellStyle name="60% - Accent5 3 2 4 2 2 2 2" xfId="30301" xr:uid="{327208C4-D90E-4ECA-9BE2-9267E793D8BB}"/>
    <cellStyle name="60% - Accent5 3 2 4 2 2 3" xfId="21973" xr:uid="{2605CBD7-1917-4283-AC66-01BE1E8BC07E}"/>
    <cellStyle name="60% - Accent5 3 2 4 2 3" xfId="8090" xr:uid="{2965F9C3-5F82-45C3-A2F8-A142E2769050}"/>
    <cellStyle name="60% - Accent5 3 2 4 2 3 2" xfId="16420" xr:uid="{F2340778-3AF7-4D2F-9D0D-A896F4A79DCE}"/>
    <cellStyle name="60% - Accent5 3 2 4 2 3 2 2" xfId="33077" xr:uid="{1EF9F3C4-EDAE-4E1C-B456-FD94A28F3350}"/>
    <cellStyle name="60% - Accent5 3 2 4 2 3 3" xfId="24749" xr:uid="{10B71A4B-F026-4B12-9FFC-8EA3410C9C86}"/>
    <cellStyle name="60% - Accent5 3 2 4 2 4" xfId="10868" xr:uid="{D8E71909-8E85-41A9-8863-F7E2F766680A}"/>
    <cellStyle name="60% - Accent5 3 2 4 2 4 2" xfId="27525" xr:uid="{16A46797-5534-4FA4-997E-FC48778D5749}"/>
    <cellStyle name="60% - Accent5 3 2 4 2 5" xfId="19197" xr:uid="{B18B246E-4725-4B5D-A7F0-5C54979CEC39}"/>
    <cellStyle name="60% - Accent5 3 2 4 3" xfId="3987" xr:uid="{63CCA4D9-DC81-4D49-81B0-52B1CF53D0E6}"/>
    <cellStyle name="60% - Accent5 3 2 4 3 2" xfId="12317" xr:uid="{9561B337-98EA-4193-AAA9-E9333472E087}"/>
    <cellStyle name="60% - Accent5 3 2 4 3 2 2" xfId="28974" xr:uid="{06828ACA-74E1-40AD-862B-FC3A5757B1F3}"/>
    <cellStyle name="60% - Accent5 3 2 4 3 3" xfId="20646" xr:uid="{519107B4-8466-4B81-8037-3E99CEABC1A9}"/>
    <cellStyle name="60% - Accent5 3 2 4 4" xfId="6763" xr:uid="{9A671213-BDBE-472D-9C78-899A2E0235B7}"/>
    <cellStyle name="60% - Accent5 3 2 4 4 2" xfId="15093" xr:uid="{832CE70C-8B1D-4FE5-B423-96440A7211E5}"/>
    <cellStyle name="60% - Accent5 3 2 4 4 2 2" xfId="31750" xr:uid="{5CA4F211-758D-4DA7-BD53-205A2949AB71}"/>
    <cellStyle name="60% - Accent5 3 2 4 4 3" xfId="23422" xr:uid="{66A5F637-93B2-46E8-BA33-C286B2DC9B92}"/>
    <cellStyle name="60% - Accent5 3 2 4 5" xfId="9541" xr:uid="{42B4121C-F751-4AB2-BA6D-8CA5609F1140}"/>
    <cellStyle name="60% - Accent5 3 2 4 5 2" xfId="26198" xr:uid="{2A5659B2-85A7-40F4-BD34-D74F76CFC0AD}"/>
    <cellStyle name="60% - Accent5 3 2 4 6" xfId="17870" xr:uid="{17285C0E-D32B-4C4D-A664-2867EE49214C}"/>
    <cellStyle name="60% - Accent5 3 2 5" xfId="1576" xr:uid="{BF8D8B21-7990-4193-9AFF-312E22EEDFAA}"/>
    <cellStyle name="60% - Accent5 3 2 5 2" xfId="4366" xr:uid="{BFF99D9B-ADE4-43CB-B9B8-561A6E7A5E2E}"/>
    <cellStyle name="60% - Accent5 3 2 5 2 2" xfId="12696" xr:uid="{74A39E7D-9C81-40AE-9B39-1AD7603F36C5}"/>
    <cellStyle name="60% - Accent5 3 2 5 2 2 2" xfId="29353" xr:uid="{113D4B88-9ED6-4271-ABCE-425FA7E1CA20}"/>
    <cellStyle name="60% - Accent5 3 2 5 2 3" xfId="21025" xr:uid="{319C0FA9-0D2E-4977-8171-03EA56077E9F}"/>
    <cellStyle name="60% - Accent5 3 2 5 3" xfId="7142" xr:uid="{4A3454E4-45ED-4960-9DB0-17D4C53DF4AE}"/>
    <cellStyle name="60% - Accent5 3 2 5 3 2" xfId="15472" xr:uid="{094B87D3-3B2D-44E1-9C9C-4B735344251F}"/>
    <cellStyle name="60% - Accent5 3 2 5 3 2 2" xfId="32129" xr:uid="{2AA3A8FE-EE6F-4087-8CEB-0AD69D5DD337}"/>
    <cellStyle name="60% - Accent5 3 2 5 3 3" xfId="23801" xr:uid="{5B1C5505-FA6D-4893-B95F-742808E819B2}"/>
    <cellStyle name="60% - Accent5 3 2 5 4" xfId="9920" xr:uid="{07588651-BEF8-4D4D-8159-612191B1DDE7}"/>
    <cellStyle name="60% - Accent5 3 2 5 4 2" xfId="26577" xr:uid="{2927C61A-7B2B-492F-8BC9-23043F219988}"/>
    <cellStyle name="60% - Accent5 3 2 5 5" xfId="18249" xr:uid="{05D2A841-E31D-46AB-A8CD-E41504E8B443}"/>
    <cellStyle name="60% - Accent5 3 2 6" xfId="3039" xr:uid="{4E81DEBD-4831-4BB7-B6DA-78DBE2CDE035}"/>
    <cellStyle name="60% - Accent5 3 2 6 2" xfId="11369" xr:uid="{0FBB2C95-C5F2-43D2-82D7-C963AB5413A1}"/>
    <cellStyle name="60% - Accent5 3 2 6 2 2" xfId="28026" xr:uid="{3F6BFB5E-3C01-4975-A890-B56B282A2213}"/>
    <cellStyle name="60% - Accent5 3 2 6 3" xfId="19698" xr:uid="{65A24751-C6D7-4F12-933A-998615BC964A}"/>
    <cellStyle name="60% - Accent5 3 2 7" xfId="5815" xr:uid="{4E1CA508-A44C-49A9-B931-471F99B80BC8}"/>
    <cellStyle name="60% - Accent5 3 2 7 2" xfId="14145" xr:uid="{5A3F21ED-A30C-4A3C-BB7E-1F08E96384EA}"/>
    <cellStyle name="60% - Accent5 3 2 7 2 2" xfId="30802" xr:uid="{D22FD503-F349-4C7B-A120-CEAB12E1F88A}"/>
    <cellStyle name="60% - Accent5 3 2 7 3" xfId="22474" xr:uid="{DB81DFCD-4F64-4195-935B-90B6BD0F0AF3}"/>
    <cellStyle name="60% - Accent5 3 2 8" xfId="8593" xr:uid="{5D89C7CB-A1EE-4CCA-930E-546872731518}"/>
    <cellStyle name="60% - Accent5 3 2 8 2" xfId="25250" xr:uid="{D46ED274-C840-403D-8973-009D319B435E}"/>
    <cellStyle name="60% - Accent5 3 2 9" xfId="16922" xr:uid="{31802308-6117-4862-ADB6-1E66C1DDD8C3}"/>
    <cellStyle name="60% - Accent5 3 3" xfId="363" xr:uid="{E88CD83D-D6C3-4B06-B55A-5F91ADD19780}"/>
    <cellStyle name="60% - Accent5 3 3 2" xfId="842" xr:uid="{84209B00-9D12-4902-9C33-59F2EE9FF49D}"/>
    <cellStyle name="60% - Accent5 3 3 2 2" xfId="2170" xr:uid="{09CDDF28-41DC-4E01-9A16-1E438EFE4866}"/>
    <cellStyle name="60% - Accent5 3 3 2 2 2" xfId="4960" xr:uid="{4EFA1C4B-DA15-438F-B7F1-17155D0A768A}"/>
    <cellStyle name="60% - Accent5 3 3 2 2 2 2" xfId="13290" xr:uid="{5AAC2D89-F52C-4DD7-9E7B-BEDFEE43CDB6}"/>
    <cellStyle name="60% - Accent5 3 3 2 2 2 2 2" xfId="29947" xr:uid="{44678332-E75A-45E3-9F35-A1EF55EF61BB}"/>
    <cellStyle name="60% - Accent5 3 3 2 2 2 3" xfId="21619" xr:uid="{52798589-B9AE-4370-AA07-7EF59250927F}"/>
    <cellStyle name="60% - Accent5 3 3 2 2 3" xfId="7736" xr:uid="{C7C64EC5-9F5F-4D28-BD3F-425DA8F6B5E6}"/>
    <cellStyle name="60% - Accent5 3 3 2 2 3 2" xfId="16066" xr:uid="{5021FCAC-8107-481B-B0C7-16232182ED5E}"/>
    <cellStyle name="60% - Accent5 3 3 2 2 3 2 2" xfId="32723" xr:uid="{C69236F1-C9AA-4863-AECF-9B625623960F}"/>
    <cellStyle name="60% - Accent5 3 3 2 2 3 3" xfId="24395" xr:uid="{245AE00C-3C61-48E1-AB9F-29539DF7C573}"/>
    <cellStyle name="60% - Accent5 3 3 2 2 4" xfId="10514" xr:uid="{F3BD1DB8-9941-4DF5-9E2D-33DA1C0F3D83}"/>
    <cellStyle name="60% - Accent5 3 3 2 2 4 2" xfId="27171" xr:uid="{6F045887-F02B-4644-9E32-73571B8279EE}"/>
    <cellStyle name="60% - Accent5 3 3 2 2 5" xfId="18843" xr:uid="{A5E99DC9-B7D4-41A9-8B8A-404157CAD1B0}"/>
    <cellStyle name="60% - Accent5 3 3 2 3" xfId="3633" xr:uid="{37CC0EE7-BA1A-4A36-92E4-321D28323BF5}"/>
    <cellStyle name="60% - Accent5 3 3 2 3 2" xfId="11963" xr:uid="{BD86782E-9A7A-40E3-9EA0-A1BAF75F3C58}"/>
    <cellStyle name="60% - Accent5 3 3 2 3 2 2" xfId="28620" xr:uid="{4280E714-F194-4C64-BDDC-C19C3D529AA9}"/>
    <cellStyle name="60% - Accent5 3 3 2 3 3" xfId="20292" xr:uid="{3862C551-17E4-41EB-94F2-862FC4A50748}"/>
    <cellStyle name="60% - Accent5 3 3 2 4" xfId="6409" xr:uid="{EC6F268F-D391-4B94-98B5-AA303EF89412}"/>
    <cellStyle name="60% - Accent5 3 3 2 4 2" xfId="14739" xr:uid="{403064FD-D88E-49A8-8827-68584FE30701}"/>
    <cellStyle name="60% - Accent5 3 3 2 4 2 2" xfId="31396" xr:uid="{4FE1318E-0A95-445D-AD3B-8FA09DE1BC8C}"/>
    <cellStyle name="60% - Accent5 3 3 2 4 3" xfId="23068" xr:uid="{5C018E2C-E02A-4BA1-93DF-A0FA2BCBBC46}"/>
    <cellStyle name="60% - Accent5 3 3 2 5" xfId="9187" xr:uid="{BD032277-818A-4574-AD60-41ACA1452616}"/>
    <cellStyle name="60% - Accent5 3 3 2 5 2" xfId="25844" xr:uid="{FA579057-37C1-4C2A-8C02-E49B6860B42A}"/>
    <cellStyle name="60% - Accent5 3 3 2 6" xfId="17516" xr:uid="{813AFDAC-A1E7-4428-B6F2-C1D4BE400427}"/>
    <cellStyle name="60% - Accent5 3 3 3" xfId="1693" xr:uid="{C69A5866-34A2-47E3-90EB-9EE9E8278D18}"/>
    <cellStyle name="60% - Accent5 3 3 3 2" xfId="4483" xr:uid="{B3DD0813-4E29-4EC6-9297-4A50BEEA536C}"/>
    <cellStyle name="60% - Accent5 3 3 3 2 2" xfId="12813" xr:uid="{BD73AB03-B662-4CD1-A7A9-8F8BCB26BD5A}"/>
    <cellStyle name="60% - Accent5 3 3 3 2 2 2" xfId="29470" xr:uid="{E9859AC6-51E6-472D-AD94-2A5A992D9616}"/>
    <cellStyle name="60% - Accent5 3 3 3 2 3" xfId="21142" xr:uid="{A89267EC-5FD2-4805-85A3-E730D6327747}"/>
    <cellStyle name="60% - Accent5 3 3 3 3" xfId="7259" xr:uid="{5F386D44-7E35-48B7-ABB3-FA6AC8325AFE}"/>
    <cellStyle name="60% - Accent5 3 3 3 3 2" xfId="15589" xr:uid="{5C31909E-AFC0-4C37-AE4B-58ADA50BCA38}"/>
    <cellStyle name="60% - Accent5 3 3 3 3 2 2" xfId="32246" xr:uid="{59B8C659-793F-4698-A7E2-B2238D95550F}"/>
    <cellStyle name="60% - Accent5 3 3 3 3 3" xfId="23918" xr:uid="{1CF596C8-6EE7-42A5-A026-81C24419509B}"/>
    <cellStyle name="60% - Accent5 3 3 3 4" xfId="10037" xr:uid="{DF90999F-EA67-4128-A774-31553C76CD5F}"/>
    <cellStyle name="60% - Accent5 3 3 3 4 2" xfId="26694" xr:uid="{6F8860F4-DEE9-48F6-9099-D213C94B1F94}"/>
    <cellStyle name="60% - Accent5 3 3 3 5" xfId="18366" xr:uid="{805EC8B8-278B-4A25-A1C3-A0C28123A6D4}"/>
    <cellStyle name="60% - Accent5 3 3 4" xfId="3156" xr:uid="{19BE18BB-32C9-4C5A-BEFA-797202DDDB61}"/>
    <cellStyle name="60% - Accent5 3 3 4 2" xfId="11486" xr:uid="{87B140BE-EE33-4AAA-B337-77B40D669023}"/>
    <cellStyle name="60% - Accent5 3 3 4 2 2" xfId="28143" xr:uid="{312DEA61-8AB0-4E8B-B481-67F60B241861}"/>
    <cellStyle name="60% - Accent5 3 3 4 3" xfId="19815" xr:uid="{A2F7A71F-ED6D-432C-809F-966FADD9764A}"/>
    <cellStyle name="60% - Accent5 3 3 5" xfId="5932" xr:uid="{358B7AFB-3517-4185-BAB4-D63AC7C85293}"/>
    <cellStyle name="60% - Accent5 3 3 5 2" xfId="14262" xr:uid="{A57953B7-33C8-4B7C-9384-0F938EAE4462}"/>
    <cellStyle name="60% - Accent5 3 3 5 2 2" xfId="30919" xr:uid="{BC615252-75E4-4DD7-84F3-4421B8976721}"/>
    <cellStyle name="60% - Accent5 3 3 5 3" xfId="22591" xr:uid="{6F146ED0-5143-4E6C-A397-C02901AC55C1}"/>
    <cellStyle name="60% - Accent5 3 3 6" xfId="8710" xr:uid="{26F86178-5FC8-42FF-85A8-F61288D1120C}"/>
    <cellStyle name="60% - Accent5 3 3 6 2" xfId="25367" xr:uid="{D7A51887-0FC0-4E6E-86D7-60FF56C027D4}"/>
    <cellStyle name="60% - Accent5 3 3 7" xfId="17039" xr:uid="{7897BD7D-5259-48B5-B409-3AC065EB0571}"/>
    <cellStyle name="60% - Accent5 3 4" xfId="599" xr:uid="{AE475A68-6941-42C9-AC9F-0713EC3B1DB7}"/>
    <cellStyle name="60% - Accent5 3 4 2" xfId="1929" xr:uid="{B3396C7A-9881-4CAA-8648-9D6B80E9B3F6}"/>
    <cellStyle name="60% - Accent5 3 4 2 2" xfId="4719" xr:uid="{437DE230-0A1C-4CD4-BD7A-D505874571EA}"/>
    <cellStyle name="60% - Accent5 3 4 2 2 2" xfId="13049" xr:uid="{C4D6E8BD-8ECA-4F82-99FE-B80C97D60B92}"/>
    <cellStyle name="60% - Accent5 3 4 2 2 2 2" xfId="29706" xr:uid="{3C0FE5CE-F629-47EF-9637-83FDCA688302}"/>
    <cellStyle name="60% - Accent5 3 4 2 2 3" xfId="21378" xr:uid="{DE273BC2-41FA-4368-AADE-1074B57BE908}"/>
    <cellStyle name="60% - Accent5 3 4 2 3" xfId="7495" xr:uid="{B6DB875B-020B-4D79-BF91-D5D8304CA148}"/>
    <cellStyle name="60% - Accent5 3 4 2 3 2" xfId="15825" xr:uid="{78BF6CEF-85EB-4592-BAB6-B3E2BF7141A4}"/>
    <cellStyle name="60% - Accent5 3 4 2 3 2 2" xfId="32482" xr:uid="{31AC54A7-D183-4A15-A138-19CA7F2D91C5}"/>
    <cellStyle name="60% - Accent5 3 4 2 3 3" xfId="24154" xr:uid="{4907AB8A-8EBE-4B93-ACE2-36B171F59303}"/>
    <cellStyle name="60% - Accent5 3 4 2 4" xfId="10273" xr:uid="{BBCD8377-A538-4DFA-B55A-553F7E9ECB43}"/>
    <cellStyle name="60% - Accent5 3 4 2 4 2" xfId="26930" xr:uid="{9CF00F57-C964-4F9B-A0C3-D19EABC9F627}"/>
    <cellStyle name="60% - Accent5 3 4 2 5" xfId="18602" xr:uid="{7E7AABDF-6FDA-461D-8B93-5514061F7BD1}"/>
    <cellStyle name="60% - Accent5 3 4 3" xfId="3392" xr:uid="{D13433F2-F0C8-4994-8467-929808B83A05}"/>
    <cellStyle name="60% - Accent5 3 4 3 2" xfId="11722" xr:uid="{1F71EE87-0565-4B40-9000-50ED08C4EDAA}"/>
    <cellStyle name="60% - Accent5 3 4 3 2 2" xfId="28379" xr:uid="{E276B52A-FBF2-4322-BF40-5792250048B3}"/>
    <cellStyle name="60% - Accent5 3 4 3 3" xfId="20051" xr:uid="{406DEE44-B64D-4894-9053-BAC230B48D86}"/>
    <cellStyle name="60% - Accent5 3 4 4" xfId="6168" xr:uid="{6CECD494-5FAE-46DB-9FF8-A4697C2AABED}"/>
    <cellStyle name="60% - Accent5 3 4 4 2" xfId="14498" xr:uid="{C7BEB5F4-B871-4085-A17A-8FD7F69D9058}"/>
    <cellStyle name="60% - Accent5 3 4 4 2 2" xfId="31155" xr:uid="{796E2E4F-FAB0-4FB0-B77B-8FE0D31D7F7D}"/>
    <cellStyle name="60% - Accent5 3 4 4 3" xfId="22827" xr:uid="{A6ABA1E1-BB1B-4C29-BC01-7A84785847A2}"/>
    <cellStyle name="60% - Accent5 3 4 5" xfId="8946" xr:uid="{585F934B-34E5-4D7F-BD52-2960C51898A9}"/>
    <cellStyle name="60% - Accent5 3 4 5 2" xfId="25603" xr:uid="{79DCEC6C-B6BD-48F0-9138-1E82424DC3D5}"/>
    <cellStyle name="60% - Accent5 3 4 6" xfId="17275" xr:uid="{CBF0A367-C07B-4281-9B90-E3A7CC051815}"/>
    <cellStyle name="60% - Accent5 3 5" xfId="1076" xr:uid="{CB79CDD5-971E-4F36-AD02-34249337F093}"/>
    <cellStyle name="60% - Accent5 3 5 2" xfId="2404" xr:uid="{FC644F47-FDC3-4144-9F8A-BDBCACEF920C}"/>
    <cellStyle name="60% - Accent5 3 5 2 2" xfId="5194" xr:uid="{B82BAA0C-E138-47D1-8CA1-984BDA681F88}"/>
    <cellStyle name="60% - Accent5 3 5 2 2 2" xfId="13524" xr:uid="{5093F911-34FF-4BDE-91C3-FA78F203D004}"/>
    <cellStyle name="60% - Accent5 3 5 2 2 2 2" xfId="30181" xr:uid="{53DDD70C-2A6D-411E-BECD-33ADE4B6D184}"/>
    <cellStyle name="60% - Accent5 3 5 2 2 3" xfId="21853" xr:uid="{072862D8-6017-42C2-B465-DB11D1921982}"/>
    <cellStyle name="60% - Accent5 3 5 2 3" xfId="7970" xr:uid="{64399E88-3818-4313-AA91-43B08ABE96FD}"/>
    <cellStyle name="60% - Accent5 3 5 2 3 2" xfId="16300" xr:uid="{BB2960BD-4451-4F66-8013-9203024601FF}"/>
    <cellStyle name="60% - Accent5 3 5 2 3 2 2" xfId="32957" xr:uid="{38E631F4-E694-42E1-B39A-65A920A05F0F}"/>
    <cellStyle name="60% - Accent5 3 5 2 3 3" xfId="24629" xr:uid="{851F6F54-EDF6-455C-806B-9EAA8E5DDA05}"/>
    <cellStyle name="60% - Accent5 3 5 2 4" xfId="10748" xr:uid="{C517DDF1-A68F-4183-B43B-DD171F8117E6}"/>
    <cellStyle name="60% - Accent5 3 5 2 4 2" xfId="27405" xr:uid="{6FE2D51E-E5DE-4930-94C0-91C87287A91A}"/>
    <cellStyle name="60% - Accent5 3 5 2 5" xfId="19077" xr:uid="{70A3AD20-82BF-4B16-A6F9-6B5CEE762384}"/>
    <cellStyle name="60% - Accent5 3 5 3" xfId="3867" xr:uid="{BF133831-33B1-47B4-B047-231296F14671}"/>
    <cellStyle name="60% - Accent5 3 5 3 2" xfId="12197" xr:uid="{4664AC41-BDCB-4B32-A34D-7F65BFC4B14B}"/>
    <cellStyle name="60% - Accent5 3 5 3 2 2" xfId="28854" xr:uid="{B6082E2E-C775-4C2E-B3EE-068FF5AA78A8}"/>
    <cellStyle name="60% - Accent5 3 5 3 3" xfId="20526" xr:uid="{77120F72-C0FB-449C-AE4A-A722DE3B9ED0}"/>
    <cellStyle name="60% - Accent5 3 5 4" xfId="6643" xr:uid="{A2B273D4-58FF-446F-94FF-45D89356701C}"/>
    <cellStyle name="60% - Accent5 3 5 4 2" xfId="14973" xr:uid="{1B55D19F-ED97-42C2-83B9-9EDF8B0BEE06}"/>
    <cellStyle name="60% - Accent5 3 5 4 2 2" xfId="31630" xr:uid="{562A5406-9C0F-4DD2-890A-DEF2AB73AF44}"/>
    <cellStyle name="60% - Accent5 3 5 4 3" xfId="23302" xr:uid="{C59D6773-E759-4487-B6E0-ACA3B8D72440}"/>
    <cellStyle name="60% - Accent5 3 5 5" xfId="9421" xr:uid="{9AF546D7-7734-41B2-896F-B386E6C596BB}"/>
    <cellStyle name="60% - Accent5 3 5 5 2" xfId="26078" xr:uid="{5F4CAE80-3500-4B36-84D8-ABFABEA4FF35}"/>
    <cellStyle name="60% - Accent5 3 5 6" xfId="17750" xr:uid="{0A52A2BC-A63B-490A-ADA2-69501EA3C4CD}"/>
    <cellStyle name="60% - Accent5 3 6" xfId="1341" xr:uid="{805E878D-DF21-4ADA-AF28-0B815B715E25}"/>
    <cellStyle name="60% - Accent5 3 6 2" xfId="2669" xr:uid="{72A05C38-98DB-41F9-B13C-B8C9E0FC912F}"/>
    <cellStyle name="60% - Accent5 3 6 2 2" xfId="5459" xr:uid="{F35285AF-00D0-4483-B0A0-A3B3D42E2C5A}"/>
    <cellStyle name="60% - Accent5 3 6 2 2 2" xfId="13789" xr:uid="{661BED94-95CE-4F0B-A068-C176F3866E2B}"/>
    <cellStyle name="60% - Accent5 3 6 2 2 2 2" xfId="30446" xr:uid="{9BF89CF2-7C03-485D-91FB-E209135EF944}"/>
    <cellStyle name="60% - Accent5 3 6 2 2 3" xfId="22118" xr:uid="{810D4DFC-E213-4DD2-97D6-2D5E9D45ADC2}"/>
    <cellStyle name="60% - Accent5 3 6 2 3" xfId="8235" xr:uid="{AB4DAD1C-F935-4A8A-9A0D-E884F8572F99}"/>
    <cellStyle name="60% - Accent5 3 6 2 3 2" xfId="16565" xr:uid="{9FA2E3A9-99E5-4286-BE96-866595A6277B}"/>
    <cellStyle name="60% - Accent5 3 6 2 3 2 2" xfId="33222" xr:uid="{A0C0E1FA-EB28-40E4-8663-FADB22530D7D}"/>
    <cellStyle name="60% - Accent5 3 6 2 3 3" xfId="24894" xr:uid="{375EEF65-7888-464A-BF3F-D34CEE3499D4}"/>
    <cellStyle name="60% - Accent5 3 6 2 4" xfId="11013" xr:uid="{D6796C75-42FA-4D0F-9935-009145EDD89D}"/>
    <cellStyle name="60% - Accent5 3 6 2 4 2" xfId="27670" xr:uid="{B078C9BB-0390-4CC7-BFCA-148ED0B6EA23}"/>
    <cellStyle name="60% - Accent5 3 6 2 5" xfId="19342" xr:uid="{754A19BF-8659-4591-8398-9DBF2FA320AB}"/>
    <cellStyle name="60% - Accent5 3 6 3" xfId="4132" xr:uid="{BE75B19C-094C-4DB8-AAB7-20A548053707}"/>
    <cellStyle name="60% - Accent5 3 6 3 2" xfId="12462" xr:uid="{10B49458-3AB1-44F1-B21B-C8FAA0D58E2C}"/>
    <cellStyle name="60% - Accent5 3 6 3 2 2" xfId="29119" xr:uid="{2495DF86-0298-45FA-B49C-89930B609D01}"/>
    <cellStyle name="60% - Accent5 3 6 3 3" xfId="20791" xr:uid="{27D4B9E8-DF3D-4E65-A095-078D442AF1F8}"/>
    <cellStyle name="60% - Accent5 3 6 4" xfId="6908" xr:uid="{6C3C3BEA-D536-4B11-B1AC-489B92B0219D}"/>
    <cellStyle name="60% - Accent5 3 6 4 2" xfId="15238" xr:uid="{87F9B5FF-3B05-4E8C-B1BC-7861FA54ED36}"/>
    <cellStyle name="60% - Accent5 3 6 4 2 2" xfId="31895" xr:uid="{14F1A35C-7A11-43EA-993D-BA392B213AF0}"/>
    <cellStyle name="60% - Accent5 3 6 4 3" xfId="23567" xr:uid="{6701434F-647A-4EE5-A6A1-F1CA56DB90C2}"/>
    <cellStyle name="60% - Accent5 3 6 5" xfId="9686" xr:uid="{F60BD83E-35BF-4D45-9192-A15D1282BF82}"/>
    <cellStyle name="60% - Accent5 3 6 5 2" xfId="26343" xr:uid="{514AD058-E7E4-460B-8CB5-8863D3F7DBB5}"/>
    <cellStyle name="60% - Accent5 3 6 6" xfId="18015" xr:uid="{2705A5B0-7AFF-41FD-845D-AFE51D6185E9}"/>
    <cellStyle name="60% - Accent5 3 7" xfId="1456" xr:uid="{F9F40A63-EC45-46C2-B6BA-FFD61D093DCA}"/>
    <cellStyle name="60% - Accent5 3 7 2" xfId="4246" xr:uid="{4ECD1466-D5F9-4B5E-A8B6-3124D69DD013}"/>
    <cellStyle name="60% - Accent5 3 7 2 2" xfId="12576" xr:uid="{FA63F47D-1506-464B-850D-39AE5C9BD82F}"/>
    <cellStyle name="60% - Accent5 3 7 2 2 2" xfId="29233" xr:uid="{5CCF8709-91C4-4DC3-8681-3A76C59193CE}"/>
    <cellStyle name="60% - Accent5 3 7 2 3" xfId="20905" xr:uid="{B0BBC525-2513-4E23-A10F-CE4E3BC720F5}"/>
    <cellStyle name="60% - Accent5 3 7 3" xfId="7022" xr:uid="{35116B8F-5835-4D3B-9B91-F6919B8B70E9}"/>
    <cellStyle name="60% - Accent5 3 7 3 2" xfId="15352" xr:uid="{F4DC7CBE-3AF3-4807-B177-68CD993A9912}"/>
    <cellStyle name="60% - Accent5 3 7 3 2 2" xfId="32009" xr:uid="{2BA5F03F-759B-4BDA-BF84-ED45587C29C8}"/>
    <cellStyle name="60% - Accent5 3 7 3 3" xfId="23681" xr:uid="{B300C745-5630-4157-A2DF-A0BBD23F8918}"/>
    <cellStyle name="60% - Accent5 3 7 4" xfId="9800" xr:uid="{23967960-5E8E-4DDE-956D-571EC9FE61FD}"/>
    <cellStyle name="60% - Accent5 3 7 4 2" xfId="26457" xr:uid="{9BA6A64E-DA1D-4477-96C9-E94CC752C6D9}"/>
    <cellStyle name="60% - Accent5 3 7 5" xfId="18129" xr:uid="{CC06FF89-E68D-416B-B414-91021A9F084F}"/>
    <cellStyle name="60% - Accent5 3 8" xfId="2919" xr:uid="{E51727A7-E04A-4639-BEA8-122676C3B594}"/>
    <cellStyle name="60% - Accent5 3 8 2" xfId="11249" xr:uid="{A8D2CDB1-A04C-4CCA-A17C-3D1B45509B03}"/>
    <cellStyle name="60% - Accent5 3 8 2 2" xfId="27906" xr:uid="{94937D82-6AAB-483F-9DE9-0E6138B03393}"/>
    <cellStyle name="60% - Accent5 3 8 3" xfId="19578" xr:uid="{76D11810-B5BA-4AFD-9D26-DF68347B85CB}"/>
    <cellStyle name="60% - Accent5 3 9" xfId="5695" xr:uid="{056B6FDE-227F-4166-B5A0-EBC9B896B4D5}"/>
    <cellStyle name="60% - Accent5 3 9 2" xfId="14025" xr:uid="{2A295334-4DD1-4F11-9EE8-545E04B8E660}"/>
    <cellStyle name="60% - Accent5 3 9 2 2" xfId="30682" xr:uid="{EA575BAE-51B6-4915-9F2D-407201CD43F9}"/>
    <cellStyle name="60% - Accent5 3 9 3" xfId="22354" xr:uid="{2CCB5058-28CC-4DF7-9F46-1C141A8D521F}"/>
    <cellStyle name="60% - Accent5 4" xfId="179" xr:uid="{BA402034-7DBE-4BC9-88B4-76BBDC3FAFCF}"/>
    <cellStyle name="60% - Accent5 4 2" xfId="421" xr:uid="{437A7C19-4705-44D1-91F3-4539D3A48281}"/>
    <cellStyle name="60% - Accent5 4 2 2" xfId="898" xr:uid="{5963BB05-CA45-4D0B-A778-228DDBAE19DC}"/>
    <cellStyle name="60% - Accent5 4 2 2 2" xfId="2226" xr:uid="{D52E8387-B691-4954-B929-D6A7A31D7CEB}"/>
    <cellStyle name="60% - Accent5 4 2 2 2 2" xfId="5016" xr:uid="{499778AF-338B-4FB5-8F7B-349640514C5E}"/>
    <cellStyle name="60% - Accent5 4 2 2 2 2 2" xfId="13346" xr:uid="{4CE0AA82-4796-4D60-B183-4D6C2CB24E1E}"/>
    <cellStyle name="60% - Accent5 4 2 2 2 2 2 2" xfId="30003" xr:uid="{F153C2B0-2451-453C-A82F-228B33691F57}"/>
    <cellStyle name="60% - Accent5 4 2 2 2 2 3" xfId="21675" xr:uid="{1F11FEEC-F245-4E61-823A-A5680FB718CE}"/>
    <cellStyle name="60% - Accent5 4 2 2 2 3" xfId="7792" xr:uid="{F8A487D3-A906-40D2-9AB6-6C903BCAFD57}"/>
    <cellStyle name="60% - Accent5 4 2 2 2 3 2" xfId="16122" xr:uid="{9C751039-A8F6-485C-B191-21F3742185C4}"/>
    <cellStyle name="60% - Accent5 4 2 2 2 3 2 2" xfId="32779" xr:uid="{0EC0A1E7-D68E-4C44-91F7-71D29D9F3E75}"/>
    <cellStyle name="60% - Accent5 4 2 2 2 3 3" xfId="24451" xr:uid="{C08CCEE8-C341-40FB-B361-7C4196F3C88B}"/>
    <cellStyle name="60% - Accent5 4 2 2 2 4" xfId="10570" xr:uid="{60CCCF24-C8D2-446A-A930-59FE583F1651}"/>
    <cellStyle name="60% - Accent5 4 2 2 2 4 2" xfId="27227" xr:uid="{8CE49C97-E03E-4B4F-AA38-CBBF39DA80BF}"/>
    <cellStyle name="60% - Accent5 4 2 2 2 5" xfId="18899" xr:uid="{F281F1C4-DDF3-40A6-B8C4-BFC79B22CC0B}"/>
    <cellStyle name="60% - Accent5 4 2 2 3" xfId="3689" xr:uid="{F2EBD213-712B-48A0-BA9A-97721F473F84}"/>
    <cellStyle name="60% - Accent5 4 2 2 3 2" xfId="12019" xr:uid="{F6589234-AA5B-4987-88BC-3993FF700481}"/>
    <cellStyle name="60% - Accent5 4 2 2 3 2 2" xfId="28676" xr:uid="{1A354F1F-092A-40A6-AB2F-FD9DB27A7876}"/>
    <cellStyle name="60% - Accent5 4 2 2 3 3" xfId="20348" xr:uid="{7F83C5B9-342C-460F-9BF4-472F985B5ADA}"/>
    <cellStyle name="60% - Accent5 4 2 2 4" xfId="6465" xr:uid="{17E32B42-C6B1-4C83-B350-6A01B6F9EDEC}"/>
    <cellStyle name="60% - Accent5 4 2 2 4 2" xfId="14795" xr:uid="{9EC4271B-7404-4C6D-90D7-46E21AA26232}"/>
    <cellStyle name="60% - Accent5 4 2 2 4 2 2" xfId="31452" xr:uid="{CE8FCB31-5D50-4FED-A19E-614EA447A593}"/>
    <cellStyle name="60% - Accent5 4 2 2 4 3" xfId="23124" xr:uid="{B71808ED-3165-4239-8816-A67AD70BC08E}"/>
    <cellStyle name="60% - Accent5 4 2 2 5" xfId="9243" xr:uid="{9124DD32-1DEF-42BF-BAAE-6010476FFF01}"/>
    <cellStyle name="60% - Accent5 4 2 2 5 2" xfId="25900" xr:uid="{47314535-9B4C-479F-AC50-CDDD882E9894}"/>
    <cellStyle name="60% - Accent5 4 2 2 6" xfId="17572" xr:uid="{9DECF1EA-B6A7-443E-9C91-0D2609EE295B}"/>
    <cellStyle name="60% - Accent5 4 2 3" xfId="1751" xr:uid="{6AB39978-3A13-4C10-8340-86A41FC46BD0}"/>
    <cellStyle name="60% - Accent5 4 2 3 2" xfId="4541" xr:uid="{668E9425-F016-4299-89EB-8AF4E45DE774}"/>
    <cellStyle name="60% - Accent5 4 2 3 2 2" xfId="12871" xr:uid="{6F2B9F1B-1E38-4089-8C22-F9688B8DC0CC}"/>
    <cellStyle name="60% - Accent5 4 2 3 2 2 2" xfId="29528" xr:uid="{598747E7-7AC6-43A9-8E06-88E64EB702B3}"/>
    <cellStyle name="60% - Accent5 4 2 3 2 3" xfId="21200" xr:uid="{F29DF8C7-F701-4070-9052-9AD59355FDF2}"/>
    <cellStyle name="60% - Accent5 4 2 3 3" xfId="7317" xr:uid="{147D81CF-726A-44EE-BD99-82D96FCB938A}"/>
    <cellStyle name="60% - Accent5 4 2 3 3 2" xfId="15647" xr:uid="{22FFC9B5-28C3-4874-8841-31FA30B43E6A}"/>
    <cellStyle name="60% - Accent5 4 2 3 3 2 2" xfId="32304" xr:uid="{FE083F27-D3D9-4800-8D8B-CF94E13184C3}"/>
    <cellStyle name="60% - Accent5 4 2 3 3 3" xfId="23976" xr:uid="{16C2746B-FB46-42A1-AFD4-9A18B810F1B6}"/>
    <cellStyle name="60% - Accent5 4 2 3 4" xfId="10095" xr:uid="{F87851ED-37A6-4138-B8A7-C2F277B343ED}"/>
    <cellStyle name="60% - Accent5 4 2 3 4 2" xfId="26752" xr:uid="{6B07955F-B8A1-48B2-B865-94C1FED2CFCC}"/>
    <cellStyle name="60% - Accent5 4 2 3 5" xfId="18424" xr:uid="{BD704800-A12F-4E57-9838-B18398E8EA62}"/>
    <cellStyle name="60% - Accent5 4 2 4" xfId="3214" xr:uid="{04156D2E-E3EE-43BA-B8CE-8DAD46D9BAF8}"/>
    <cellStyle name="60% - Accent5 4 2 4 2" xfId="11544" xr:uid="{F31D21A5-796D-47B7-9C9F-611D48FBD01B}"/>
    <cellStyle name="60% - Accent5 4 2 4 2 2" xfId="28201" xr:uid="{D4632477-1112-4271-9131-B43A458D5481}"/>
    <cellStyle name="60% - Accent5 4 2 4 3" xfId="19873" xr:uid="{BD96A29E-95AB-4FCB-AC3F-A8D76AD32B03}"/>
    <cellStyle name="60% - Accent5 4 2 5" xfId="5990" xr:uid="{97DDC460-3AD7-43A9-8D96-F9A4133AFFEF}"/>
    <cellStyle name="60% - Accent5 4 2 5 2" xfId="14320" xr:uid="{BFF2C749-A990-4574-8D9F-AF5525B18AA8}"/>
    <cellStyle name="60% - Accent5 4 2 5 2 2" xfId="30977" xr:uid="{83EC0EF0-BEB1-4530-9099-680D8BE4DAF8}"/>
    <cellStyle name="60% - Accent5 4 2 5 3" xfId="22649" xr:uid="{629BF194-D58F-45E8-99E0-C854D780B688}"/>
    <cellStyle name="60% - Accent5 4 2 6" xfId="8768" xr:uid="{C4E2B7A9-9D7E-4BE8-80D2-FA1B21D44CEC}"/>
    <cellStyle name="60% - Accent5 4 2 6 2" xfId="25425" xr:uid="{0DE5F25D-C981-4431-80B3-6FB7ED247398}"/>
    <cellStyle name="60% - Accent5 4 2 7" xfId="17097" xr:uid="{4DBE18D2-7C1D-45DB-BC8E-1EA47845EFA8}"/>
    <cellStyle name="60% - Accent5 4 3" xfId="657" xr:uid="{C1117165-1A55-40B6-9ECA-D32A4B5C303F}"/>
    <cellStyle name="60% - Accent5 4 3 2" xfId="1987" xr:uid="{C43F4A28-CB31-416C-AF7E-5CFEB0ABDAD0}"/>
    <cellStyle name="60% - Accent5 4 3 2 2" xfId="4777" xr:uid="{7087B3FA-D8CF-480A-AFDA-CF045C50EB46}"/>
    <cellStyle name="60% - Accent5 4 3 2 2 2" xfId="13107" xr:uid="{0BD42A4F-1039-4494-8225-B9109CC72827}"/>
    <cellStyle name="60% - Accent5 4 3 2 2 2 2" xfId="29764" xr:uid="{4D2F29D4-8AD4-4FFD-8F0A-94F318A0207D}"/>
    <cellStyle name="60% - Accent5 4 3 2 2 3" xfId="21436" xr:uid="{B7738923-4259-4A08-BA3D-5086E6A5DA91}"/>
    <cellStyle name="60% - Accent5 4 3 2 3" xfId="7553" xr:uid="{E9D5205D-6D04-4B8F-AE11-7FAF390D1217}"/>
    <cellStyle name="60% - Accent5 4 3 2 3 2" xfId="15883" xr:uid="{FE18776F-F904-4DE8-948B-9B88E7CC1768}"/>
    <cellStyle name="60% - Accent5 4 3 2 3 2 2" xfId="32540" xr:uid="{504A20CF-C58F-49D5-A9C3-2148114C39ED}"/>
    <cellStyle name="60% - Accent5 4 3 2 3 3" xfId="24212" xr:uid="{F373F84D-CF52-4F45-B921-F199611751F6}"/>
    <cellStyle name="60% - Accent5 4 3 2 4" xfId="10331" xr:uid="{7108F0D2-C0C2-4474-B8B6-786F1F7311E0}"/>
    <cellStyle name="60% - Accent5 4 3 2 4 2" xfId="26988" xr:uid="{3091F690-0D22-4F46-9FDD-593458E64A2A}"/>
    <cellStyle name="60% - Accent5 4 3 2 5" xfId="18660" xr:uid="{B3B57FAA-ADCD-48EB-8658-64465E6E0049}"/>
    <cellStyle name="60% - Accent5 4 3 3" xfId="3450" xr:uid="{80E71799-1D6B-416F-9E8E-FA86C22646D6}"/>
    <cellStyle name="60% - Accent5 4 3 3 2" xfId="11780" xr:uid="{1C9A3ABF-0E2C-49CB-BCF0-1E716499333B}"/>
    <cellStyle name="60% - Accent5 4 3 3 2 2" xfId="28437" xr:uid="{D4CB1BC7-0595-4A84-9D61-E67621344728}"/>
    <cellStyle name="60% - Accent5 4 3 3 3" xfId="20109" xr:uid="{932C204F-1BE9-4BF3-8657-C463CB14B32A}"/>
    <cellStyle name="60% - Accent5 4 3 4" xfId="6226" xr:uid="{CED98AC3-FAAD-49FA-A4BD-17CD74F1F16E}"/>
    <cellStyle name="60% - Accent5 4 3 4 2" xfId="14556" xr:uid="{82F6B42B-9CED-403A-B44D-FD154C6193F8}"/>
    <cellStyle name="60% - Accent5 4 3 4 2 2" xfId="31213" xr:uid="{E2D3F395-E9BC-49E4-8E75-537DF456067C}"/>
    <cellStyle name="60% - Accent5 4 3 4 3" xfId="22885" xr:uid="{54AB63BB-4636-44AF-97A4-BF17E1CFB496}"/>
    <cellStyle name="60% - Accent5 4 3 5" xfId="9004" xr:uid="{78FE449D-E94D-44AF-9A69-C72CC30F4F57}"/>
    <cellStyle name="60% - Accent5 4 3 5 2" xfId="25661" xr:uid="{DDAADB7A-89BC-4389-9AE5-44C37A4A2B8E}"/>
    <cellStyle name="60% - Accent5 4 3 6" xfId="17333" xr:uid="{369A7EE8-821B-49B2-B29C-154F1458436C}"/>
    <cellStyle name="60% - Accent5 4 4" xfId="1134" xr:uid="{161B7DE9-61D6-48A1-B9D5-8F718F1F1557}"/>
    <cellStyle name="60% - Accent5 4 4 2" xfId="2462" xr:uid="{20C45E26-EA08-4983-BAB3-EC1515741A9A}"/>
    <cellStyle name="60% - Accent5 4 4 2 2" xfId="5252" xr:uid="{F9B87DF7-5BF5-40EE-A9EF-295E92060020}"/>
    <cellStyle name="60% - Accent5 4 4 2 2 2" xfId="13582" xr:uid="{CFF6C22A-2BA3-433E-A2BA-0B77B2CC0F4D}"/>
    <cellStyle name="60% - Accent5 4 4 2 2 2 2" xfId="30239" xr:uid="{12260733-1416-4A58-B0AA-79D6D7361320}"/>
    <cellStyle name="60% - Accent5 4 4 2 2 3" xfId="21911" xr:uid="{550EC896-6C94-4FA7-8DA4-122291040199}"/>
    <cellStyle name="60% - Accent5 4 4 2 3" xfId="8028" xr:uid="{396BC8A3-4D0A-4653-9B29-8F5A6AD88347}"/>
    <cellStyle name="60% - Accent5 4 4 2 3 2" xfId="16358" xr:uid="{472DF81F-2BC2-4476-9C58-277245ACE5CD}"/>
    <cellStyle name="60% - Accent5 4 4 2 3 2 2" xfId="33015" xr:uid="{09E5AED8-83A1-4272-8D4E-E05EB313AC4F}"/>
    <cellStyle name="60% - Accent5 4 4 2 3 3" xfId="24687" xr:uid="{9815CE42-9DE5-4579-8E11-380DF8F78B40}"/>
    <cellStyle name="60% - Accent5 4 4 2 4" xfId="10806" xr:uid="{B05D469F-56C0-4AA5-994B-E12BF9D6DA24}"/>
    <cellStyle name="60% - Accent5 4 4 2 4 2" xfId="27463" xr:uid="{FC09D0BC-8EF6-47AB-AC6D-8D8817CE915C}"/>
    <cellStyle name="60% - Accent5 4 4 2 5" xfId="19135" xr:uid="{295ED7F0-61A3-4FF6-A028-31B5D82AFB42}"/>
    <cellStyle name="60% - Accent5 4 4 3" xfId="3925" xr:uid="{D37EB02C-AFB2-416C-A72B-DBDAAE0DE176}"/>
    <cellStyle name="60% - Accent5 4 4 3 2" xfId="12255" xr:uid="{0D2A0539-E221-4FE8-B20C-B0BC75627270}"/>
    <cellStyle name="60% - Accent5 4 4 3 2 2" xfId="28912" xr:uid="{24279BD6-2ACC-45E4-9C13-F58FBE200556}"/>
    <cellStyle name="60% - Accent5 4 4 3 3" xfId="20584" xr:uid="{D1756264-69E8-4012-83B9-3060A40AECF2}"/>
    <cellStyle name="60% - Accent5 4 4 4" xfId="6701" xr:uid="{916CCD18-B577-4EBA-A6DA-1A9577C666BF}"/>
    <cellStyle name="60% - Accent5 4 4 4 2" xfId="15031" xr:uid="{C161C530-1E5D-4290-8A38-C9E5E5B0567A}"/>
    <cellStyle name="60% - Accent5 4 4 4 2 2" xfId="31688" xr:uid="{30D4D9B1-9F1B-46B8-B861-3D4AE17156EF}"/>
    <cellStyle name="60% - Accent5 4 4 4 3" xfId="23360" xr:uid="{E3049AE0-27A4-48F2-96C7-778250001305}"/>
    <cellStyle name="60% - Accent5 4 4 5" xfId="9479" xr:uid="{45AFBCA3-CB6D-48EA-A343-91FF0E8CBF2C}"/>
    <cellStyle name="60% - Accent5 4 4 5 2" xfId="26136" xr:uid="{31756ADD-A3D9-462B-AA0B-5160834B789A}"/>
    <cellStyle name="60% - Accent5 4 4 6" xfId="17808" xr:uid="{83594ADF-5B27-4E8D-899A-684BAF4E81EF}"/>
    <cellStyle name="60% - Accent5 4 5" xfId="1514" xr:uid="{EF58F900-0814-4E78-B74F-5D2612E3567C}"/>
    <cellStyle name="60% - Accent5 4 5 2" xfId="4304" xr:uid="{B2B40751-5BAA-4E98-A972-592554C42447}"/>
    <cellStyle name="60% - Accent5 4 5 2 2" xfId="12634" xr:uid="{09AE3E58-58BC-4DE5-A3A0-5F2C19826C26}"/>
    <cellStyle name="60% - Accent5 4 5 2 2 2" xfId="29291" xr:uid="{31884EF9-61CB-48E4-866C-20CD4B2DA928}"/>
    <cellStyle name="60% - Accent5 4 5 2 3" xfId="20963" xr:uid="{7627E2D9-6EC9-4973-BEC5-EFD02DA6A8D9}"/>
    <cellStyle name="60% - Accent5 4 5 3" xfId="7080" xr:uid="{9749011F-C185-4BBF-99D7-A4855573AA07}"/>
    <cellStyle name="60% - Accent5 4 5 3 2" xfId="15410" xr:uid="{3D52E7DA-5E12-4B4A-8BC0-54B50CB991D3}"/>
    <cellStyle name="60% - Accent5 4 5 3 2 2" xfId="32067" xr:uid="{29EAEF5B-9A50-4804-BC9F-0BE5F656F84A}"/>
    <cellStyle name="60% - Accent5 4 5 3 3" xfId="23739" xr:uid="{7EFF68C6-81DB-45D9-9DFF-2430ECB7BB39}"/>
    <cellStyle name="60% - Accent5 4 5 4" xfId="9858" xr:uid="{020A09B2-8E7B-47AD-9826-5C112086F96E}"/>
    <cellStyle name="60% - Accent5 4 5 4 2" xfId="26515" xr:uid="{7D2E645E-81B9-47D5-80C5-F78852D6FBEA}"/>
    <cellStyle name="60% - Accent5 4 5 5" xfId="18187" xr:uid="{427438CB-D9C6-4D72-AC0A-08E3E5EDAE72}"/>
    <cellStyle name="60% - Accent5 4 6" xfId="2977" xr:uid="{E60C4893-9A56-44F4-9468-9998E0E2D2FD}"/>
    <cellStyle name="60% - Accent5 4 6 2" xfId="11307" xr:uid="{67641E9B-4618-4695-942C-472FFBF1E47C}"/>
    <cellStyle name="60% - Accent5 4 6 2 2" xfId="27964" xr:uid="{F6EF5353-396B-4EED-B7E6-4AE1708C8F7D}"/>
    <cellStyle name="60% - Accent5 4 6 3" xfId="19636" xr:uid="{4D23CDD4-022F-4C73-AC76-9B60DC28BAA9}"/>
    <cellStyle name="60% - Accent5 4 7" xfId="5753" xr:uid="{9C785CFA-DC91-448A-9983-1952F3E494DB}"/>
    <cellStyle name="60% - Accent5 4 7 2" xfId="14083" xr:uid="{86B65E1C-DD10-440B-9228-311ACCEAB984}"/>
    <cellStyle name="60% - Accent5 4 7 2 2" xfId="30740" xr:uid="{0CBE8CEC-80CF-4557-8324-3FA39125411A}"/>
    <cellStyle name="60% - Accent5 4 7 3" xfId="22412" xr:uid="{3B8CE358-27E4-4770-814B-9ACDFDD87B4A}"/>
    <cellStyle name="60% - Accent5 4 8" xfId="8531" xr:uid="{83B1E561-51AF-4295-A262-86F294F7A19D}"/>
    <cellStyle name="60% - Accent5 4 8 2" xfId="25188" xr:uid="{C3035159-27F7-4FCB-AD80-0C9C9FCD210D}"/>
    <cellStyle name="60% - Accent5 4 9" xfId="16860" xr:uid="{EE26F0E6-F650-4880-9E17-1F617CA5F107}"/>
    <cellStyle name="60% - Accent5 5" xfId="309" xr:uid="{24BE0BC0-1823-41E5-8682-6ECC93EB5287}"/>
    <cellStyle name="60% - Accent5 5 2" xfId="791" xr:uid="{F8085B1A-2F7A-41A7-A7F6-3DB60465D1EE}"/>
    <cellStyle name="60% - Accent5 5 2 2" xfId="2119" xr:uid="{EAEDECC0-8CED-423A-B9A7-6D2719EDDF6E}"/>
    <cellStyle name="60% - Accent5 5 2 2 2" xfId="4909" xr:uid="{6673D3A4-1B2F-4A7C-8DCA-74E553137B75}"/>
    <cellStyle name="60% - Accent5 5 2 2 2 2" xfId="13239" xr:uid="{5D8C72B4-4E66-4D4B-83B6-E263CEE99B16}"/>
    <cellStyle name="60% - Accent5 5 2 2 2 2 2" xfId="29896" xr:uid="{C58EFF3A-D12E-409D-9C54-04CD1656F71A}"/>
    <cellStyle name="60% - Accent5 5 2 2 2 3" xfId="21568" xr:uid="{F509FD71-6895-43D5-86FB-BF70709BD199}"/>
    <cellStyle name="60% - Accent5 5 2 2 3" xfId="7685" xr:uid="{60CB4C3D-A835-4CF9-B696-B0E95C43C941}"/>
    <cellStyle name="60% - Accent5 5 2 2 3 2" xfId="16015" xr:uid="{EFADBDA6-8A0B-4DC1-937A-8B9F4AD8B2E1}"/>
    <cellStyle name="60% - Accent5 5 2 2 3 2 2" xfId="32672" xr:uid="{5839EFCC-754D-43BC-9554-268E172ECDFE}"/>
    <cellStyle name="60% - Accent5 5 2 2 3 3" xfId="24344" xr:uid="{984AA8EB-C25B-4D1F-8021-0E1DA84B4EB2}"/>
    <cellStyle name="60% - Accent5 5 2 2 4" xfId="10463" xr:uid="{033607F9-7A00-4F8A-8C9B-3D219EE7D242}"/>
    <cellStyle name="60% - Accent5 5 2 2 4 2" xfId="27120" xr:uid="{C082446A-0CFE-45E7-A68E-33226A484916}"/>
    <cellStyle name="60% - Accent5 5 2 2 5" xfId="18792" xr:uid="{5317FE6A-92FC-4C82-A012-4BE16528F4CD}"/>
    <cellStyle name="60% - Accent5 5 2 3" xfId="3582" xr:uid="{4662C24A-6A00-471C-B868-60DFC32DCA04}"/>
    <cellStyle name="60% - Accent5 5 2 3 2" xfId="11912" xr:uid="{493F13BB-B283-4A96-B096-6079C68030AB}"/>
    <cellStyle name="60% - Accent5 5 2 3 2 2" xfId="28569" xr:uid="{3BB654EE-E2CE-41C6-B4D1-D50E1E1701AB}"/>
    <cellStyle name="60% - Accent5 5 2 3 3" xfId="20241" xr:uid="{D2ECD72B-460A-4CD4-9436-3342476BC221}"/>
    <cellStyle name="60% - Accent5 5 2 4" xfId="6358" xr:uid="{6E80BBDA-384C-42EA-AA14-128F10245B93}"/>
    <cellStyle name="60% - Accent5 5 2 4 2" xfId="14688" xr:uid="{21362492-4F28-4132-B444-D2404B9D74AD}"/>
    <cellStyle name="60% - Accent5 5 2 4 2 2" xfId="31345" xr:uid="{65823B80-EB15-43AF-99F2-58EFF2A1D722}"/>
    <cellStyle name="60% - Accent5 5 2 4 3" xfId="23017" xr:uid="{C68C43ED-A466-4D63-B662-21C98CA88FE0}"/>
    <cellStyle name="60% - Accent5 5 2 5" xfId="9136" xr:uid="{61D34E94-30F1-42BF-977F-B25874636931}"/>
    <cellStyle name="60% - Accent5 5 2 5 2" xfId="25793" xr:uid="{2EAAA34B-F4F7-4252-B17E-4CAF4E23AAAE}"/>
    <cellStyle name="60% - Accent5 5 2 6" xfId="17465" xr:uid="{74087060-1D8D-40F7-8946-6B783C1A8CEB}"/>
    <cellStyle name="60% - Accent5 5 3" xfId="1639" xr:uid="{70112193-E189-48FD-B038-B05C78427BF2}"/>
    <cellStyle name="60% - Accent5 5 3 2" xfId="4429" xr:uid="{651F3833-4285-4F89-ADD6-F932694AF67E}"/>
    <cellStyle name="60% - Accent5 5 3 2 2" xfId="12759" xr:uid="{24BDD880-9435-484A-A286-0C2D856EE508}"/>
    <cellStyle name="60% - Accent5 5 3 2 2 2" xfId="29416" xr:uid="{951AE267-22D0-4F25-A396-8C9F0FF86304}"/>
    <cellStyle name="60% - Accent5 5 3 2 3" xfId="21088" xr:uid="{66BC911A-CCF7-4DE3-A707-76B028018D41}"/>
    <cellStyle name="60% - Accent5 5 3 3" xfId="7205" xr:uid="{1920475D-72C6-4A42-9F06-292DEE78E808}"/>
    <cellStyle name="60% - Accent5 5 3 3 2" xfId="15535" xr:uid="{8EF8577F-5B84-45E6-B4E1-24EF1E464D61}"/>
    <cellStyle name="60% - Accent5 5 3 3 2 2" xfId="32192" xr:uid="{5492CCB5-92F0-42B2-90BB-BB5787BD38DF}"/>
    <cellStyle name="60% - Accent5 5 3 3 3" xfId="23864" xr:uid="{8034467B-782B-42FE-99B6-69637A552EAF}"/>
    <cellStyle name="60% - Accent5 5 3 4" xfId="9983" xr:uid="{E8132BC8-6675-4BB8-A0E0-16CFC23D56A0}"/>
    <cellStyle name="60% - Accent5 5 3 4 2" xfId="26640" xr:uid="{6D7DAC2B-4318-4420-BEAB-7F9DAEC2EEA9}"/>
    <cellStyle name="60% - Accent5 5 3 5" xfId="18312" xr:uid="{FF4C7C63-B6CE-4731-A388-F5EB37933639}"/>
    <cellStyle name="60% - Accent5 5 4" xfId="3102" xr:uid="{92439734-508C-45A7-943F-C5DA20D42760}"/>
    <cellStyle name="60% - Accent5 5 4 2" xfId="11432" xr:uid="{B9A14B50-A161-434B-9E0F-E9505D36445C}"/>
    <cellStyle name="60% - Accent5 5 4 2 2" xfId="28089" xr:uid="{76FBEB84-F117-4B87-B008-E45045C53130}"/>
    <cellStyle name="60% - Accent5 5 4 3" xfId="19761" xr:uid="{C07089E3-9953-41D6-B5D5-9A8C6685C59B}"/>
    <cellStyle name="60% - Accent5 5 5" xfId="5878" xr:uid="{BB5EACC1-084E-46DF-BF92-06831E5AD301}"/>
    <cellStyle name="60% - Accent5 5 5 2" xfId="14208" xr:uid="{AFD4CF8E-4173-4EBD-B1AA-ADEE8C406D8F}"/>
    <cellStyle name="60% - Accent5 5 5 2 2" xfId="30865" xr:uid="{5142EB79-9B0C-4309-83AB-01C6945747B1}"/>
    <cellStyle name="60% - Accent5 5 5 3" xfId="22537" xr:uid="{C14692A9-DB44-4044-AA8E-2B651E4B37B9}"/>
    <cellStyle name="60% - Accent5 5 6" xfId="8656" xr:uid="{B4888B40-64B9-4F51-B5A4-4354FF9F1B8E}"/>
    <cellStyle name="60% - Accent5 5 6 2" xfId="25313" xr:uid="{86E47A3A-D067-466F-A345-2698EF1FD93D}"/>
    <cellStyle name="60% - Accent5 5 7" xfId="16985" xr:uid="{B820FD96-4075-443A-9DC0-307EBD27E181}"/>
    <cellStyle name="60% - Accent5 6" xfId="545" xr:uid="{C49E8580-0E0A-4C5D-B101-97AF433E53C9}"/>
    <cellStyle name="60% - Accent5 6 2" xfId="1875" xr:uid="{EA0FD9D4-90F3-40A2-B349-783EA85453D5}"/>
    <cellStyle name="60% - Accent5 6 2 2" xfId="4665" xr:uid="{5040BBE6-5EE3-47B0-97D5-3F4F48B13CD1}"/>
    <cellStyle name="60% - Accent5 6 2 2 2" xfId="12995" xr:uid="{9FB66A19-3E84-47B9-A14F-6ED2A282EF9A}"/>
    <cellStyle name="60% - Accent5 6 2 2 2 2" xfId="29652" xr:uid="{2C239F56-E418-421B-8DAB-1D74FE8B6F95}"/>
    <cellStyle name="60% - Accent5 6 2 2 3" xfId="21324" xr:uid="{0BCAB789-C93F-45C8-BE7F-31BC5D0ADAFB}"/>
    <cellStyle name="60% - Accent5 6 2 3" xfId="7441" xr:uid="{E45A3B6A-3706-43A8-A82C-9C012537894F}"/>
    <cellStyle name="60% - Accent5 6 2 3 2" xfId="15771" xr:uid="{A4D55279-57EC-49B5-BEB6-5D4A066EA15E}"/>
    <cellStyle name="60% - Accent5 6 2 3 2 2" xfId="32428" xr:uid="{A3D578F9-042D-4BE4-A521-2E3980D5CF9C}"/>
    <cellStyle name="60% - Accent5 6 2 3 3" xfId="24100" xr:uid="{DE7E53C3-0753-4431-A396-7E06E090BBCB}"/>
    <cellStyle name="60% - Accent5 6 2 4" xfId="10219" xr:uid="{4DDFB27B-4583-4AE0-B2CE-FF2BD783677D}"/>
    <cellStyle name="60% - Accent5 6 2 4 2" xfId="26876" xr:uid="{6F2D5F08-AD94-4908-B5FB-7A5DF391C900}"/>
    <cellStyle name="60% - Accent5 6 2 5" xfId="18548" xr:uid="{4955692A-17F6-4892-9045-DD63DC575F26}"/>
    <cellStyle name="60% - Accent5 6 3" xfId="3338" xr:uid="{C601A497-3A36-412F-81BD-1D826E1C7D71}"/>
    <cellStyle name="60% - Accent5 6 3 2" xfId="11668" xr:uid="{57C8BBA7-CB1C-45C5-BC09-22335C074773}"/>
    <cellStyle name="60% - Accent5 6 3 2 2" xfId="28325" xr:uid="{71F9AB56-99E8-4F00-91FE-289031A93864}"/>
    <cellStyle name="60% - Accent5 6 3 3" xfId="19997" xr:uid="{F30AB80F-2F49-45B8-A8A6-26077C08FCF6}"/>
    <cellStyle name="60% - Accent5 6 4" xfId="6114" xr:uid="{2D332ADE-7291-4CA2-AC5F-197E722B6A02}"/>
    <cellStyle name="60% - Accent5 6 4 2" xfId="14444" xr:uid="{4049F069-BAA7-42E6-80B9-BF5253B94CBD}"/>
    <cellStyle name="60% - Accent5 6 4 2 2" xfId="31101" xr:uid="{3D30C381-6DAB-4A0F-B689-2DA454098450}"/>
    <cellStyle name="60% - Accent5 6 4 3" xfId="22773" xr:uid="{FAE7A8E2-114A-41BC-8F74-0D64E5F8EE90}"/>
    <cellStyle name="60% - Accent5 6 5" xfId="8892" xr:uid="{60F2407D-96C6-4A31-9F41-D5C1C36D85BB}"/>
    <cellStyle name="60% - Accent5 6 5 2" xfId="25549" xr:uid="{81C0F0B9-6C7A-4AF1-8856-D9F57B5BD19A}"/>
    <cellStyle name="60% - Accent5 6 6" xfId="17221" xr:uid="{71789143-E923-4D14-961B-1D5934C25198}"/>
    <cellStyle name="60% - Accent5 7" xfId="1022" xr:uid="{1A3E3F4F-6369-4620-B910-3713C3520A73}"/>
    <cellStyle name="60% - Accent5 7 2" xfId="2350" xr:uid="{BDFBD19E-CB03-40BA-97AF-413B652C5AEB}"/>
    <cellStyle name="60% - Accent5 7 2 2" xfId="5140" xr:uid="{27BBB7D7-D0B0-4DC9-9D16-F19DED827725}"/>
    <cellStyle name="60% - Accent5 7 2 2 2" xfId="13470" xr:uid="{EFDC9519-CEF3-4DB4-967E-0A6AF9ED93B5}"/>
    <cellStyle name="60% - Accent5 7 2 2 2 2" xfId="30127" xr:uid="{58EA48AC-FD47-45C8-A1A7-CBECEC0CA820}"/>
    <cellStyle name="60% - Accent5 7 2 2 3" xfId="21799" xr:uid="{7C79FB60-8995-44C8-8477-F18E785AECBF}"/>
    <cellStyle name="60% - Accent5 7 2 3" xfId="7916" xr:uid="{BF20632B-4E51-42A3-980A-38A41AA021AD}"/>
    <cellStyle name="60% - Accent5 7 2 3 2" xfId="16246" xr:uid="{EB4AEE8B-D987-400E-BB66-515D71FBA23E}"/>
    <cellStyle name="60% - Accent5 7 2 3 2 2" xfId="32903" xr:uid="{599F275A-6DB9-4476-A756-985BB1BE95A7}"/>
    <cellStyle name="60% - Accent5 7 2 3 3" xfId="24575" xr:uid="{62AF179E-92E1-405C-9DC5-7620EAA024F2}"/>
    <cellStyle name="60% - Accent5 7 2 4" xfId="10694" xr:uid="{C9511FBB-9BE2-40B3-BD1C-D647C50D9610}"/>
    <cellStyle name="60% - Accent5 7 2 4 2" xfId="27351" xr:uid="{D28AE1D0-53EF-4C38-B7F7-ECD31AEA1EAF}"/>
    <cellStyle name="60% - Accent5 7 2 5" xfId="19023" xr:uid="{8A035C15-6C8A-4F5A-926C-16BD223AC1E4}"/>
    <cellStyle name="60% - Accent5 7 3" xfId="3813" xr:uid="{EA6ABA4E-248E-4B95-9499-4E25B6650DF8}"/>
    <cellStyle name="60% - Accent5 7 3 2" xfId="12143" xr:uid="{58CDA436-0DE6-48DE-B27F-68EE5C5F13E4}"/>
    <cellStyle name="60% - Accent5 7 3 2 2" xfId="28800" xr:uid="{DCB9B376-0E9D-484A-BEA4-544B1B0A409E}"/>
    <cellStyle name="60% - Accent5 7 3 3" xfId="20472" xr:uid="{9FB0D598-B9FC-489E-8EEA-7A7ECE537BC6}"/>
    <cellStyle name="60% - Accent5 7 4" xfId="6589" xr:uid="{326DF164-B264-4DA9-9636-4D1ABDB9DD6A}"/>
    <cellStyle name="60% - Accent5 7 4 2" xfId="14919" xr:uid="{90C6CBE5-B5C0-480A-BABD-FECA0D110CCE}"/>
    <cellStyle name="60% - Accent5 7 4 2 2" xfId="31576" xr:uid="{211FD3F3-A343-4F7E-B12F-FE72F648E7EC}"/>
    <cellStyle name="60% - Accent5 7 4 3" xfId="23248" xr:uid="{092E787E-416C-4C95-BDF0-FC7C4B82E6C0}"/>
    <cellStyle name="60% - Accent5 7 5" xfId="9367" xr:uid="{44431DB6-1DC2-48E8-8BB2-8B8ACDF058E3}"/>
    <cellStyle name="60% - Accent5 7 5 2" xfId="26024" xr:uid="{7435433B-BDF5-412D-AFD4-DA0B7B3C2B0B}"/>
    <cellStyle name="60% - Accent5 7 6" xfId="17696" xr:uid="{08B1BC1F-2A4E-4931-839F-89D3E4917658}"/>
    <cellStyle name="60% - Accent5 8" xfId="1257" xr:uid="{B2EE00FB-F7F3-4D8A-81E0-CD1A1770A06B}"/>
    <cellStyle name="60% - Accent5 8 2" xfId="2585" xr:uid="{819BC3E9-DF26-4BA1-88EF-52B8CFEA23DE}"/>
    <cellStyle name="60% - Accent5 8 2 2" xfId="5375" xr:uid="{BA868CD3-4E6C-4CC7-814B-01B7B8032367}"/>
    <cellStyle name="60% - Accent5 8 2 2 2" xfId="13705" xr:uid="{60B673CE-8D1C-427A-AC22-953E8156B36F}"/>
    <cellStyle name="60% - Accent5 8 2 2 2 2" xfId="30362" xr:uid="{B694CE3C-B3CB-4AB1-9360-F38B3A2CE671}"/>
    <cellStyle name="60% - Accent5 8 2 2 3" xfId="22034" xr:uid="{BD74A7EB-35AA-4B2F-9FA2-88325C121CCF}"/>
    <cellStyle name="60% - Accent5 8 2 3" xfId="8151" xr:uid="{9A5021A0-B0B9-4D94-AD35-54B78533E1A3}"/>
    <cellStyle name="60% - Accent5 8 2 3 2" xfId="16481" xr:uid="{ECAF58D3-BE93-4939-823E-E3C0717449F0}"/>
    <cellStyle name="60% - Accent5 8 2 3 2 2" xfId="33138" xr:uid="{03B51FE4-5AD6-45B1-A01B-436A8813C8F1}"/>
    <cellStyle name="60% - Accent5 8 2 3 3" xfId="24810" xr:uid="{678A9FEF-9B1E-42E2-9B6C-42EC2121A64E}"/>
    <cellStyle name="60% - Accent5 8 2 4" xfId="10929" xr:uid="{96B937DC-F805-4843-994E-6AC968D2D184}"/>
    <cellStyle name="60% - Accent5 8 2 4 2" xfId="27586" xr:uid="{47B7EAE1-036E-43E3-B5EC-2B8EFDCE59C7}"/>
    <cellStyle name="60% - Accent5 8 2 5" xfId="19258" xr:uid="{04EDFF53-49D4-41AE-ADE0-4C6F87AE71D3}"/>
    <cellStyle name="60% - Accent5 8 3" xfId="4048" xr:uid="{1B992419-A332-4C5A-98B0-BCC6D39B1B8A}"/>
    <cellStyle name="60% - Accent5 8 3 2" xfId="12378" xr:uid="{97451DEC-5FAE-492C-884B-48B498B36022}"/>
    <cellStyle name="60% - Accent5 8 3 2 2" xfId="29035" xr:uid="{63DB032F-F9EC-43E7-8C75-7A3BC20EA587}"/>
    <cellStyle name="60% - Accent5 8 3 3" xfId="20707" xr:uid="{CF2AE8F7-CAB1-48FA-A0EF-678F021C51FC}"/>
    <cellStyle name="60% - Accent5 8 4" xfId="6824" xr:uid="{72D154AF-84D4-459A-8F38-03B6D6817256}"/>
    <cellStyle name="60% - Accent5 8 4 2" xfId="15154" xr:uid="{E55AB900-0307-410F-B524-EF121B61C594}"/>
    <cellStyle name="60% - Accent5 8 4 2 2" xfId="31811" xr:uid="{9B1B7537-3183-4E84-954F-0157E0A06E03}"/>
    <cellStyle name="60% - Accent5 8 4 3" xfId="23483" xr:uid="{430F8E56-B7F1-412E-97D5-65B0CD0E4254}"/>
    <cellStyle name="60% - Accent5 8 5" xfId="9602" xr:uid="{14DF83A5-E1A8-4DA8-95E8-74A43118826C}"/>
    <cellStyle name="60% - Accent5 8 5 2" xfId="26259" xr:uid="{EEEBF691-75EF-4695-908C-DE5FA30BC4FE}"/>
    <cellStyle name="60% - Accent5 8 6" xfId="17931" xr:uid="{E8AF8CD3-F689-4AC2-B20B-C78A87C821DF}"/>
    <cellStyle name="60% - Accent5 9" xfId="1279" xr:uid="{C81F454C-68C6-465C-A427-7F79C327B220}"/>
    <cellStyle name="60% - Accent5 9 2" xfId="2607" xr:uid="{A9F59FC6-5C7F-4BB2-BD3E-FA6C3A4AC8B6}"/>
    <cellStyle name="60% - Accent5 9 2 2" xfId="5397" xr:uid="{9F0B074D-A2EC-40AF-930E-998769D90FDB}"/>
    <cellStyle name="60% - Accent5 9 2 2 2" xfId="13727" xr:uid="{837B76BE-0F76-45AB-AB49-7DF1DF86AFFF}"/>
    <cellStyle name="60% - Accent5 9 2 2 2 2" xfId="30384" xr:uid="{094FFBB5-5F2D-4AA5-BEBF-832B04E1AC07}"/>
    <cellStyle name="60% - Accent5 9 2 2 3" xfId="22056" xr:uid="{8D263A2B-411B-41C8-A7BE-0BF6FE65D9D6}"/>
    <cellStyle name="60% - Accent5 9 2 3" xfId="8173" xr:uid="{04E14F28-2E5B-4439-9196-78DE35069C27}"/>
    <cellStyle name="60% - Accent5 9 2 3 2" xfId="16503" xr:uid="{D5945B9D-502D-4C65-B25A-C3AC4C4E55BE}"/>
    <cellStyle name="60% - Accent5 9 2 3 2 2" xfId="33160" xr:uid="{25B3CC88-1776-4888-BFDA-C4952E6BBF48}"/>
    <cellStyle name="60% - Accent5 9 2 3 3" xfId="24832" xr:uid="{BCD5416B-528A-41C1-831B-08B1A5D33471}"/>
    <cellStyle name="60% - Accent5 9 2 4" xfId="10951" xr:uid="{9DD2EB6E-C010-49EB-B1C2-580FA5039843}"/>
    <cellStyle name="60% - Accent5 9 2 4 2" xfId="27608" xr:uid="{9495465C-742D-446D-9ECD-16AA054477C1}"/>
    <cellStyle name="60% - Accent5 9 2 5" xfId="19280" xr:uid="{ABDB540F-CF0F-48E4-887B-CEE8379E9650}"/>
    <cellStyle name="60% - Accent5 9 3" xfId="4070" xr:uid="{FCDDDD2B-2EB0-4614-BF63-A6E396034ACE}"/>
    <cellStyle name="60% - Accent5 9 3 2" xfId="12400" xr:uid="{EC91D2FC-F900-4533-9430-58B7D7E82D54}"/>
    <cellStyle name="60% - Accent5 9 3 2 2" xfId="29057" xr:uid="{F3E7FB1B-7CF6-42EE-B821-947B81FCBCF1}"/>
    <cellStyle name="60% - Accent5 9 3 3" xfId="20729" xr:uid="{797AF2F2-7067-4F58-9DBA-5483BEE75144}"/>
    <cellStyle name="60% - Accent5 9 4" xfId="6846" xr:uid="{4F8C565F-8F33-451F-BD52-CD1CCDFEED39}"/>
    <cellStyle name="60% - Accent5 9 4 2" xfId="15176" xr:uid="{C5905C0C-4F37-45A7-8E37-8CD008566989}"/>
    <cellStyle name="60% - Accent5 9 4 2 2" xfId="31833" xr:uid="{DC15D0B3-426C-40CA-BE5D-9A2963AD824E}"/>
    <cellStyle name="60% - Accent5 9 4 3" xfId="23505" xr:uid="{8C58DDE6-E010-4DEC-878B-48FE708F087E}"/>
    <cellStyle name="60% - Accent5 9 5" xfId="9624" xr:uid="{2CE8EA07-03E0-4266-89D8-19C8CFA5F137}"/>
    <cellStyle name="60% - Accent5 9 5 2" xfId="26281" xr:uid="{EE05C9E4-0FCD-464C-AB6B-F46EB47DF666}"/>
    <cellStyle name="60% - Accent5 9 6" xfId="17953" xr:uid="{E553FD20-A8EA-4B52-81EE-91CCC488A2CF}"/>
    <cellStyle name="60% - Accent6" xfId="54" builtinId="52" customBuiltin="1"/>
    <cellStyle name="60% - Accent6 10" xfId="1400" xr:uid="{DB6F7AA2-E3F6-465B-98DB-5F5397DEACD0}"/>
    <cellStyle name="60% - Accent6 10 2" xfId="4191" xr:uid="{A98B156C-19E2-494C-8FDA-17762F9ECB9A}"/>
    <cellStyle name="60% - Accent6 10 2 2" xfId="12521" xr:uid="{15DB1807-23D9-458B-9D21-85E506455F46}"/>
    <cellStyle name="60% - Accent6 10 2 2 2" xfId="29178" xr:uid="{A8B03A5C-8302-4DA8-81A7-58FFF65937B4}"/>
    <cellStyle name="60% - Accent6 10 2 3" xfId="20850" xr:uid="{902CB368-9563-4E03-9E41-15A237BCF219}"/>
    <cellStyle name="60% - Accent6 10 3" xfId="6967" xr:uid="{1C295E71-6CCD-4310-80D3-23D956ED1913}"/>
    <cellStyle name="60% - Accent6 10 3 2" xfId="15297" xr:uid="{2179292A-BDE5-4DC3-AC27-8888C2F771ED}"/>
    <cellStyle name="60% - Accent6 10 3 2 2" xfId="31954" xr:uid="{56F1A692-39FE-4BE3-A24B-67502DF4BCC0}"/>
    <cellStyle name="60% - Accent6 10 3 3" xfId="23626" xr:uid="{A7449975-934E-4BFF-9272-E88A05BA4579}"/>
    <cellStyle name="60% - Accent6 10 4" xfId="9745" xr:uid="{80D4C4A4-1F89-4AF0-8D4E-A4E4CDD6FEB0}"/>
    <cellStyle name="60% - Accent6 10 4 2" xfId="26402" xr:uid="{2043F96D-7EB5-420B-B012-C1CDC23D14EA}"/>
    <cellStyle name="60% - Accent6 10 5" xfId="18074" xr:uid="{8053E1CC-A619-45E7-BEBE-217E5F5E9A00}"/>
    <cellStyle name="60% - Accent6 11" xfId="2862" xr:uid="{BFC233B0-5CB9-42C0-AC73-CB39EF176288}"/>
    <cellStyle name="60% - Accent6 11 2" xfId="11194" xr:uid="{05BFE1CF-3EA8-43F9-A05A-41564FB83030}"/>
    <cellStyle name="60% - Accent6 11 2 2" xfId="27851" xr:uid="{A706F554-578B-41D1-9B78-E5841E4F7505}"/>
    <cellStyle name="60% - Accent6 11 3" xfId="19523" xr:uid="{E68ED9F4-B5CE-413F-8DA5-E8E43A7AE058}"/>
    <cellStyle name="60% - Accent6 12" xfId="5640" xr:uid="{527CBB97-E5C4-4D1E-B020-065C4003C837}"/>
    <cellStyle name="60% - Accent6 12 2" xfId="13970" xr:uid="{A81413E0-CD11-448E-9CC4-5E331E1D7EDF}"/>
    <cellStyle name="60% - Accent6 12 2 2" xfId="30627" xr:uid="{1D66D20A-C03D-4CFF-9EA7-2B7FEF2CADB8}"/>
    <cellStyle name="60% - Accent6 12 3" xfId="22299" xr:uid="{EFEA4B61-324E-4C89-A8BC-5A2DF55CF306}"/>
    <cellStyle name="60% - Accent6 13" xfId="8416" xr:uid="{149D75CC-E664-4C5D-A235-060201D5B2B2}"/>
    <cellStyle name="60% - Accent6 13 2" xfId="25075" xr:uid="{C1633919-FE72-4804-8F55-1A50CD3AB35A}"/>
    <cellStyle name="60% - Accent6 14" xfId="16745" xr:uid="{176D1DFC-2989-451A-920E-6240C3377329}"/>
    <cellStyle name="60% - Accent6 2" xfId="97" xr:uid="{5F90108F-ADD2-45AA-9EF0-F06A8F4A3059}"/>
    <cellStyle name="60% - Accent6 2 10" xfId="5675" xr:uid="{38FFB24A-7C99-4132-A88A-EDF8A13CA22C}"/>
    <cellStyle name="60% - Accent6 2 10 2" xfId="14005" xr:uid="{F979E37A-198C-4E99-892B-FEFD10738EB3}"/>
    <cellStyle name="60% - Accent6 2 10 2 2" xfId="30662" xr:uid="{FD489764-7D47-4DE1-B691-FBCE89D1DC7B}"/>
    <cellStyle name="60% - Accent6 2 10 3" xfId="22334" xr:uid="{3A1DD531-A237-4B54-87A0-307F200CFA28}"/>
    <cellStyle name="60% - Accent6 2 10 4" xfId="35024" xr:uid="{3DC024A1-C5B8-4ED6-BB45-2FDCC9237FD0}"/>
    <cellStyle name="60% - Accent6 2 11" xfId="8452" xr:uid="{2E04D47E-7AD1-4D9E-BE73-EC2E03D25EB3}"/>
    <cellStyle name="60% - Accent6 2 11 2" xfId="25110" xr:uid="{BDC59B23-D764-4324-B501-13860A9ED61C}"/>
    <cellStyle name="60% - Accent6 2 12" xfId="16782" xr:uid="{220FF224-47BF-4500-8A01-B7212C0926F9}"/>
    <cellStyle name="60% - Accent6 2 13" xfId="33887" xr:uid="{DF2CBF53-0F14-433C-B3B9-DC4D3357B40E}"/>
    <cellStyle name="60% - Accent6 2 14" xfId="34725" xr:uid="{24E95CC5-4EC9-4365-9AB0-E1F5E5D579C8}"/>
    <cellStyle name="60% - Accent6 2 2" xfId="158" xr:uid="{0CC80C5B-0F6E-41E9-A2AA-52CE034871DB}"/>
    <cellStyle name="60% - Accent6 2 2 10" xfId="8511" xr:uid="{04A07B65-7B04-42C3-BC0A-BF6CDB7C6097}"/>
    <cellStyle name="60% - Accent6 2 2 10 2" xfId="25168" xr:uid="{E7ED27F9-C22D-44FC-97BC-3C06ED0311DD}"/>
    <cellStyle name="60% - Accent6 2 2 11" xfId="16840" xr:uid="{904727BC-6D00-469B-A49A-93DB87E249ED}"/>
    <cellStyle name="60% - Accent6 2 2 12" xfId="35025" xr:uid="{5500DE9D-8B1D-4AED-A769-1819088C952B}"/>
    <cellStyle name="60% - Accent6 2 2 2" xfId="279" xr:uid="{BA957128-F082-4FCF-B754-716B16D13343}"/>
    <cellStyle name="60% - Accent6 2 2 2 2" xfId="521" xr:uid="{AB85CD19-7274-4F63-98C2-9753DB055A53}"/>
    <cellStyle name="60% - Accent6 2 2 2 2 2" xfId="997" xr:uid="{D33DB18F-CC3F-41B6-81E7-A11DB3BD38E8}"/>
    <cellStyle name="60% - Accent6 2 2 2 2 2 2" xfId="2325" xr:uid="{B2B86E69-37FE-49C1-BA72-2425D4C28E4D}"/>
    <cellStyle name="60% - Accent6 2 2 2 2 2 2 2" xfId="5115" xr:uid="{2F3E48BA-2920-4E61-8C9F-D160772E818B}"/>
    <cellStyle name="60% - Accent6 2 2 2 2 2 2 2 2" xfId="13445" xr:uid="{6CB4FF85-4CCF-427C-840B-438B1917A805}"/>
    <cellStyle name="60% - Accent6 2 2 2 2 2 2 2 2 2" xfId="30102" xr:uid="{217CA913-7F47-430E-A1A0-90A2EBEDF057}"/>
    <cellStyle name="60% - Accent6 2 2 2 2 2 2 2 3" xfId="21774" xr:uid="{FFB676B7-AB59-4379-B121-785E93E23371}"/>
    <cellStyle name="60% - Accent6 2 2 2 2 2 2 3" xfId="7891" xr:uid="{4B7973E1-0494-48FF-8B53-D5C26A686A01}"/>
    <cellStyle name="60% - Accent6 2 2 2 2 2 2 3 2" xfId="16221" xr:uid="{65F3A020-6582-4CD0-819C-66117C52D0B6}"/>
    <cellStyle name="60% - Accent6 2 2 2 2 2 2 3 2 2" xfId="32878" xr:uid="{3D3DC1D3-F569-44C6-84F5-BA658EA7F72C}"/>
    <cellStyle name="60% - Accent6 2 2 2 2 2 2 3 3" xfId="24550" xr:uid="{2D95503D-D0E7-4B5D-B11E-DDC76EE91092}"/>
    <cellStyle name="60% - Accent6 2 2 2 2 2 2 4" xfId="10669" xr:uid="{70AEFB8D-322C-4D4C-8353-B24305C29C86}"/>
    <cellStyle name="60% - Accent6 2 2 2 2 2 2 4 2" xfId="27326" xr:uid="{3E3256D3-EE64-4C2B-92AC-CA5A65485403}"/>
    <cellStyle name="60% - Accent6 2 2 2 2 2 2 5" xfId="18998" xr:uid="{9919F7AE-5055-418D-9A59-3AB4769F6F66}"/>
    <cellStyle name="60% - Accent6 2 2 2 2 2 3" xfId="3788" xr:uid="{C29384B4-61C6-48B8-A0E4-18C0FAA51643}"/>
    <cellStyle name="60% - Accent6 2 2 2 2 2 3 2" xfId="12118" xr:uid="{D1656B33-39B3-47C6-8C5B-C692AA8B7C1C}"/>
    <cellStyle name="60% - Accent6 2 2 2 2 2 3 2 2" xfId="28775" xr:uid="{898E98C2-64E2-4806-95EB-8D1B2228D0A7}"/>
    <cellStyle name="60% - Accent6 2 2 2 2 2 3 3" xfId="20447" xr:uid="{2949BBC9-089B-4104-A619-88004882BE2C}"/>
    <cellStyle name="60% - Accent6 2 2 2 2 2 4" xfId="6564" xr:uid="{9B03D74A-F1D8-4412-8E9C-92FA56768FC5}"/>
    <cellStyle name="60% - Accent6 2 2 2 2 2 4 2" xfId="14894" xr:uid="{3D9A52BF-F1F4-4764-86D5-B869E56D8D57}"/>
    <cellStyle name="60% - Accent6 2 2 2 2 2 4 2 2" xfId="31551" xr:uid="{88B5F81B-C0D5-4220-878A-79174D4E0A19}"/>
    <cellStyle name="60% - Accent6 2 2 2 2 2 4 3" xfId="23223" xr:uid="{D1B07A81-3907-43DD-89D8-D2A55A47B329}"/>
    <cellStyle name="60% - Accent6 2 2 2 2 2 5" xfId="9342" xr:uid="{361834E7-C387-4497-8218-22B13644FC3A}"/>
    <cellStyle name="60% - Accent6 2 2 2 2 2 5 2" xfId="25999" xr:uid="{78799863-35CF-457A-B5C4-68BCCEBEB6EE}"/>
    <cellStyle name="60% - Accent6 2 2 2 2 2 6" xfId="17671" xr:uid="{CA6E4E57-B2EE-415E-99F2-DBB03EBC3006}"/>
    <cellStyle name="60% - Accent6 2 2 2 2 3" xfId="1851" xr:uid="{AF2D0AC8-90C3-40C1-9414-4B1CCB19EC43}"/>
    <cellStyle name="60% - Accent6 2 2 2 2 3 2" xfId="4641" xr:uid="{8534B509-0A2D-46C4-A6DA-9FCDC51B2FD5}"/>
    <cellStyle name="60% - Accent6 2 2 2 2 3 2 2" xfId="12971" xr:uid="{F9893AD3-6834-44BE-99B9-58AFAC0AD672}"/>
    <cellStyle name="60% - Accent6 2 2 2 2 3 2 2 2" xfId="29628" xr:uid="{B2C2326A-7FD9-4730-9D39-147922D3DD64}"/>
    <cellStyle name="60% - Accent6 2 2 2 2 3 2 3" xfId="21300" xr:uid="{BB257F7F-FF12-442F-8D5C-F1178808D7AA}"/>
    <cellStyle name="60% - Accent6 2 2 2 2 3 3" xfId="7417" xr:uid="{D8117BC8-F6C7-4F5A-9A62-2CE6B2812FE2}"/>
    <cellStyle name="60% - Accent6 2 2 2 2 3 3 2" xfId="15747" xr:uid="{D7864181-2068-4C64-A28F-D35204104339}"/>
    <cellStyle name="60% - Accent6 2 2 2 2 3 3 2 2" xfId="32404" xr:uid="{C6EAFAD0-8D18-4903-88F9-EE845376B8ED}"/>
    <cellStyle name="60% - Accent6 2 2 2 2 3 3 3" xfId="24076" xr:uid="{1527781D-007E-437C-A062-CD79123A25E8}"/>
    <cellStyle name="60% - Accent6 2 2 2 2 3 4" xfId="10195" xr:uid="{E175870A-CC49-412B-A71B-B32594942710}"/>
    <cellStyle name="60% - Accent6 2 2 2 2 3 4 2" xfId="26852" xr:uid="{969891AA-0F3B-4228-96A1-A6914969BA76}"/>
    <cellStyle name="60% - Accent6 2 2 2 2 3 5" xfId="18524" xr:uid="{69381BB3-8EF4-4C93-9E89-1964F47F43EE}"/>
    <cellStyle name="60% - Accent6 2 2 2 2 4" xfId="3314" xr:uid="{1F0C1E49-2111-45C5-BE05-33B04B56E7C9}"/>
    <cellStyle name="60% - Accent6 2 2 2 2 4 2" xfId="11644" xr:uid="{F9C29D6B-7549-44DB-BFF7-88963C63F78E}"/>
    <cellStyle name="60% - Accent6 2 2 2 2 4 2 2" xfId="28301" xr:uid="{D2C08DC3-61F2-4FD7-B4A5-871867AB3B86}"/>
    <cellStyle name="60% - Accent6 2 2 2 2 4 3" xfId="19973" xr:uid="{2FD54FF4-0EA8-4533-A230-DDCC9386DB88}"/>
    <cellStyle name="60% - Accent6 2 2 2 2 5" xfId="6090" xr:uid="{08FCF06C-ECD1-49EB-B2F8-738079CA0C66}"/>
    <cellStyle name="60% - Accent6 2 2 2 2 5 2" xfId="14420" xr:uid="{489E25D3-6122-4EE7-BC3A-BAEB51F4BFA5}"/>
    <cellStyle name="60% - Accent6 2 2 2 2 5 2 2" xfId="31077" xr:uid="{7E898A61-79B8-4E5D-A8D9-825A7D3A3BFA}"/>
    <cellStyle name="60% - Accent6 2 2 2 2 5 3" xfId="22749" xr:uid="{62039A15-FFA8-4D23-B810-6166C8BA3C7F}"/>
    <cellStyle name="60% - Accent6 2 2 2 2 6" xfId="8868" xr:uid="{DFB68FAA-4D40-4754-8787-6E7CACE71656}"/>
    <cellStyle name="60% - Accent6 2 2 2 2 6 2" xfId="25525" xr:uid="{47B8FA6D-0FA6-4678-BCFA-0628F3C2D7EF}"/>
    <cellStyle name="60% - Accent6 2 2 2 2 7" xfId="17197" xr:uid="{C476187B-C11C-49A3-ACF7-F3EA41EAC9B4}"/>
    <cellStyle name="60% - Accent6 2 2 2 3" xfId="757" xr:uid="{4672C796-A747-40CE-95B1-438491DDEF8C}"/>
    <cellStyle name="60% - Accent6 2 2 2 3 2" xfId="2087" xr:uid="{9E2FBEDB-ED43-4348-957A-CD4CD9306A2C}"/>
    <cellStyle name="60% - Accent6 2 2 2 3 2 2" xfId="4877" xr:uid="{E438DC2C-9D6B-4E01-AAB5-A56BFE3927E0}"/>
    <cellStyle name="60% - Accent6 2 2 2 3 2 2 2" xfId="13207" xr:uid="{21443E46-FE59-47FD-BF6C-45F851579AFB}"/>
    <cellStyle name="60% - Accent6 2 2 2 3 2 2 2 2" xfId="29864" xr:uid="{B6837705-87BC-43E2-B462-44C1BDE7B0C5}"/>
    <cellStyle name="60% - Accent6 2 2 2 3 2 2 3" xfId="21536" xr:uid="{70247BE1-2898-47BB-BB1E-3F82E99B46BC}"/>
    <cellStyle name="60% - Accent6 2 2 2 3 2 3" xfId="7653" xr:uid="{FB3B574D-03E8-4210-85E7-5084C3D9E272}"/>
    <cellStyle name="60% - Accent6 2 2 2 3 2 3 2" xfId="15983" xr:uid="{D38CFB38-78F0-4619-8B2E-AD056DF41E39}"/>
    <cellStyle name="60% - Accent6 2 2 2 3 2 3 2 2" xfId="32640" xr:uid="{8E613A24-9D7E-4223-824E-8C8AB8748E04}"/>
    <cellStyle name="60% - Accent6 2 2 2 3 2 3 3" xfId="24312" xr:uid="{E4FC9E52-69E1-48A0-9A55-422E3798E052}"/>
    <cellStyle name="60% - Accent6 2 2 2 3 2 4" xfId="10431" xr:uid="{8A0F145A-71E5-49F0-9CA9-2ED9C92ADAF4}"/>
    <cellStyle name="60% - Accent6 2 2 2 3 2 4 2" xfId="27088" xr:uid="{39CD44E3-8D26-41B7-B9B4-3174E14F8E41}"/>
    <cellStyle name="60% - Accent6 2 2 2 3 2 5" xfId="18760" xr:uid="{99935D5B-57A9-4990-AA2C-C350BE1E6805}"/>
    <cellStyle name="60% - Accent6 2 2 2 3 3" xfId="3550" xr:uid="{0708CD34-5F5E-44F3-BB06-3DA4603386BD}"/>
    <cellStyle name="60% - Accent6 2 2 2 3 3 2" xfId="11880" xr:uid="{F8ED7505-E281-48C4-A256-7EF3AAF5D79A}"/>
    <cellStyle name="60% - Accent6 2 2 2 3 3 2 2" xfId="28537" xr:uid="{C3252617-5319-44A3-932E-1FB935E3011A}"/>
    <cellStyle name="60% - Accent6 2 2 2 3 3 3" xfId="20209" xr:uid="{78929711-B930-41B4-9FB2-DCC0C1702AA7}"/>
    <cellStyle name="60% - Accent6 2 2 2 3 4" xfId="6326" xr:uid="{2BFF6ADD-D1DC-4617-9712-EB91932B9435}"/>
    <cellStyle name="60% - Accent6 2 2 2 3 4 2" xfId="14656" xr:uid="{60D03C29-F017-446D-85F8-A15FA6832163}"/>
    <cellStyle name="60% - Accent6 2 2 2 3 4 2 2" xfId="31313" xr:uid="{668B2875-48AE-45FB-95E8-E7468E9D2A09}"/>
    <cellStyle name="60% - Accent6 2 2 2 3 4 3" xfId="22985" xr:uid="{DDEBDC1D-64A3-46B3-A60E-098DE2CE4B1D}"/>
    <cellStyle name="60% - Accent6 2 2 2 3 5" xfId="9104" xr:uid="{EFB24982-92C6-40A0-9DF1-C3F674FBBCF5}"/>
    <cellStyle name="60% - Accent6 2 2 2 3 5 2" xfId="25761" xr:uid="{E516F6D8-F864-4260-A54D-E7FE79865B85}"/>
    <cellStyle name="60% - Accent6 2 2 2 3 6" xfId="17433" xr:uid="{8FE68D58-1320-4A5E-BBCD-91AB6F1A2F71}"/>
    <cellStyle name="60% - Accent6 2 2 2 4" xfId="1234" xr:uid="{520D319C-6566-4429-A5D5-76C996D30EF3}"/>
    <cellStyle name="60% - Accent6 2 2 2 4 2" xfId="2562" xr:uid="{13340884-3A51-45B4-A375-AA89C97AF2B2}"/>
    <cellStyle name="60% - Accent6 2 2 2 4 2 2" xfId="5352" xr:uid="{B6C32F3A-CD4F-46DC-A3B5-4E8DEE0346B0}"/>
    <cellStyle name="60% - Accent6 2 2 2 4 2 2 2" xfId="13682" xr:uid="{A036DC3D-C78D-42BB-8477-AFBB26C4B260}"/>
    <cellStyle name="60% - Accent6 2 2 2 4 2 2 2 2" xfId="30339" xr:uid="{8EAD3BEC-87A6-4173-BCC2-5730BC76D0F6}"/>
    <cellStyle name="60% - Accent6 2 2 2 4 2 2 3" xfId="22011" xr:uid="{60FDB384-86EE-43B4-A50C-E4CA753239D7}"/>
    <cellStyle name="60% - Accent6 2 2 2 4 2 3" xfId="8128" xr:uid="{3B7200FB-965A-4628-9898-7BDBE9668AE5}"/>
    <cellStyle name="60% - Accent6 2 2 2 4 2 3 2" xfId="16458" xr:uid="{C4FCA2F8-D0EC-4275-B4BD-61159DE7C106}"/>
    <cellStyle name="60% - Accent6 2 2 2 4 2 3 2 2" xfId="33115" xr:uid="{5EAA49D2-9D36-4737-A3AE-9A1952204DCF}"/>
    <cellStyle name="60% - Accent6 2 2 2 4 2 3 3" xfId="24787" xr:uid="{E4658631-E393-453B-8438-7C7B73811105}"/>
    <cellStyle name="60% - Accent6 2 2 2 4 2 4" xfId="10906" xr:uid="{BDC5DB1B-1C02-4E13-A62F-F12B6F634CB9}"/>
    <cellStyle name="60% - Accent6 2 2 2 4 2 4 2" xfId="27563" xr:uid="{B72CF293-7FD6-4125-9A7F-A6D9FB2EAE5B}"/>
    <cellStyle name="60% - Accent6 2 2 2 4 2 5" xfId="19235" xr:uid="{AFE4766C-BA7A-4839-987F-C9EB7000E5ED}"/>
    <cellStyle name="60% - Accent6 2 2 2 4 3" xfId="4025" xr:uid="{0119EA1F-066B-4800-A92D-406FDF7D89DD}"/>
    <cellStyle name="60% - Accent6 2 2 2 4 3 2" xfId="12355" xr:uid="{B52AF508-162B-4193-9095-569990960C3A}"/>
    <cellStyle name="60% - Accent6 2 2 2 4 3 2 2" xfId="29012" xr:uid="{ABEC86DE-B157-465C-8D02-A5D6D0A9ADE4}"/>
    <cellStyle name="60% - Accent6 2 2 2 4 3 3" xfId="20684" xr:uid="{8F0C6784-874C-49C4-87E7-056529E0EFED}"/>
    <cellStyle name="60% - Accent6 2 2 2 4 4" xfId="6801" xr:uid="{53E736AE-CD78-414D-B283-1A9938D4729C}"/>
    <cellStyle name="60% - Accent6 2 2 2 4 4 2" xfId="15131" xr:uid="{895C0EB8-33DB-4028-9958-FE232A7D3DAD}"/>
    <cellStyle name="60% - Accent6 2 2 2 4 4 2 2" xfId="31788" xr:uid="{0D0CFDD6-15C3-4ADF-8EC7-7AA58135FAE7}"/>
    <cellStyle name="60% - Accent6 2 2 2 4 4 3" xfId="23460" xr:uid="{608086A0-D6BC-4A41-B38D-573F4E9C9633}"/>
    <cellStyle name="60% - Accent6 2 2 2 4 5" xfId="9579" xr:uid="{D6F5B209-9B72-4244-BBEF-E8A54ECB2E43}"/>
    <cellStyle name="60% - Accent6 2 2 2 4 5 2" xfId="26236" xr:uid="{7AD9FC2E-4C43-4CD6-AC6E-6154351A2317}"/>
    <cellStyle name="60% - Accent6 2 2 2 4 6" xfId="17908" xr:uid="{89DAB11B-7426-453F-8E45-91AEDD460DB4}"/>
    <cellStyle name="60% - Accent6 2 2 2 5" xfId="1614" xr:uid="{94EEC8D4-35D8-4B6E-A31F-A0285A5AB29C}"/>
    <cellStyle name="60% - Accent6 2 2 2 5 2" xfId="4404" xr:uid="{DA90BDF6-4250-46B8-BBA5-07DF54F6EDD9}"/>
    <cellStyle name="60% - Accent6 2 2 2 5 2 2" xfId="12734" xr:uid="{BB9E3538-83E9-48A2-814C-24FC3B8AD205}"/>
    <cellStyle name="60% - Accent6 2 2 2 5 2 2 2" xfId="29391" xr:uid="{924190BB-7E3B-4936-9632-A5EB6207863E}"/>
    <cellStyle name="60% - Accent6 2 2 2 5 2 3" xfId="21063" xr:uid="{B8FE0C7F-45A3-4C09-AA65-D5E921B7ACA0}"/>
    <cellStyle name="60% - Accent6 2 2 2 5 3" xfId="7180" xr:uid="{F3B747B6-2438-4D28-BA09-28FBCDA7F6AD}"/>
    <cellStyle name="60% - Accent6 2 2 2 5 3 2" xfId="15510" xr:uid="{59F40523-1EA0-45E9-A378-F187DD14E604}"/>
    <cellStyle name="60% - Accent6 2 2 2 5 3 2 2" xfId="32167" xr:uid="{202D959B-D44B-4509-ACC5-23C3819D0FB9}"/>
    <cellStyle name="60% - Accent6 2 2 2 5 3 3" xfId="23839" xr:uid="{1759BC7D-31F3-423F-A923-11D9A1CA6D3B}"/>
    <cellStyle name="60% - Accent6 2 2 2 5 4" xfId="9958" xr:uid="{29D9BC6A-3D8D-4238-BC8F-016500EB860E}"/>
    <cellStyle name="60% - Accent6 2 2 2 5 4 2" xfId="26615" xr:uid="{0DAA4C6C-356D-4900-B678-FE8AC8E0769D}"/>
    <cellStyle name="60% - Accent6 2 2 2 5 5" xfId="18287" xr:uid="{3103D197-618B-4BF9-82B7-58B150353F01}"/>
    <cellStyle name="60% - Accent6 2 2 2 6" xfId="3077" xr:uid="{8BC52E3C-A3F2-4735-9048-3BA5CB188665}"/>
    <cellStyle name="60% - Accent6 2 2 2 6 2" xfId="11407" xr:uid="{9E638068-8AC7-4C35-9035-B33E041C1673}"/>
    <cellStyle name="60% - Accent6 2 2 2 6 2 2" xfId="28064" xr:uid="{6F946DB3-1A0A-415F-B25A-9CA4C44E70A6}"/>
    <cellStyle name="60% - Accent6 2 2 2 6 3" xfId="19736" xr:uid="{0C216938-E4D0-4114-BDE5-44C899C5C98B}"/>
    <cellStyle name="60% - Accent6 2 2 2 7" xfId="5853" xr:uid="{BCDE5C7F-A1D8-49BF-B442-D82697D3296E}"/>
    <cellStyle name="60% - Accent6 2 2 2 7 2" xfId="14183" xr:uid="{9743CE8F-14D6-45B3-A929-BCEAC48001E1}"/>
    <cellStyle name="60% - Accent6 2 2 2 7 2 2" xfId="30840" xr:uid="{D747821B-A1EA-46D3-B50F-6A872E3A4CC0}"/>
    <cellStyle name="60% - Accent6 2 2 2 7 3" xfId="22512" xr:uid="{39CB5353-F2C9-4716-9FB7-745D346A7DA5}"/>
    <cellStyle name="60% - Accent6 2 2 2 8" xfId="8631" xr:uid="{AB7967EB-558A-4E49-85A7-B448556946FD}"/>
    <cellStyle name="60% - Accent6 2 2 2 8 2" xfId="25288" xr:uid="{72E8028E-B9B3-476C-AFF3-C52059921D74}"/>
    <cellStyle name="60% - Accent6 2 2 2 9" xfId="16960" xr:uid="{D51607C3-2C91-4659-A166-7D8ECF03D755}"/>
    <cellStyle name="60% - Accent6 2 2 3" xfId="401" xr:uid="{4E6F17EB-2D7C-4309-A264-D83B25B93ECF}"/>
    <cellStyle name="60% - Accent6 2 2 3 2" xfId="879" xr:uid="{E87604E9-0D9D-42EE-BA0B-8D28A83C7F70}"/>
    <cellStyle name="60% - Accent6 2 2 3 2 2" xfId="2207" xr:uid="{332D6AD4-B3A3-4FE8-8E66-2FEB5342A623}"/>
    <cellStyle name="60% - Accent6 2 2 3 2 2 2" xfId="4997" xr:uid="{33B1D092-BD9F-4898-880C-C11C51C6BD29}"/>
    <cellStyle name="60% - Accent6 2 2 3 2 2 2 2" xfId="13327" xr:uid="{217FFF69-ECE0-4DD9-852E-D03C2F543166}"/>
    <cellStyle name="60% - Accent6 2 2 3 2 2 2 2 2" xfId="29984" xr:uid="{CA5C3A2B-EFEF-4D62-BC09-1D97BA69BF93}"/>
    <cellStyle name="60% - Accent6 2 2 3 2 2 2 3" xfId="21656" xr:uid="{EEDD2E98-7926-450E-8B8E-7CF36E5089DB}"/>
    <cellStyle name="60% - Accent6 2 2 3 2 2 3" xfId="7773" xr:uid="{E1086CE7-18D6-4847-9FC7-52F451912FCF}"/>
    <cellStyle name="60% - Accent6 2 2 3 2 2 3 2" xfId="16103" xr:uid="{38CAD7C9-3BE2-4EB0-8C05-AA5AB75DE55D}"/>
    <cellStyle name="60% - Accent6 2 2 3 2 2 3 2 2" xfId="32760" xr:uid="{9043AD54-4521-4849-8DA4-0458B960EFD4}"/>
    <cellStyle name="60% - Accent6 2 2 3 2 2 3 3" xfId="24432" xr:uid="{F587CF31-E886-4B92-99BD-62A07FD9D641}"/>
    <cellStyle name="60% - Accent6 2 2 3 2 2 4" xfId="10551" xr:uid="{14B270FE-D02D-495F-B0FF-E251D3EC3ED8}"/>
    <cellStyle name="60% - Accent6 2 2 3 2 2 4 2" xfId="27208" xr:uid="{9AA5FCB3-7A20-4DFF-AA56-9046DDF1F1EB}"/>
    <cellStyle name="60% - Accent6 2 2 3 2 2 5" xfId="18880" xr:uid="{60E09D15-8FBC-4446-B7F2-4362B732E2F6}"/>
    <cellStyle name="60% - Accent6 2 2 3 2 3" xfId="3670" xr:uid="{9B769D7D-34D7-48B1-BD3C-39601A7CB2ED}"/>
    <cellStyle name="60% - Accent6 2 2 3 2 3 2" xfId="12000" xr:uid="{AC983E41-4B30-493D-9593-4551DCCC0BBB}"/>
    <cellStyle name="60% - Accent6 2 2 3 2 3 2 2" xfId="28657" xr:uid="{F3B37EF2-497C-4CAA-829A-90D679EF441C}"/>
    <cellStyle name="60% - Accent6 2 2 3 2 3 3" xfId="20329" xr:uid="{2428F2C2-9013-44EC-A0F5-9B70C9582D6A}"/>
    <cellStyle name="60% - Accent6 2 2 3 2 4" xfId="6446" xr:uid="{753F8C22-077F-4495-8BA9-E5BE36C189F9}"/>
    <cellStyle name="60% - Accent6 2 2 3 2 4 2" xfId="14776" xr:uid="{9303D58A-10AE-4A79-9CE6-03BD4B422BDA}"/>
    <cellStyle name="60% - Accent6 2 2 3 2 4 2 2" xfId="31433" xr:uid="{83731BA3-1BD0-41C7-BC8A-745D29810FA8}"/>
    <cellStyle name="60% - Accent6 2 2 3 2 4 3" xfId="23105" xr:uid="{89F79E4D-4FAF-49D1-9CFD-9EA09A00BD9A}"/>
    <cellStyle name="60% - Accent6 2 2 3 2 5" xfId="9224" xr:uid="{2068DD88-4298-439B-87E3-07A042BAF6F4}"/>
    <cellStyle name="60% - Accent6 2 2 3 2 5 2" xfId="25881" xr:uid="{B6F3B547-2C94-4464-8651-7B3AF42512C3}"/>
    <cellStyle name="60% - Accent6 2 2 3 2 6" xfId="17553" xr:uid="{84A6D866-3195-43ED-8A5F-EDF4B5799843}"/>
    <cellStyle name="60% - Accent6 2 2 3 3" xfId="1731" xr:uid="{C4D91ABA-AC7B-459E-A3E4-FCBE2FAE6DD6}"/>
    <cellStyle name="60% - Accent6 2 2 3 3 2" xfId="4521" xr:uid="{B3B333F0-85A8-4C94-964B-F3FD5874C28E}"/>
    <cellStyle name="60% - Accent6 2 2 3 3 2 2" xfId="12851" xr:uid="{48BE83EB-49E3-43E8-B04C-06340CB6C963}"/>
    <cellStyle name="60% - Accent6 2 2 3 3 2 2 2" xfId="29508" xr:uid="{8A5980A8-2A74-43D8-B869-811E0F106C72}"/>
    <cellStyle name="60% - Accent6 2 2 3 3 2 3" xfId="21180" xr:uid="{B6D20760-BD63-4C2E-A6D8-62A109F6768D}"/>
    <cellStyle name="60% - Accent6 2 2 3 3 3" xfId="7297" xr:uid="{225C7F66-DB08-4889-A16A-2793CA114C2D}"/>
    <cellStyle name="60% - Accent6 2 2 3 3 3 2" xfId="15627" xr:uid="{07641FE4-71C8-470B-A876-678984191118}"/>
    <cellStyle name="60% - Accent6 2 2 3 3 3 2 2" xfId="32284" xr:uid="{63EE23F4-0436-4DB9-93F7-6FDDF6746EA0}"/>
    <cellStyle name="60% - Accent6 2 2 3 3 3 3" xfId="23956" xr:uid="{3A9DCC3C-F0B7-45A3-A3B2-A1E575121117}"/>
    <cellStyle name="60% - Accent6 2 2 3 3 4" xfId="10075" xr:uid="{33172716-C62C-400F-8E12-9378810C0168}"/>
    <cellStyle name="60% - Accent6 2 2 3 3 4 2" xfId="26732" xr:uid="{F567944D-5CB1-4380-8C5B-5853AB5D393F}"/>
    <cellStyle name="60% - Accent6 2 2 3 3 5" xfId="18404" xr:uid="{928BE88D-C004-40ED-A240-6587F8B2BFC7}"/>
    <cellStyle name="60% - Accent6 2 2 3 4" xfId="3194" xr:uid="{E8DE4FF3-BCA9-43CA-9DA3-0B74D7834E89}"/>
    <cellStyle name="60% - Accent6 2 2 3 4 2" xfId="11524" xr:uid="{4BC10AC3-7F7B-4C39-A18F-E7E000DBC132}"/>
    <cellStyle name="60% - Accent6 2 2 3 4 2 2" xfId="28181" xr:uid="{E16BE7B6-D6E8-4189-BA8B-B6ED611E3772}"/>
    <cellStyle name="60% - Accent6 2 2 3 4 3" xfId="19853" xr:uid="{54B9B037-547C-479C-B393-405AD2DFB6C3}"/>
    <cellStyle name="60% - Accent6 2 2 3 5" xfId="5970" xr:uid="{9246A585-A0F2-476A-B1A9-456D87F26675}"/>
    <cellStyle name="60% - Accent6 2 2 3 5 2" xfId="14300" xr:uid="{89665564-B356-47BC-A1C3-A7E599876664}"/>
    <cellStyle name="60% - Accent6 2 2 3 5 2 2" xfId="30957" xr:uid="{7ABC76D9-8A77-473A-8588-48F292D449D7}"/>
    <cellStyle name="60% - Accent6 2 2 3 5 3" xfId="22629" xr:uid="{9E016085-148D-4260-8A2F-FCBF401EC38D}"/>
    <cellStyle name="60% - Accent6 2 2 3 6" xfId="8748" xr:uid="{7F16DD18-F010-43DC-9BA4-9A9A37EC7022}"/>
    <cellStyle name="60% - Accent6 2 2 3 6 2" xfId="25405" xr:uid="{850FEC94-5F37-4A12-ACA2-510B71C68F11}"/>
    <cellStyle name="60% - Accent6 2 2 3 7" xfId="17077" xr:uid="{653F472C-5842-47B2-AE26-8B3028E9E284}"/>
    <cellStyle name="60% - Accent6 2 2 4" xfId="637" xr:uid="{E2E43DD6-4C8E-45A3-9048-C9FB9EF58DF8}"/>
    <cellStyle name="60% - Accent6 2 2 4 2" xfId="1967" xr:uid="{585AD410-9473-4673-A5CC-A46E700BCC9B}"/>
    <cellStyle name="60% - Accent6 2 2 4 2 2" xfId="4757" xr:uid="{C0E6E488-FF07-49D7-93C8-60EE851E6824}"/>
    <cellStyle name="60% - Accent6 2 2 4 2 2 2" xfId="13087" xr:uid="{D3EF5038-C5AB-4A83-82F8-A8E9F7B56F59}"/>
    <cellStyle name="60% - Accent6 2 2 4 2 2 2 2" xfId="29744" xr:uid="{7008284A-E570-45D7-8199-4FDD7B7721DB}"/>
    <cellStyle name="60% - Accent6 2 2 4 2 2 3" xfId="21416" xr:uid="{0830940C-DADC-4F71-B2DE-B4D7AB1FBE82}"/>
    <cellStyle name="60% - Accent6 2 2 4 2 3" xfId="7533" xr:uid="{5AC62255-FE45-4C81-BD20-2C1064D70A94}"/>
    <cellStyle name="60% - Accent6 2 2 4 2 3 2" xfId="15863" xr:uid="{83005F8B-2FC1-49B6-BE6A-E582E3110ED9}"/>
    <cellStyle name="60% - Accent6 2 2 4 2 3 2 2" xfId="32520" xr:uid="{FF9B8C02-8DE9-4E31-BAE1-4DA83A582977}"/>
    <cellStyle name="60% - Accent6 2 2 4 2 3 3" xfId="24192" xr:uid="{02F820CB-BB4E-4616-A793-4CD256DF3038}"/>
    <cellStyle name="60% - Accent6 2 2 4 2 4" xfId="10311" xr:uid="{074B2849-3D66-4DFD-81F1-2A9BB762875D}"/>
    <cellStyle name="60% - Accent6 2 2 4 2 4 2" xfId="26968" xr:uid="{82A2BF95-9C85-4894-81E2-998425C4EF34}"/>
    <cellStyle name="60% - Accent6 2 2 4 2 5" xfId="18640" xr:uid="{ED3C20D5-BB07-48F6-9710-AA942561E31C}"/>
    <cellStyle name="60% - Accent6 2 2 4 3" xfId="3430" xr:uid="{A97A3F04-AC84-430D-9B63-BB9788CAF677}"/>
    <cellStyle name="60% - Accent6 2 2 4 3 2" xfId="11760" xr:uid="{7441BBEB-D01E-45DE-97EF-2D6460E72D8F}"/>
    <cellStyle name="60% - Accent6 2 2 4 3 2 2" xfId="28417" xr:uid="{9A17F1D7-2B67-40A5-B38D-CDD430B40665}"/>
    <cellStyle name="60% - Accent6 2 2 4 3 3" xfId="20089" xr:uid="{64DF908B-E6FA-40C9-8872-3DEF38126C34}"/>
    <cellStyle name="60% - Accent6 2 2 4 4" xfId="6206" xr:uid="{F3B53729-E7FB-47B6-ABBE-6730E7681073}"/>
    <cellStyle name="60% - Accent6 2 2 4 4 2" xfId="14536" xr:uid="{0C2DF41E-F881-49DC-9DE7-3773CB097E29}"/>
    <cellStyle name="60% - Accent6 2 2 4 4 2 2" xfId="31193" xr:uid="{33B70B72-9920-4F97-B355-16658E797934}"/>
    <cellStyle name="60% - Accent6 2 2 4 4 3" xfId="22865" xr:uid="{3D76B438-47A9-43AF-A954-332B112D25DF}"/>
    <cellStyle name="60% - Accent6 2 2 4 5" xfId="8984" xr:uid="{4A808177-14EC-42DB-9063-610F512C0F23}"/>
    <cellStyle name="60% - Accent6 2 2 4 5 2" xfId="25641" xr:uid="{79CEC040-F0F4-4907-9CAC-FCA0E90A2B5E}"/>
    <cellStyle name="60% - Accent6 2 2 4 6" xfId="17313" xr:uid="{2BDC2BBA-DC63-43A2-ABB9-52C2D1812176}"/>
    <cellStyle name="60% - Accent6 2 2 5" xfId="1114" xr:uid="{F23EA2CF-1149-408D-BA38-2F0B7D439BF9}"/>
    <cellStyle name="60% - Accent6 2 2 5 2" xfId="2442" xr:uid="{80121B6E-14D9-4706-A1BA-14F3413163BC}"/>
    <cellStyle name="60% - Accent6 2 2 5 2 2" xfId="5232" xr:uid="{B22827BE-FEDE-4954-9C47-E2FC6686D085}"/>
    <cellStyle name="60% - Accent6 2 2 5 2 2 2" xfId="13562" xr:uid="{A3B6339C-916A-440C-A925-6CA70697191A}"/>
    <cellStyle name="60% - Accent6 2 2 5 2 2 2 2" xfId="30219" xr:uid="{89B6A574-69DF-458C-9FD3-739E2C368573}"/>
    <cellStyle name="60% - Accent6 2 2 5 2 2 3" xfId="21891" xr:uid="{0C78C313-1E64-4275-A370-98BD96598610}"/>
    <cellStyle name="60% - Accent6 2 2 5 2 3" xfId="8008" xr:uid="{41DCB16A-13D1-4F72-A4EE-E36D098F603F}"/>
    <cellStyle name="60% - Accent6 2 2 5 2 3 2" xfId="16338" xr:uid="{D4B66970-90D6-4D27-83A9-66331076266C}"/>
    <cellStyle name="60% - Accent6 2 2 5 2 3 2 2" xfId="32995" xr:uid="{BC09430A-8CBF-4A52-A2C2-EA91E5648BDC}"/>
    <cellStyle name="60% - Accent6 2 2 5 2 3 3" xfId="24667" xr:uid="{8D400D83-82C9-4EFA-BF68-F53225565E9A}"/>
    <cellStyle name="60% - Accent6 2 2 5 2 4" xfId="10786" xr:uid="{75F21E8C-A27E-4455-8456-0DA6508A23E6}"/>
    <cellStyle name="60% - Accent6 2 2 5 2 4 2" xfId="27443" xr:uid="{840C9FAC-3474-4127-BCAB-CE970605E307}"/>
    <cellStyle name="60% - Accent6 2 2 5 2 5" xfId="19115" xr:uid="{988AF1C4-0A18-4D11-AA1B-C0DF91F0E389}"/>
    <cellStyle name="60% - Accent6 2 2 5 3" xfId="3905" xr:uid="{FF6A4258-3310-4FE0-8C9B-25E8E00F2532}"/>
    <cellStyle name="60% - Accent6 2 2 5 3 2" xfId="12235" xr:uid="{A258EC7F-4665-4A6D-BD80-5CA78350E64B}"/>
    <cellStyle name="60% - Accent6 2 2 5 3 2 2" xfId="28892" xr:uid="{3B2754D4-BDE7-4D12-963B-C44166E407ED}"/>
    <cellStyle name="60% - Accent6 2 2 5 3 3" xfId="20564" xr:uid="{58314776-64AB-42A8-8411-B80A0533FFDB}"/>
    <cellStyle name="60% - Accent6 2 2 5 4" xfId="6681" xr:uid="{1072BE3D-1FC1-4504-9553-0748F8ABB654}"/>
    <cellStyle name="60% - Accent6 2 2 5 4 2" xfId="15011" xr:uid="{F1C61188-D61C-4181-936B-1D1D05DEF2F0}"/>
    <cellStyle name="60% - Accent6 2 2 5 4 2 2" xfId="31668" xr:uid="{88BEB224-D166-449D-9B93-AD2C228F88FC}"/>
    <cellStyle name="60% - Accent6 2 2 5 4 3" xfId="23340" xr:uid="{F8874DBB-8B31-4298-9EDE-647C2A411510}"/>
    <cellStyle name="60% - Accent6 2 2 5 5" xfId="9459" xr:uid="{3D95046C-4A77-4DA6-8B2B-1487EF9747D0}"/>
    <cellStyle name="60% - Accent6 2 2 5 5 2" xfId="26116" xr:uid="{678241B3-DAB2-4245-A7C1-D6236AD43823}"/>
    <cellStyle name="60% - Accent6 2 2 5 6" xfId="17788" xr:uid="{21D8E8BC-3B97-4CB7-AC6A-51B444A6ECB9}"/>
    <cellStyle name="60% - Accent6 2 2 6" xfId="1379" xr:uid="{94C12929-2F0D-44F7-B377-D4A0EA3FCDBC}"/>
    <cellStyle name="60% - Accent6 2 2 6 2" xfId="2707" xr:uid="{2250253F-3236-4272-BC6E-0BB996F1A6D4}"/>
    <cellStyle name="60% - Accent6 2 2 6 2 2" xfId="5497" xr:uid="{F0283E60-C81F-4376-AB08-36B6B8767755}"/>
    <cellStyle name="60% - Accent6 2 2 6 2 2 2" xfId="13827" xr:uid="{E2F2DC6E-1524-49B5-A013-A4553C50C895}"/>
    <cellStyle name="60% - Accent6 2 2 6 2 2 2 2" xfId="30484" xr:uid="{DD036429-0195-4B7C-AFEF-23060C71BB07}"/>
    <cellStyle name="60% - Accent6 2 2 6 2 2 3" xfId="22156" xr:uid="{83CCCB84-2F83-48CA-989E-1AA89CC3789B}"/>
    <cellStyle name="60% - Accent6 2 2 6 2 3" xfId="8273" xr:uid="{3DFDF338-1894-4051-8325-004583F8F36E}"/>
    <cellStyle name="60% - Accent6 2 2 6 2 3 2" xfId="16603" xr:uid="{A6FB1D09-8C15-4EBA-BD89-29609DF87DAD}"/>
    <cellStyle name="60% - Accent6 2 2 6 2 3 2 2" xfId="33260" xr:uid="{18C2C182-8F27-427B-841F-9985C84EEB1D}"/>
    <cellStyle name="60% - Accent6 2 2 6 2 3 3" xfId="24932" xr:uid="{AC33A761-27B8-46CD-8B64-C8BFB9DC7468}"/>
    <cellStyle name="60% - Accent6 2 2 6 2 4" xfId="11051" xr:uid="{135FE630-D132-4620-A5AD-A40A5A60DAF7}"/>
    <cellStyle name="60% - Accent6 2 2 6 2 4 2" xfId="27708" xr:uid="{DBE229BE-0655-4665-9CBE-5BE356CBCF85}"/>
    <cellStyle name="60% - Accent6 2 2 6 2 5" xfId="19380" xr:uid="{AD1D7406-27ED-495A-9D2F-CBDBCBE596C1}"/>
    <cellStyle name="60% - Accent6 2 2 6 3" xfId="4170" xr:uid="{CDD03CA0-3030-4899-9F3F-30DC4AA76503}"/>
    <cellStyle name="60% - Accent6 2 2 6 3 2" xfId="12500" xr:uid="{BE069933-A682-4658-A4B4-215697977251}"/>
    <cellStyle name="60% - Accent6 2 2 6 3 2 2" xfId="29157" xr:uid="{9D161479-F74C-4CDE-A648-FE4BE0B3C86D}"/>
    <cellStyle name="60% - Accent6 2 2 6 3 3" xfId="20829" xr:uid="{C2338D9A-5CFE-48D1-A111-B930F64CD68C}"/>
    <cellStyle name="60% - Accent6 2 2 6 4" xfId="6946" xr:uid="{9EA8ACF1-DBF5-414D-A650-5E7B562C5D10}"/>
    <cellStyle name="60% - Accent6 2 2 6 4 2" xfId="15276" xr:uid="{4FA09049-32DD-45ED-B667-3433C8CF5B0E}"/>
    <cellStyle name="60% - Accent6 2 2 6 4 2 2" xfId="31933" xr:uid="{3997927A-494E-4C2B-B4AE-65BB01E39DD2}"/>
    <cellStyle name="60% - Accent6 2 2 6 4 3" xfId="23605" xr:uid="{A5B1CE21-D3C9-4EF3-BECD-FFF1CFEEECF4}"/>
    <cellStyle name="60% - Accent6 2 2 6 5" xfId="9724" xr:uid="{0B6B4614-5F77-451D-90CD-67361FEBA1C9}"/>
    <cellStyle name="60% - Accent6 2 2 6 5 2" xfId="26381" xr:uid="{D3CFC80E-849C-498F-8D92-AA93E0209356}"/>
    <cellStyle name="60% - Accent6 2 2 6 6" xfId="18053" xr:uid="{F5EA36F1-2714-4BCF-AE89-839E2C4A14B7}"/>
    <cellStyle name="60% - Accent6 2 2 7" xfId="1494" xr:uid="{28FF426E-ADB3-4408-9EF2-20494AF0321A}"/>
    <cellStyle name="60% - Accent6 2 2 7 2" xfId="4284" xr:uid="{A6E302A6-000E-42CF-B8F5-80F18CCCE29E}"/>
    <cellStyle name="60% - Accent6 2 2 7 2 2" xfId="12614" xr:uid="{DC3C9DAC-1B97-4880-9254-C280DC8DE59D}"/>
    <cellStyle name="60% - Accent6 2 2 7 2 2 2" xfId="29271" xr:uid="{729FD3DA-D8CD-4902-98C6-B89A66E8746C}"/>
    <cellStyle name="60% - Accent6 2 2 7 2 3" xfId="20943" xr:uid="{937DD8B5-D5DF-4445-BC78-A704288C7CD9}"/>
    <cellStyle name="60% - Accent6 2 2 7 3" xfId="7060" xr:uid="{BF2D683E-64CE-4E91-B9AD-D8B06EBD19DA}"/>
    <cellStyle name="60% - Accent6 2 2 7 3 2" xfId="15390" xr:uid="{7C9E6B74-6891-40AF-B350-F4C30CC92269}"/>
    <cellStyle name="60% - Accent6 2 2 7 3 2 2" xfId="32047" xr:uid="{33E77E7F-6B24-4805-8BD3-14F7879A86AC}"/>
    <cellStyle name="60% - Accent6 2 2 7 3 3" xfId="23719" xr:uid="{8881490B-DD37-4905-B7E8-CB1BFF744EE4}"/>
    <cellStyle name="60% - Accent6 2 2 7 4" xfId="9838" xr:uid="{27656AF6-0313-4B45-BAE6-C8A4F857FAB5}"/>
    <cellStyle name="60% - Accent6 2 2 7 4 2" xfId="26495" xr:uid="{650A37F1-958E-4648-AEDE-090378E16940}"/>
    <cellStyle name="60% - Accent6 2 2 7 5" xfId="18167" xr:uid="{36CC4606-2230-47FD-955C-5FCFFC2D94F4}"/>
    <cellStyle name="60% - Accent6 2 2 8" xfId="2957" xr:uid="{017EEF57-389E-4519-8E6A-191B288358B7}"/>
    <cellStyle name="60% - Accent6 2 2 8 2" xfId="11287" xr:uid="{8FFB797B-899E-4CAF-A11A-A0E5113B96E2}"/>
    <cellStyle name="60% - Accent6 2 2 8 2 2" xfId="27944" xr:uid="{8CB3AAFB-CDDC-4489-AEA6-08A0D9082693}"/>
    <cellStyle name="60% - Accent6 2 2 8 3" xfId="19616" xr:uid="{62D77C39-43CF-494D-A16C-E51ECB494FC1}"/>
    <cellStyle name="60% - Accent6 2 2 9" xfId="5733" xr:uid="{D5DAF9CC-7E0E-4802-A53F-009DC17FD1DF}"/>
    <cellStyle name="60% - Accent6 2 2 9 2" xfId="14063" xr:uid="{0FF9451C-6AE5-48E2-BBB1-3F34CDD282C2}"/>
    <cellStyle name="60% - Accent6 2 2 9 2 2" xfId="30720" xr:uid="{FCA96441-4471-4125-93B8-26DBFC537A60}"/>
    <cellStyle name="60% - Accent6 2 2 9 3" xfId="22392" xr:uid="{CAE58BB3-E572-4103-AA60-D856356DEC4F}"/>
    <cellStyle name="60% - Accent6 2 3" xfId="217" xr:uid="{0D239881-8541-4EC3-86D1-FD075FDDAC24}"/>
    <cellStyle name="60% - Accent6 2 3 10" xfId="35026" xr:uid="{5998B47E-2E4A-4A5D-B114-A32BA06E9E80}"/>
    <cellStyle name="60% - Accent6 2 3 2" xfId="459" xr:uid="{FC74121F-8E5C-4DD7-A39A-EBABE8AF1458}"/>
    <cellStyle name="60% - Accent6 2 3 2 2" xfId="936" xr:uid="{6AB5C52D-5CD6-4097-B765-26B7E4439C38}"/>
    <cellStyle name="60% - Accent6 2 3 2 2 2" xfId="2264" xr:uid="{79CBC247-31C4-49E2-B1C1-4A9EAB3A31C7}"/>
    <cellStyle name="60% - Accent6 2 3 2 2 2 2" xfId="5054" xr:uid="{936815DF-C3C5-416A-A30A-9260341A4186}"/>
    <cellStyle name="60% - Accent6 2 3 2 2 2 2 2" xfId="13384" xr:uid="{4D397FF5-E899-447E-9611-9322FA5AFEC5}"/>
    <cellStyle name="60% - Accent6 2 3 2 2 2 2 2 2" xfId="30041" xr:uid="{6F6147E9-9E80-4365-B3F7-8BC7F6324D78}"/>
    <cellStyle name="60% - Accent6 2 3 2 2 2 2 3" xfId="21713" xr:uid="{A2BC14B3-ED88-43F3-923D-A6EFB4043A97}"/>
    <cellStyle name="60% - Accent6 2 3 2 2 2 3" xfId="7830" xr:uid="{4F7D8AC8-2F99-4E9E-B9F6-C73E0424A2F9}"/>
    <cellStyle name="60% - Accent6 2 3 2 2 2 3 2" xfId="16160" xr:uid="{60B002E4-3EC0-4DB8-B545-40DDCA7DAF41}"/>
    <cellStyle name="60% - Accent6 2 3 2 2 2 3 2 2" xfId="32817" xr:uid="{9952B9B5-8BE3-46D2-9EEF-BF04BE045EF8}"/>
    <cellStyle name="60% - Accent6 2 3 2 2 2 3 3" xfId="24489" xr:uid="{EA46BAEE-0A38-45CD-84D0-A08D3BF10080}"/>
    <cellStyle name="60% - Accent6 2 3 2 2 2 4" xfId="10608" xr:uid="{4A0F806F-846E-4430-875D-AB7E6632B8FA}"/>
    <cellStyle name="60% - Accent6 2 3 2 2 2 4 2" xfId="27265" xr:uid="{688266BD-5A4F-40CD-BCB5-B1B31D7DEE10}"/>
    <cellStyle name="60% - Accent6 2 3 2 2 2 5" xfId="18937" xr:uid="{5683FFA9-4D83-4E7B-B536-F11BB1DD801C}"/>
    <cellStyle name="60% - Accent6 2 3 2 2 3" xfId="3727" xr:uid="{2016DA7D-22BF-452B-B726-E708A8735354}"/>
    <cellStyle name="60% - Accent6 2 3 2 2 3 2" xfId="12057" xr:uid="{A589AA23-31B2-4657-8C68-1CF05D810491}"/>
    <cellStyle name="60% - Accent6 2 3 2 2 3 2 2" xfId="28714" xr:uid="{B9485E51-12C1-4E0F-A2AE-A248636D70D9}"/>
    <cellStyle name="60% - Accent6 2 3 2 2 3 3" xfId="20386" xr:uid="{3F05C8DA-2601-4654-95E7-87DA1E8432AA}"/>
    <cellStyle name="60% - Accent6 2 3 2 2 4" xfId="6503" xr:uid="{4E6C0C64-47FC-44A0-B406-E855F91EE52D}"/>
    <cellStyle name="60% - Accent6 2 3 2 2 4 2" xfId="14833" xr:uid="{9F878003-AD17-47A8-870F-6584E3474FB6}"/>
    <cellStyle name="60% - Accent6 2 3 2 2 4 2 2" xfId="31490" xr:uid="{B1D0BB5F-A7B3-4373-ADDF-7C7D0F4F269F}"/>
    <cellStyle name="60% - Accent6 2 3 2 2 4 3" xfId="23162" xr:uid="{BB726B3E-0936-437F-B1AB-5015A17DBACE}"/>
    <cellStyle name="60% - Accent6 2 3 2 2 5" xfId="9281" xr:uid="{448AA144-55BE-4422-A31E-C11F51783B75}"/>
    <cellStyle name="60% - Accent6 2 3 2 2 5 2" xfId="25938" xr:uid="{376DD689-487B-4ED8-A05E-5FDB5E4A9139}"/>
    <cellStyle name="60% - Accent6 2 3 2 2 6" xfId="17610" xr:uid="{77033660-9744-4A11-8B93-7D95139FB960}"/>
    <cellStyle name="60% - Accent6 2 3 2 3" xfId="1789" xr:uid="{0A942257-E3FC-4ED3-8AF8-569613AD4795}"/>
    <cellStyle name="60% - Accent6 2 3 2 3 2" xfId="4579" xr:uid="{03C3B833-F566-4C4B-83C4-D6BC83CD7061}"/>
    <cellStyle name="60% - Accent6 2 3 2 3 2 2" xfId="12909" xr:uid="{01ABB7AF-9545-4A42-B68C-89319E1B2816}"/>
    <cellStyle name="60% - Accent6 2 3 2 3 2 2 2" xfId="29566" xr:uid="{C0D4CAF2-D4E6-4994-8362-667A8B82B159}"/>
    <cellStyle name="60% - Accent6 2 3 2 3 2 3" xfId="21238" xr:uid="{5BCC3F69-05B4-4328-89EA-EB40034CF37B}"/>
    <cellStyle name="60% - Accent6 2 3 2 3 3" xfId="7355" xr:uid="{41AFF9EE-0B6E-43BC-96CF-939A7247224B}"/>
    <cellStyle name="60% - Accent6 2 3 2 3 3 2" xfId="15685" xr:uid="{D6FB491D-95C4-4FF9-8A20-4B82B24133D3}"/>
    <cellStyle name="60% - Accent6 2 3 2 3 3 2 2" xfId="32342" xr:uid="{8341792F-BD05-477D-A19C-EFCE29EB3C51}"/>
    <cellStyle name="60% - Accent6 2 3 2 3 3 3" xfId="24014" xr:uid="{891A110A-DDD1-4B04-842F-ABAAF4686B96}"/>
    <cellStyle name="60% - Accent6 2 3 2 3 4" xfId="10133" xr:uid="{09F99948-674E-4998-8558-BA49EB23A701}"/>
    <cellStyle name="60% - Accent6 2 3 2 3 4 2" xfId="26790" xr:uid="{152CDDC4-BF94-440D-A481-529B25F589E9}"/>
    <cellStyle name="60% - Accent6 2 3 2 3 5" xfId="18462" xr:uid="{6A062C04-5C9A-4777-8C9C-C5D5730EBB57}"/>
    <cellStyle name="60% - Accent6 2 3 2 4" xfId="3252" xr:uid="{78B34219-EC7F-45F0-B60F-6F47628C0717}"/>
    <cellStyle name="60% - Accent6 2 3 2 4 2" xfId="11582" xr:uid="{A3515177-9FEB-44D4-AA98-28B14DC51D26}"/>
    <cellStyle name="60% - Accent6 2 3 2 4 2 2" xfId="28239" xr:uid="{CFE576EC-E54F-4FD6-8E1B-3E4469504489}"/>
    <cellStyle name="60% - Accent6 2 3 2 4 3" xfId="19911" xr:uid="{19BEF28D-6C09-4694-909F-4A3D8789DF2C}"/>
    <cellStyle name="60% - Accent6 2 3 2 5" xfId="6028" xr:uid="{E9F03097-45DC-49D6-A4A7-595415C32DA6}"/>
    <cellStyle name="60% - Accent6 2 3 2 5 2" xfId="14358" xr:uid="{CBD11CAF-0813-429F-893D-C58A72349E21}"/>
    <cellStyle name="60% - Accent6 2 3 2 5 2 2" xfId="31015" xr:uid="{5C393F4E-EC64-478B-9547-691ECE379D46}"/>
    <cellStyle name="60% - Accent6 2 3 2 5 3" xfId="22687" xr:uid="{3AE47842-81B4-4F5D-AA82-54CFA9D3A050}"/>
    <cellStyle name="60% - Accent6 2 3 2 6" xfId="8806" xr:uid="{9472C37B-A089-4E7C-8C1C-3F832C9145EF}"/>
    <cellStyle name="60% - Accent6 2 3 2 6 2" xfId="25463" xr:uid="{28C65896-A926-4AF8-AB64-5A87F2AFD908}"/>
    <cellStyle name="60% - Accent6 2 3 2 7" xfId="17135" xr:uid="{DB4A8365-5BE0-43F0-BBB1-5D05B2A70AA2}"/>
    <cellStyle name="60% - Accent6 2 3 3" xfId="695" xr:uid="{901F5715-6254-4E87-B4B0-6EAA62F3E83E}"/>
    <cellStyle name="60% - Accent6 2 3 3 2" xfId="2025" xr:uid="{0CFD9D07-77B4-463D-BBC1-BE6B3AD48895}"/>
    <cellStyle name="60% - Accent6 2 3 3 2 2" xfId="4815" xr:uid="{0757C3A7-58A2-4709-97DC-9ABE42EA65C7}"/>
    <cellStyle name="60% - Accent6 2 3 3 2 2 2" xfId="13145" xr:uid="{F94F1833-E5CF-4CAB-8CC7-727F3D065CD6}"/>
    <cellStyle name="60% - Accent6 2 3 3 2 2 2 2" xfId="29802" xr:uid="{E8EF8FA9-CD35-40B2-B4AC-83864D161584}"/>
    <cellStyle name="60% - Accent6 2 3 3 2 2 3" xfId="21474" xr:uid="{F53174F2-D14F-4FB5-8BEA-EB29329F302D}"/>
    <cellStyle name="60% - Accent6 2 3 3 2 3" xfId="7591" xr:uid="{E264873A-5797-43C8-B743-02AC5E0A7302}"/>
    <cellStyle name="60% - Accent6 2 3 3 2 3 2" xfId="15921" xr:uid="{27E4E9F6-C64E-4A22-B0E3-880A8F7BD36E}"/>
    <cellStyle name="60% - Accent6 2 3 3 2 3 2 2" xfId="32578" xr:uid="{FC91F3AC-D09C-4440-BCE8-21AE8FF688AA}"/>
    <cellStyle name="60% - Accent6 2 3 3 2 3 3" xfId="24250" xr:uid="{2D749D37-3C15-42C7-8B02-427801060632}"/>
    <cellStyle name="60% - Accent6 2 3 3 2 4" xfId="10369" xr:uid="{331CC554-7B14-49EF-847C-300CFDE912C7}"/>
    <cellStyle name="60% - Accent6 2 3 3 2 4 2" xfId="27026" xr:uid="{AA90863C-EDB1-4B4C-A425-8FC3FECE39A9}"/>
    <cellStyle name="60% - Accent6 2 3 3 2 5" xfId="18698" xr:uid="{ED7B529F-7DA7-4152-98F7-F243046E0EE5}"/>
    <cellStyle name="60% - Accent6 2 3 3 3" xfId="3488" xr:uid="{62EE1705-A327-46E0-85E3-1BB5C7B800B8}"/>
    <cellStyle name="60% - Accent6 2 3 3 3 2" xfId="11818" xr:uid="{F8D65338-AB5A-44D5-8F43-FA470FFF4F72}"/>
    <cellStyle name="60% - Accent6 2 3 3 3 2 2" xfId="28475" xr:uid="{13ADFE39-F210-45B5-BC1C-B8C2FD9994A6}"/>
    <cellStyle name="60% - Accent6 2 3 3 3 3" xfId="20147" xr:uid="{B64A8F63-06E1-4274-8136-6067986C8A9A}"/>
    <cellStyle name="60% - Accent6 2 3 3 4" xfId="6264" xr:uid="{FA804B32-3FBF-4AB5-901B-B67E601D8CA4}"/>
    <cellStyle name="60% - Accent6 2 3 3 4 2" xfId="14594" xr:uid="{C9D9B2B6-FC5E-4469-8994-B0AC6E1DC5E3}"/>
    <cellStyle name="60% - Accent6 2 3 3 4 2 2" xfId="31251" xr:uid="{2184FD0B-A0D8-4C19-B9E0-4763103100C6}"/>
    <cellStyle name="60% - Accent6 2 3 3 4 3" xfId="22923" xr:uid="{1F18CCD6-A4FB-4DD0-B3C1-8797612F4CE2}"/>
    <cellStyle name="60% - Accent6 2 3 3 5" xfId="9042" xr:uid="{BA9224FE-4DC8-4187-B9A9-604D26D77310}"/>
    <cellStyle name="60% - Accent6 2 3 3 5 2" xfId="25699" xr:uid="{C0B85E9B-4B96-4CCD-85A4-1BE9C1E3802E}"/>
    <cellStyle name="60% - Accent6 2 3 3 6" xfId="17371" xr:uid="{8CD809FA-0E06-4FF7-A265-5F1331180127}"/>
    <cellStyle name="60% - Accent6 2 3 4" xfId="1172" xr:uid="{E303C1F6-A04B-42E0-96F6-9C16348FF0B7}"/>
    <cellStyle name="60% - Accent6 2 3 4 2" xfId="2500" xr:uid="{3A62EF9B-AF31-4369-90B5-90CA65235756}"/>
    <cellStyle name="60% - Accent6 2 3 4 2 2" xfId="5290" xr:uid="{10E1B7CB-BF18-41B3-B8F7-97F772959D3B}"/>
    <cellStyle name="60% - Accent6 2 3 4 2 2 2" xfId="13620" xr:uid="{FF1F0018-62C3-4970-9D53-AED06E5A87FE}"/>
    <cellStyle name="60% - Accent6 2 3 4 2 2 2 2" xfId="30277" xr:uid="{6EDD606D-D41C-4946-BED9-530470FEA28C}"/>
    <cellStyle name="60% - Accent6 2 3 4 2 2 3" xfId="21949" xr:uid="{11302814-585E-4609-96CB-25205C141664}"/>
    <cellStyle name="60% - Accent6 2 3 4 2 3" xfId="8066" xr:uid="{39D0B00D-460E-45EC-8529-9CE6B998871C}"/>
    <cellStyle name="60% - Accent6 2 3 4 2 3 2" xfId="16396" xr:uid="{BE25D649-59A8-474B-99FC-A4A212FF30CA}"/>
    <cellStyle name="60% - Accent6 2 3 4 2 3 2 2" xfId="33053" xr:uid="{6E19C414-375F-4261-B9B2-B32E2CD57D64}"/>
    <cellStyle name="60% - Accent6 2 3 4 2 3 3" xfId="24725" xr:uid="{7D37A8A2-CCB1-4D50-8156-84D61738EE55}"/>
    <cellStyle name="60% - Accent6 2 3 4 2 4" xfId="10844" xr:uid="{570C2E62-D810-4514-BCE1-54A420CA3560}"/>
    <cellStyle name="60% - Accent6 2 3 4 2 4 2" xfId="27501" xr:uid="{5431E8E9-A825-4C2E-B5D1-72EB5572766C}"/>
    <cellStyle name="60% - Accent6 2 3 4 2 5" xfId="19173" xr:uid="{5F1E1127-7BF7-4016-970B-347E5BACAEC6}"/>
    <cellStyle name="60% - Accent6 2 3 4 3" xfId="3963" xr:uid="{188446D0-80E7-40AC-A03A-26F22A4FDBC7}"/>
    <cellStyle name="60% - Accent6 2 3 4 3 2" xfId="12293" xr:uid="{E0CFF1ED-9D37-44DE-A34F-A09A1320034B}"/>
    <cellStyle name="60% - Accent6 2 3 4 3 2 2" xfId="28950" xr:uid="{5ABDDFCD-4091-4B92-98D0-9E572ED5955E}"/>
    <cellStyle name="60% - Accent6 2 3 4 3 3" xfId="20622" xr:uid="{5DECB0A2-B0D5-4394-B596-84B709A675BE}"/>
    <cellStyle name="60% - Accent6 2 3 4 4" xfId="6739" xr:uid="{4C3C0254-73D4-48FA-A58E-E67407D9CFBA}"/>
    <cellStyle name="60% - Accent6 2 3 4 4 2" xfId="15069" xr:uid="{E5B188A0-FBFE-477D-A896-9095FB29FB73}"/>
    <cellStyle name="60% - Accent6 2 3 4 4 2 2" xfId="31726" xr:uid="{5DBABF44-B714-43FE-8CF5-9EE05C28879C}"/>
    <cellStyle name="60% - Accent6 2 3 4 4 3" xfId="23398" xr:uid="{3B141341-7CAE-4226-91F7-36AFFA250B2A}"/>
    <cellStyle name="60% - Accent6 2 3 4 5" xfId="9517" xr:uid="{6D6C2E04-F6B2-48B5-A5FF-6078D641EB5A}"/>
    <cellStyle name="60% - Accent6 2 3 4 5 2" xfId="26174" xr:uid="{E1DA2E62-D486-4E7F-A430-AE70F7E461EF}"/>
    <cellStyle name="60% - Accent6 2 3 4 6" xfId="17846" xr:uid="{EF8D328B-C63B-406D-AA43-98CD95C8C7AA}"/>
    <cellStyle name="60% - Accent6 2 3 5" xfId="1552" xr:uid="{08BBEA00-9238-42FB-99CE-C11F4E4D6EBA}"/>
    <cellStyle name="60% - Accent6 2 3 5 2" xfId="4342" xr:uid="{E865E9DA-6D31-4899-A099-513631289E21}"/>
    <cellStyle name="60% - Accent6 2 3 5 2 2" xfId="12672" xr:uid="{52A3BAB2-7B04-4619-8EB6-8DA83D491581}"/>
    <cellStyle name="60% - Accent6 2 3 5 2 2 2" xfId="29329" xr:uid="{5C54677F-6C6E-4EE3-915F-D5BFE04DB8A1}"/>
    <cellStyle name="60% - Accent6 2 3 5 2 3" xfId="21001" xr:uid="{2349B6C9-B5BE-4E72-B12E-EDCD1174A006}"/>
    <cellStyle name="60% - Accent6 2 3 5 3" xfId="7118" xr:uid="{5CC668A0-1386-4C87-BF48-D917191DD050}"/>
    <cellStyle name="60% - Accent6 2 3 5 3 2" xfId="15448" xr:uid="{4DD6EB38-0587-46BA-9B73-29E8EB9C766A}"/>
    <cellStyle name="60% - Accent6 2 3 5 3 2 2" xfId="32105" xr:uid="{46C4DCDA-A700-440C-AEAC-EF259660404F}"/>
    <cellStyle name="60% - Accent6 2 3 5 3 3" xfId="23777" xr:uid="{AE7F0A10-975F-452F-A6CF-83A30017B79B}"/>
    <cellStyle name="60% - Accent6 2 3 5 4" xfId="9896" xr:uid="{D6B5863C-44C1-4813-AB05-47B40DE60661}"/>
    <cellStyle name="60% - Accent6 2 3 5 4 2" xfId="26553" xr:uid="{2A9B9BE0-5B36-498B-AE5B-B800F7DB88E9}"/>
    <cellStyle name="60% - Accent6 2 3 5 5" xfId="18225" xr:uid="{5E03ECC7-7E8D-4213-A710-746CC4BE4CBC}"/>
    <cellStyle name="60% - Accent6 2 3 6" xfId="3015" xr:uid="{FA088D0B-3DC6-4F0C-8BFB-517D935D8766}"/>
    <cellStyle name="60% - Accent6 2 3 6 2" xfId="11345" xr:uid="{61E9BB7E-4D6D-4756-BA25-0EDC11DC71CA}"/>
    <cellStyle name="60% - Accent6 2 3 6 2 2" xfId="28002" xr:uid="{4E8F928A-C1F0-4143-AF64-AB09B43EAF15}"/>
    <cellStyle name="60% - Accent6 2 3 6 3" xfId="19674" xr:uid="{29F697CC-3AEA-42B3-9B61-81F158B1BA04}"/>
    <cellStyle name="60% - Accent6 2 3 7" xfId="5791" xr:uid="{5111CCF2-53B8-41BD-A778-3D77EFC79C92}"/>
    <cellStyle name="60% - Accent6 2 3 7 2" xfId="14121" xr:uid="{22084EAA-65F5-4464-9F19-01A1DA98BA4D}"/>
    <cellStyle name="60% - Accent6 2 3 7 2 2" xfId="30778" xr:uid="{7A27ED82-725C-41A6-A395-7DB1984E7E6F}"/>
    <cellStyle name="60% - Accent6 2 3 7 3" xfId="22450" xr:uid="{CF20EBC5-646D-41D7-ABFF-31B087C99DF7}"/>
    <cellStyle name="60% - Accent6 2 3 8" xfId="8569" xr:uid="{953009C9-9DAB-49A6-8C80-668402C4EED7}"/>
    <cellStyle name="60% - Accent6 2 3 8 2" xfId="25226" xr:uid="{BA12BB2F-6ED2-4034-A75F-56D533A9FD6B}"/>
    <cellStyle name="60% - Accent6 2 3 9" xfId="16898" xr:uid="{1D2E86E0-12E5-40FD-B5EB-4FEE8BFE3D70}"/>
    <cellStyle name="60% - Accent6 2 4" xfId="343" xr:uid="{5D050509-37AB-4814-855E-D4B4767AE9F1}"/>
    <cellStyle name="60% - Accent6 2 4 2" xfId="823" xr:uid="{619CC7E7-F921-45A3-8964-0919768EBF9A}"/>
    <cellStyle name="60% - Accent6 2 4 2 2" xfId="2151" xr:uid="{63F7D9D9-BBB1-4BF8-966D-6AE41104FF0C}"/>
    <cellStyle name="60% - Accent6 2 4 2 2 2" xfId="4941" xr:uid="{B86B3023-34A3-445D-B82F-DCA7C93C3595}"/>
    <cellStyle name="60% - Accent6 2 4 2 2 2 2" xfId="13271" xr:uid="{A03C3664-6555-44CF-B574-C7A5E3C1F302}"/>
    <cellStyle name="60% - Accent6 2 4 2 2 2 2 2" xfId="29928" xr:uid="{502BE708-9F2B-4B17-AA35-BBFB9BE06F27}"/>
    <cellStyle name="60% - Accent6 2 4 2 2 2 3" xfId="21600" xr:uid="{E192DB5C-3B5C-46E8-AEB4-6C7C9AC26075}"/>
    <cellStyle name="60% - Accent6 2 4 2 2 3" xfId="7717" xr:uid="{0839A073-7211-40AD-978E-5E2EBE990904}"/>
    <cellStyle name="60% - Accent6 2 4 2 2 3 2" xfId="16047" xr:uid="{2014000C-6E92-4FEA-BB38-FB81F2FACA41}"/>
    <cellStyle name="60% - Accent6 2 4 2 2 3 2 2" xfId="32704" xr:uid="{BD690CAB-1532-407B-B932-E27876D406C2}"/>
    <cellStyle name="60% - Accent6 2 4 2 2 3 3" xfId="24376" xr:uid="{A00028A8-AAEC-4BFB-A2AB-1FFB4C8B3356}"/>
    <cellStyle name="60% - Accent6 2 4 2 2 4" xfId="10495" xr:uid="{B514114F-713F-42A6-8F48-1E00D7B9FFA0}"/>
    <cellStyle name="60% - Accent6 2 4 2 2 4 2" xfId="27152" xr:uid="{C1A07ABF-BD21-44D1-8CA7-1DB954BCC63D}"/>
    <cellStyle name="60% - Accent6 2 4 2 2 5" xfId="18824" xr:uid="{09620BEF-A6C8-42E8-8D77-5AC8EA77A265}"/>
    <cellStyle name="60% - Accent6 2 4 2 3" xfId="3614" xr:uid="{5B6DEB3A-D5AC-4486-A04C-E875F9F8DE27}"/>
    <cellStyle name="60% - Accent6 2 4 2 3 2" xfId="11944" xr:uid="{BA47FBB2-B40D-46CB-9E89-4972306EE7E1}"/>
    <cellStyle name="60% - Accent6 2 4 2 3 2 2" xfId="28601" xr:uid="{7BD5E88E-D85D-4D89-8920-C3CE13A32A17}"/>
    <cellStyle name="60% - Accent6 2 4 2 3 3" xfId="20273" xr:uid="{D634CE14-8427-444C-8240-28B7677F40D8}"/>
    <cellStyle name="60% - Accent6 2 4 2 4" xfId="6390" xr:uid="{EA500A36-D1E7-4B37-9980-B43BE51B19F2}"/>
    <cellStyle name="60% - Accent6 2 4 2 4 2" xfId="14720" xr:uid="{31822F3F-DAFA-402C-9534-44ECC81BF4C8}"/>
    <cellStyle name="60% - Accent6 2 4 2 4 2 2" xfId="31377" xr:uid="{1BBE25D6-8C28-4137-A89A-21FB777B9252}"/>
    <cellStyle name="60% - Accent6 2 4 2 4 3" xfId="23049" xr:uid="{106FF98C-C0DB-4C45-B370-B750BD6624B0}"/>
    <cellStyle name="60% - Accent6 2 4 2 5" xfId="9168" xr:uid="{E69D06C6-AE12-43C8-96F6-99858A9147CF}"/>
    <cellStyle name="60% - Accent6 2 4 2 5 2" xfId="25825" xr:uid="{C6A49451-545E-402D-B351-770CC3BB1FF9}"/>
    <cellStyle name="60% - Accent6 2 4 2 6" xfId="17497" xr:uid="{EDBD7E68-8609-4E0E-A36D-7ED47133E68E}"/>
    <cellStyle name="60% - Accent6 2 4 3" xfId="1673" xr:uid="{F0235428-9E72-4396-8D56-F9C55E75EDB1}"/>
    <cellStyle name="60% - Accent6 2 4 3 2" xfId="4463" xr:uid="{712227FF-82D6-498B-8D16-9050AC9C23A0}"/>
    <cellStyle name="60% - Accent6 2 4 3 2 2" xfId="12793" xr:uid="{E3F82080-665C-460D-9A3A-2CC532078680}"/>
    <cellStyle name="60% - Accent6 2 4 3 2 2 2" xfId="29450" xr:uid="{4FC47EB3-B516-4641-BCCE-D7279EE97311}"/>
    <cellStyle name="60% - Accent6 2 4 3 2 3" xfId="21122" xr:uid="{FEE98FF0-D3EF-41E0-9896-6E6A97B8C95A}"/>
    <cellStyle name="60% - Accent6 2 4 3 3" xfId="7239" xr:uid="{0DAB2E8F-E932-4362-8653-281EED210177}"/>
    <cellStyle name="60% - Accent6 2 4 3 3 2" xfId="15569" xr:uid="{EB250A8A-5CFB-4562-8B97-834F64D04351}"/>
    <cellStyle name="60% - Accent6 2 4 3 3 2 2" xfId="32226" xr:uid="{64BBF595-B2B1-4035-BE9B-C7480B548722}"/>
    <cellStyle name="60% - Accent6 2 4 3 3 3" xfId="23898" xr:uid="{4A1F6E6B-D678-4617-9349-E3A4DFCF00A5}"/>
    <cellStyle name="60% - Accent6 2 4 3 4" xfId="10017" xr:uid="{3357F53C-F5BD-448A-A5C7-D0830DAD577E}"/>
    <cellStyle name="60% - Accent6 2 4 3 4 2" xfId="26674" xr:uid="{6933D663-1BEA-4D1B-8BE8-B68AB04C230C}"/>
    <cellStyle name="60% - Accent6 2 4 3 5" xfId="18346" xr:uid="{6D72CF0D-F000-4203-9E02-FC2E0C7F5A05}"/>
    <cellStyle name="60% - Accent6 2 4 4" xfId="3136" xr:uid="{EAFCF1A0-CA4E-4A57-8B67-D6DB643B630B}"/>
    <cellStyle name="60% - Accent6 2 4 4 2" xfId="11466" xr:uid="{8F215F65-D67E-4F6C-AC75-C686A2116214}"/>
    <cellStyle name="60% - Accent6 2 4 4 2 2" xfId="28123" xr:uid="{0CD59C95-0E25-4122-B8F4-C370F3C4912A}"/>
    <cellStyle name="60% - Accent6 2 4 4 3" xfId="19795" xr:uid="{F4E9C786-0A67-41E2-B5F4-499ED3DB933F}"/>
    <cellStyle name="60% - Accent6 2 4 5" xfId="5912" xr:uid="{68D2D521-BA43-4D7A-9170-2A07A9AB1493}"/>
    <cellStyle name="60% - Accent6 2 4 5 2" xfId="14242" xr:uid="{2C9571C1-0E1F-4435-A367-9E774751F0D9}"/>
    <cellStyle name="60% - Accent6 2 4 5 2 2" xfId="30899" xr:uid="{C0063CBB-2848-48D4-8352-F0EFDE24AA6B}"/>
    <cellStyle name="60% - Accent6 2 4 5 3" xfId="22571" xr:uid="{F60CD518-FCA6-4203-BD11-0FC0C43010B9}"/>
    <cellStyle name="60% - Accent6 2 4 6" xfId="8690" xr:uid="{69A56B78-A671-45B5-BE5C-B3BB1E0E0746}"/>
    <cellStyle name="60% - Accent6 2 4 6 2" xfId="25347" xr:uid="{4190B824-AEB3-4879-9E40-F95245DE00B8}"/>
    <cellStyle name="60% - Accent6 2 4 7" xfId="17019" xr:uid="{810ED2A8-3C3B-4172-A8E8-DC4CA83898B7}"/>
    <cellStyle name="60% - Accent6 2 4 8" xfId="35027" xr:uid="{5403234C-E0F9-4A84-9CAC-E0110E5954A3}"/>
    <cellStyle name="60% - Accent6 2 5" xfId="579" xr:uid="{E107DCB8-0D6B-4754-8C5F-BC73C9D5EE3F}"/>
    <cellStyle name="60% - Accent6 2 5 2" xfId="1909" xr:uid="{43995CC9-6D6F-463D-9CE0-4F4B427D5327}"/>
    <cellStyle name="60% - Accent6 2 5 2 2" xfId="4699" xr:uid="{631BD873-FAF6-4E16-918F-2BE434B521A7}"/>
    <cellStyle name="60% - Accent6 2 5 2 2 2" xfId="13029" xr:uid="{354F3450-183D-4EC5-9B85-A40DFCE83EA9}"/>
    <cellStyle name="60% - Accent6 2 5 2 2 2 2" xfId="29686" xr:uid="{951B9ED6-CA46-4FB3-B0E8-905BFC757DBC}"/>
    <cellStyle name="60% - Accent6 2 5 2 2 3" xfId="21358" xr:uid="{76853661-15FB-45C0-A530-8518E45BA4FD}"/>
    <cellStyle name="60% - Accent6 2 5 2 3" xfId="7475" xr:uid="{A3CD3C01-9879-4EAF-8496-AD4929EF745F}"/>
    <cellStyle name="60% - Accent6 2 5 2 3 2" xfId="15805" xr:uid="{76418AB0-3B46-49BB-AAFC-FBB6688923BD}"/>
    <cellStyle name="60% - Accent6 2 5 2 3 2 2" xfId="32462" xr:uid="{A0074C71-7075-47E7-93AB-09FF6878B3CF}"/>
    <cellStyle name="60% - Accent6 2 5 2 3 3" xfId="24134" xr:uid="{BDFF8732-3432-4210-862F-D3387F99D14F}"/>
    <cellStyle name="60% - Accent6 2 5 2 4" xfId="10253" xr:uid="{6C0BB987-31C5-4859-A7B8-B7F55174BE24}"/>
    <cellStyle name="60% - Accent6 2 5 2 4 2" xfId="26910" xr:uid="{276BF8F6-9440-4810-B540-63354FBC6F43}"/>
    <cellStyle name="60% - Accent6 2 5 2 5" xfId="18582" xr:uid="{5463C300-37F4-446F-9D71-7AEBF30D1973}"/>
    <cellStyle name="60% - Accent6 2 5 3" xfId="3372" xr:uid="{69D7029C-32A0-4765-AFCE-D7FB27B16F6B}"/>
    <cellStyle name="60% - Accent6 2 5 3 2" xfId="11702" xr:uid="{178F03EF-047E-49F7-874D-792DACEF42FC}"/>
    <cellStyle name="60% - Accent6 2 5 3 2 2" xfId="28359" xr:uid="{82D1CB33-80A0-4795-B10D-0D7824DFD757}"/>
    <cellStyle name="60% - Accent6 2 5 3 3" xfId="20031" xr:uid="{9703B992-8B05-4C53-A869-1DA82B6A12D3}"/>
    <cellStyle name="60% - Accent6 2 5 4" xfId="6148" xr:uid="{72E90AEF-7D34-4548-9681-912B4A6B8B13}"/>
    <cellStyle name="60% - Accent6 2 5 4 2" xfId="14478" xr:uid="{BD90E7E3-8CE2-45A9-A211-1EC793EB2DD0}"/>
    <cellStyle name="60% - Accent6 2 5 4 2 2" xfId="31135" xr:uid="{334B152D-FBAC-4E4E-BF22-EB97C22324B2}"/>
    <cellStyle name="60% - Accent6 2 5 4 3" xfId="22807" xr:uid="{11E51389-FDEF-4E1F-B821-16B166A1F5FC}"/>
    <cellStyle name="60% - Accent6 2 5 5" xfId="8926" xr:uid="{7654CB25-7A08-44A9-85BC-2936F68E79A8}"/>
    <cellStyle name="60% - Accent6 2 5 5 2" xfId="25583" xr:uid="{72103F5D-DD9C-4029-B9C6-5613B69A5E3E}"/>
    <cellStyle name="60% - Accent6 2 5 6" xfId="17255" xr:uid="{E771D8A4-A91B-4E6E-A457-34D7464DFE6B}"/>
    <cellStyle name="60% - Accent6 2 5 7" xfId="35028" xr:uid="{413D84FE-D3CF-4434-BF37-8E0CA9BC43E5}"/>
    <cellStyle name="60% - Accent6 2 6" xfId="1056" xr:uid="{743726C4-F3F6-46B6-855F-BF775F810DFC}"/>
    <cellStyle name="60% - Accent6 2 6 2" xfId="2384" xr:uid="{06EDD3F9-8908-4ACD-A4A3-B4E48C9EBE67}"/>
    <cellStyle name="60% - Accent6 2 6 2 2" xfId="5174" xr:uid="{E6BE89B5-7255-4C98-BC66-24AFF8DAA0FC}"/>
    <cellStyle name="60% - Accent6 2 6 2 2 2" xfId="13504" xr:uid="{BF11FCFF-D2A7-4B9C-B084-36C127969332}"/>
    <cellStyle name="60% - Accent6 2 6 2 2 2 2" xfId="30161" xr:uid="{3ACF3D15-3F32-4870-9905-E0FBB3BB0FE0}"/>
    <cellStyle name="60% - Accent6 2 6 2 2 3" xfId="21833" xr:uid="{FEB8DBAB-6EFB-4E3A-9AD0-1FE8698CD3F8}"/>
    <cellStyle name="60% - Accent6 2 6 2 3" xfId="7950" xr:uid="{5F48E2FE-591F-471B-8BF5-36240009915B}"/>
    <cellStyle name="60% - Accent6 2 6 2 3 2" xfId="16280" xr:uid="{A7E4B05F-6EF5-4542-A2C8-93ACD27FB36A}"/>
    <cellStyle name="60% - Accent6 2 6 2 3 2 2" xfId="32937" xr:uid="{B6250E97-C7EB-488C-B532-FFC316CD0C14}"/>
    <cellStyle name="60% - Accent6 2 6 2 3 3" xfId="24609" xr:uid="{29CD600C-8890-4ADE-B44C-C54D58D6D2B3}"/>
    <cellStyle name="60% - Accent6 2 6 2 4" xfId="10728" xr:uid="{95EEAFEB-DAE8-4CCE-B195-8FD549E9C461}"/>
    <cellStyle name="60% - Accent6 2 6 2 4 2" xfId="27385" xr:uid="{3CE29787-C706-45B0-B6FC-449C5749E884}"/>
    <cellStyle name="60% - Accent6 2 6 2 5" xfId="19057" xr:uid="{AEF04FE2-A32A-4FC3-8177-4B9D1D48E87D}"/>
    <cellStyle name="60% - Accent6 2 6 3" xfId="3847" xr:uid="{2CEC8D62-1CD4-4C91-BDEA-440F4441C8A2}"/>
    <cellStyle name="60% - Accent6 2 6 3 2" xfId="12177" xr:uid="{51717C86-0B44-4104-85DD-0230C877327B}"/>
    <cellStyle name="60% - Accent6 2 6 3 2 2" xfId="28834" xr:uid="{D73143EB-4A2C-4604-B0E8-B66EA542C7C3}"/>
    <cellStyle name="60% - Accent6 2 6 3 3" xfId="20506" xr:uid="{B7C6966A-B19E-45A5-8E12-8C3489D8143E}"/>
    <cellStyle name="60% - Accent6 2 6 4" xfId="6623" xr:uid="{495A0767-D029-498A-98CA-C3FD2E00E903}"/>
    <cellStyle name="60% - Accent6 2 6 4 2" xfId="14953" xr:uid="{A681F40D-D6D2-4D44-A02C-40ADDA060347}"/>
    <cellStyle name="60% - Accent6 2 6 4 2 2" xfId="31610" xr:uid="{3CE3B3CF-2BB6-4CC6-B9EC-9C1E7CFB47C1}"/>
    <cellStyle name="60% - Accent6 2 6 4 3" xfId="23282" xr:uid="{0C6AF3A0-95AC-4DDE-AD48-95D1355D6904}"/>
    <cellStyle name="60% - Accent6 2 6 5" xfId="9401" xr:uid="{8DCC7EF8-FD5E-4904-BD5C-6786D8BC3EAE}"/>
    <cellStyle name="60% - Accent6 2 6 5 2" xfId="26058" xr:uid="{7DB62D57-E4B7-4ED6-8758-0BC580305BE4}"/>
    <cellStyle name="60% - Accent6 2 6 6" xfId="17730" xr:uid="{E2C45A48-8CE4-44DE-9B2F-CBFF7FDB4201}"/>
    <cellStyle name="60% - Accent6 2 6 7" xfId="35029" xr:uid="{2C2CAA22-F645-4910-A992-FB9706406F1A}"/>
    <cellStyle name="60% - Accent6 2 7" xfId="1317" xr:uid="{D67C233D-3AD6-47F4-9FF0-66426F95BD05}"/>
    <cellStyle name="60% - Accent6 2 7 2" xfId="2645" xr:uid="{5B3E5BB2-D7B1-410E-8B7F-B44462D94FE5}"/>
    <cellStyle name="60% - Accent6 2 7 2 2" xfId="5435" xr:uid="{28E1C02C-45F6-4D7D-8848-399BAC8D7BCB}"/>
    <cellStyle name="60% - Accent6 2 7 2 2 2" xfId="13765" xr:uid="{D272CF20-52A9-4EEF-A576-6531941FF645}"/>
    <cellStyle name="60% - Accent6 2 7 2 2 2 2" xfId="30422" xr:uid="{92CD91A7-3D30-43A8-98D0-559E723F1105}"/>
    <cellStyle name="60% - Accent6 2 7 2 2 3" xfId="22094" xr:uid="{994AADA7-9911-405D-ACF0-E4254FFC3F8A}"/>
    <cellStyle name="60% - Accent6 2 7 2 3" xfId="8211" xr:uid="{AEDBC8D5-0ADB-469C-8358-6EBA24527CAE}"/>
    <cellStyle name="60% - Accent6 2 7 2 3 2" xfId="16541" xr:uid="{D53D5E68-C8DA-4AC4-992A-FE1CD2FFE0C6}"/>
    <cellStyle name="60% - Accent6 2 7 2 3 2 2" xfId="33198" xr:uid="{F74613A5-7CD1-4E9D-A19B-E53738174CD9}"/>
    <cellStyle name="60% - Accent6 2 7 2 3 3" xfId="24870" xr:uid="{80E2B73C-F62A-4CD0-9C27-5B684E6CF177}"/>
    <cellStyle name="60% - Accent6 2 7 2 4" xfId="10989" xr:uid="{5F359664-AF5E-458E-A859-9D50990FF567}"/>
    <cellStyle name="60% - Accent6 2 7 2 4 2" xfId="27646" xr:uid="{8279C064-BC7A-44FE-92CE-C8EC7EC2CE8E}"/>
    <cellStyle name="60% - Accent6 2 7 2 5" xfId="19318" xr:uid="{2EFE0DF0-47DF-4565-BFEC-9418548BE51F}"/>
    <cellStyle name="60% - Accent6 2 7 3" xfId="4108" xr:uid="{9E36BFC9-CF14-465E-9D1B-0754AB167858}"/>
    <cellStyle name="60% - Accent6 2 7 3 2" xfId="12438" xr:uid="{F9E2A3B7-897B-4636-872E-D2F3CF2A1217}"/>
    <cellStyle name="60% - Accent6 2 7 3 2 2" xfId="29095" xr:uid="{9848454F-2F9A-44E0-A0F7-A9E9D90EC0C2}"/>
    <cellStyle name="60% - Accent6 2 7 3 3" xfId="20767" xr:uid="{80414133-0400-4B6E-BA56-BF71C8F4D67F}"/>
    <cellStyle name="60% - Accent6 2 7 4" xfId="6884" xr:uid="{4CBE08B3-AA1E-4489-80EF-35FAA41E52C8}"/>
    <cellStyle name="60% - Accent6 2 7 4 2" xfId="15214" xr:uid="{FBB88707-E9C4-48D1-9D39-5AC358EF38AE}"/>
    <cellStyle name="60% - Accent6 2 7 4 2 2" xfId="31871" xr:uid="{704DCC0F-6076-40C6-BD05-708D98136A48}"/>
    <cellStyle name="60% - Accent6 2 7 4 3" xfId="23543" xr:uid="{DA9388DD-132A-4996-965A-9D818C09C689}"/>
    <cellStyle name="60% - Accent6 2 7 5" xfId="9662" xr:uid="{5F7E5C84-E304-4F7E-8E29-7790CEFABB21}"/>
    <cellStyle name="60% - Accent6 2 7 5 2" xfId="26319" xr:uid="{94634A47-87B1-4030-B977-52CF1170C0D3}"/>
    <cellStyle name="60% - Accent6 2 7 6" xfId="17991" xr:uid="{4C383390-42AB-443E-A34F-C2185C7A4BF0}"/>
    <cellStyle name="60% - Accent6 2 7 7" xfId="35030" xr:uid="{AB8CD702-7FE1-4A30-8586-DEB1BF96311F}"/>
    <cellStyle name="60% - Accent6 2 8" xfId="1435" xr:uid="{CC1F5620-1A4F-4276-9E56-42BF0210C888}"/>
    <cellStyle name="60% - Accent6 2 8 2" xfId="4226" xr:uid="{9E1AA365-7273-493B-B86B-ED74E949F375}"/>
    <cellStyle name="60% - Accent6 2 8 2 2" xfId="12556" xr:uid="{82D8CAB2-7462-4B11-AD42-2EC6929CEBED}"/>
    <cellStyle name="60% - Accent6 2 8 2 2 2" xfId="29213" xr:uid="{D9B207E8-29B1-4348-8F0A-B8A3981B806D}"/>
    <cellStyle name="60% - Accent6 2 8 2 3" xfId="20885" xr:uid="{33F41D14-8D77-4E08-AC2F-450D77B169D7}"/>
    <cellStyle name="60% - Accent6 2 8 3" xfId="7002" xr:uid="{AD5DF7AB-4CD6-4F3F-842F-CE70306E745B}"/>
    <cellStyle name="60% - Accent6 2 8 3 2" xfId="15332" xr:uid="{94268D85-6092-4D2C-AE7C-9285FA31CE62}"/>
    <cellStyle name="60% - Accent6 2 8 3 2 2" xfId="31989" xr:uid="{464C516C-9DF9-40B2-B5C2-BF29519D60D5}"/>
    <cellStyle name="60% - Accent6 2 8 3 3" xfId="23661" xr:uid="{07890D98-2FE4-414D-ABEB-8255333A6004}"/>
    <cellStyle name="60% - Accent6 2 8 4" xfId="9780" xr:uid="{E3FEB6FA-5C7E-4412-82E5-B98F6C07540E}"/>
    <cellStyle name="60% - Accent6 2 8 4 2" xfId="26437" xr:uid="{5C749675-F4D8-4AF1-BCF9-0924B10F7508}"/>
    <cellStyle name="60% - Accent6 2 8 5" xfId="18109" xr:uid="{49EB333B-5607-45C2-9F1F-0AEA87A5E26C}"/>
    <cellStyle name="60% - Accent6 2 8 6" xfId="35031" xr:uid="{770227DA-9454-4655-AA80-1E0BC05E487E}"/>
    <cellStyle name="60% - Accent6 2 9" xfId="2898" xr:uid="{91275096-31BF-4738-8964-1E63677C4CA5}"/>
    <cellStyle name="60% - Accent6 2 9 2" xfId="11229" xr:uid="{BC196282-347E-4ED7-962D-FD5FC8312CB1}"/>
    <cellStyle name="60% - Accent6 2 9 2 2" xfId="27886" xr:uid="{57411F25-D2C5-4999-AAFF-CA7089A45837}"/>
    <cellStyle name="60% - Accent6 2 9 3" xfId="19558" xr:uid="{AECF24DA-5D68-4CDA-9B0E-4EF9857C33A6}"/>
    <cellStyle name="60% - Accent6 2 9 4" xfId="35032" xr:uid="{6E3A7163-5FE1-4B1A-B637-8014BA1A665D}"/>
    <cellStyle name="60% - Accent6 3" xfId="121" xr:uid="{7C778AAB-BD26-4576-BAE2-438087F2E0FF}"/>
    <cellStyle name="60% - Accent6 3 10" xfId="8476" xr:uid="{FDAA27AF-1EAC-4F0F-9D56-0D9C2412DAC7}"/>
    <cellStyle name="60% - Accent6 3 10 2" xfId="25133" xr:uid="{CD082D54-3624-4739-94AB-90476DBBD2B3}"/>
    <cellStyle name="60% - Accent6 3 11" xfId="16805" xr:uid="{A6DA16CE-1F87-48CD-B8AB-923B8F05B92D}"/>
    <cellStyle name="60% - Accent6 3 12" xfId="33996" xr:uid="{0591B0C7-56CE-42B7-B885-36390BBA4B3B}"/>
    <cellStyle name="60% - Accent6 3 13" xfId="35033" xr:uid="{15BE2902-D549-4EFC-B14A-6213503E5826}"/>
    <cellStyle name="60% - Accent6 3 2" xfId="244" xr:uid="{0ECBAD47-DC0A-4D06-8FA4-A4C74057DCD8}"/>
    <cellStyle name="60% - Accent6 3 2 2" xfId="486" xr:uid="{4D5C3DD2-CD67-4B79-85F3-F4A911D3799E}"/>
    <cellStyle name="60% - Accent6 3 2 2 2" xfId="963" xr:uid="{8B49F9D0-7E61-4C6F-9791-33055C4D1F57}"/>
    <cellStyle name="60% - Accent6 3 2 2 2 2" xfId="2291" xr:uid="{DD385492-DB8A-44F2-93B9-6B51D8B432A2}"/>
    <cellStyle name="60% - Accent6 3 2 2 2 2 2" xfId="5081" xr:uid="{FEFFC0AF-34B9-4F0A-85AB-A12729A5D856}"/>
    <cellStyle name="60% - Accent6 3 2 2 2 2 2 2" xfId="13411" xr:uid="{E4D32C2F-39AC-4CC0-9A84-057B0E61D9EF}"/>
    <cellStyle name="60% - Accent6 3 2 2 2 2 2 2 2" xfId="30068" xr:uid="{7A5BF6C1-D3E4-4FFD-8738-A4A25DD726D1}"/>
    <cellStyle name="60% - Accent6 3 2 2 2 2 2 3" xfId="21740" xr:uid="{DBF580E5-27AF-49FC-80A7-0392D93994CE}"/>
    <cellStyle name="60% - Accent6 3 2 2 2 2 3" xfId="7857" xr:uid="{54E5B79A-FA46-4DF2-8589-5157016B1E46}"/>
    <cellStyle name="60% - Accent6 3 2 2 2 2 3 2" xfId="16187" xr:uid="{FCB73A57-41A7-477A-90AB-399E08ACF740}"/>
    <cellStyle name="60% - Accent6 3 2 2 2 2 3 2 2" xfId="32844" xr:uid="{67A28889-12AC-4CEB-80D0-730E7BA5FA7C}"/>
    <cellStyle name="60% - Accent6 3 2 2 2 2 3 3" xfId="24516" xr:uid="{B831B0F2-702E-41F0-8BA6-BB4561E2D2BC}"/>
    <cellStyle name="60% - Accent6 3 2 2 2 2 4" xfId="10635" xr:uid="{4544FCD0-F61A-42F7-8A94-45621172F09E}"/>
    <cellStyle name="60% - Accent6 3 2 2 2 2 4 2" xfId="27292" xr:uid="{E1CFEB41-CA90-4E24-AEE1-FA3D2054434E}"/>
    <cellStyle name="60% - Accent6 3 2 2 2 2 5" xfId="18964" xr:uid="{A88559A5-5A12-48BE-AFD8-7C4C208AE969}"/>
    <cellStyle name="60% - Accent6 3 2 2 2 3" xfId="3754" xr:uid="{5D60BDD5-1FE6-445E-8CA8-10E967DC57E9}"/>
    <cellStyle name="60% - Accent6 3 2 2 2 3 2" xfId="12084" xr:uid="{4D73A3D0-0BE8-41E7-A6F7-6D265DF50D19}"/>
    <cellStyle name="60% - Accent6 3 2 2 2 3 2 2" xfId="28741" xr:uid="{110ACC8D-5CBD-4339-9155-800DCE2431EE}"/>
    <cellStyle name="60% - Accent6 3 2 2 2 3 3" xfId="20413" xr:uid="{22100D92-DB83-42C4-BDE0-1278A64652B6}"/>
    <cellStyle name="60% - Accent6 3 2 2 2 4" xfId="6530" xr:uid="{93FA4CB7-2B36-4795-BED1-7FF49BC60449}"/>
    <cellStyle name="60% - Accent6 3 2 2 2 4 2" xfId="14860" xr:uid="{5CFFBC15-4401-42F9-82F8-974F8C9BB140}"/>
    <cellStyle name="60% - Accent6 3 2 2 2 4 2 2" xfId="31517" xr:uid="{25AB56CB-07E2-4C1D-B190-F524C2E69942}"/>
    <cellStyle name="60% - Accent6 3 2 2 2 4 3" xfId="23189" xr:uid="{F21B1CB6-A473-4D77-B574-111D8BE4470E}"/>
    <cellStyle name="60% - Accent6 3 2 2 2 5" xfId="9308" xr:uid="{A8733AE3-98E4-4938-852B-4264677B89AB}"/>
    <cellStyle name="60% - Accent6 3 2 2 2 5 2" xfId="25965" xr:uid="{75F19F0C-674D-4C6C-A1D9-09E95A63B3CC}"/>
    <cellStyle name="60% - Accent6 3 2 2 2 6" xfId="17637" xr:uid="{8312B879-BE13-4263-A049-9BE1CE256012}"/>
    <cellStyle name="60% - Accent6 3 2 2 3" xfId="1816" xr:uid="{E4559911-F82F-4472-9884-700B3F98ED68}"/>
    <cellStyle name="60% - Accent6 3 2 2 3 2" xfId="4606" xr:uid="{F08C6963-0E08-4B5D-8788-40FE6A258949}"/>
    <cellStyle name="60% - Accent6 3 2 2 3 2 2" xfId="12936" xr:uid="{ECDCF841-9157-42FA-A561-DDDB7498A8CF}"/>
    <cellStyle name="60% - Accent6 3 2 2 3 2 2 2" xfId="29593" xr:uid="{4ED8C186-75BB-48A8-9D82-759590FAF340}"/>
    <cellStyle name="60% - Accent6 3 2 2 3 2 3" xfId="21265" xr:uid="{B5925E84-8845-48F8-8242-ABE5575C5AEA}"/>
    <cellStyle name="60% - Accent6 3 2 2 3 3" xfId="7382" xr:uid="{61461E8F-F784-4F91-B13C-DC49C8E62056}"/>
    <cellStyle name="60% - Accent6 3 2 2 3 3 2" xfId="15712" xr:uid="{88500D61-D544-4BAA-9C45-8CF89E9F57FE}"/>
    <cellStyle name="60% - Accent6 3 2 2 3 3 2 2" xfId="32369" xr:uid="{5665EF9F-D885-4200-858C-A67D5F65FDC8}"/>
    <cellStyle name="60% - Accent6 3 2 2 3 3 3" xfId="24041" xr:uid="{BB738DF9-0142-4B12-A316-04AF6A35FC81}"/>
    <cellStyle name="60% - Accent6 3 2 2 3 4" xfId="10160" xr:uid="{FDCD56C4-D892-48B3-91D2-897D7D676EE3}"/>
    <cellStyle name="60% - Accent6 3 2 2 3 4 2" xfId="26817" xr:uid="{390B3B8B-6242-420E-9BB3-5738D97D7198}"/>
    <cellStyle name="60% - Accent6 3 2 2 3 5" xfId="18489" xr:uid="{56586E3E-F85F-41FA-940B-8FD77366B5FC}"/>
    <cellStyle name="60% - Accent6 3 2 2 4" xfId="3279" xr:uid="{A16A90A6-A3C2-4046-BE16-A604AFFA5EA9}"/>
    <cellStyle name="60% - Accent6 3 2 2 4 2" xfId="11609" xr:uid="{26A230DA-2D8C-4A72-81C7-FE8D4ED1A7F0}"/>
    <cellStyle name="60% - Accent6 3 2 2 4 2 2" xfId="28266" xr:uid="{47358343-0F74-4403-A9E8-E8418C5AEDB8}"/>
    <cellStyle name="60% - Accent6 3 2 2 4 3" xfId="19938" xr:uid="{90F09A32-1733-4924-824E-9BBC5CC36284}"/>
    <cellStyle name="60% - Accent6 3 2 2 5" xfId="6055" xr:uid="{0F525CBE-CE73-41CB-985B-FDB67A52511B}"/>
    <cellStyle name="60% - Accent6 3 2 2 5 2" xfId="14385" xr:uid="{E7CDBFEF-182E-42A3-AB8C-358D12D102C0}"/>
    <cellStyle name="60% - Accent6 3 2 2 5 2 2" xfId="31042" xr:uid="{1C8A5B16-0C35-47FD-8FA1-EDA3158E780F}"/>
    <cellStyle name="60% - Accent6 3 2 2 5 3" xfId="22714" xr:uid="{90288F2E-553A-42B3-B717-ADCFD031BCAC}"/>
    <cellStyle name="60% - Accent6 3 2 2 6" xfId="8833" xr:uid="{703E4FE3-50BD-4543-9DEF-BBEB04BC58E7}"/>
    <cellStyle name="60% - Accent6 3 2 2 6 2" xfId="25490" xr:uid="{08D4493B-79E5-4D41-AF33-679293BD3702}"/>
    <cellStyle name="60% - Accent6 3 2 2 7" xfId="17162" xr:uid="{36569C90-9B3D-48D5-9EB5-9DE0F99AF590}"/>
    <cellStyle name="60% - Accent6 3 2 3" xfId="722" xr:uid="{2D6B0A31-3488-4310-96C1-57DAA5F09CE2}"/>
    <cellStyle name="60% - Accent6 3 2 3 2" xfId="2052" xr:uid="{6FD47689-F8EB-46BC-A75C-CE8E95C2DC4F}"/>
    <cellStyle name="60% - Accent6 3 2 3 2 2" xfId="4842" xr:uid="{FE996DDC-89D8-4787-8B50-938D249A2068}"/>
    <cellStyle name="60% - Accent6 3 2 3 2 2 2" xfId="13172" xr:uid="{40547CC7-25CB-47F2-BC29-31E8271CB30A}"/>
    <cellStyle name="60% - Accent6 3 2 3 2 2 2 2" xfId="29829" xr:uid="{0DA3C3B2-7067-4AD0-B2B2-FA96DFB98266}"/>
    <cellStyle name="60% - Accent6 3 2 3 2 2 3" xfId="21501" xr:uid="{18114076-EDF2-41D7-8052-3E2C98636859}"/>
    <cellStyle name="60% - Accent6 3 2 3 2 3" xfId="7618" xr:uid="{486AD02B-FAC8-4134-B000-D9A8D6C2E408}"/>
    <cellStyle name="60% - Accent6 3 2 3 2 3 2" xfId="15948" xr:uid="{190383C7-5F0E-456B-8F28-D3828EAE27CB}"/>
    <cellStyle name="60% - Accent6 3 2 3 2 3 2 2" xfId="32605" xr:uid="{F2634507-9EFA-471C-B51D-1A32D9FB1202}"/>
    <cellStyle name="60% - Accent6 3 2 3 2 3 3" xfId="24277" xr:uid="{840D4426-8026-4012-A7AF-F253E9C7C797}"/>
    <cellStyle name="60% - Accent6 3 2 3 2 4" xfId="10396" xr:uid="{5B4B94B8-5351-42CE-B978-5F4DD8D2E04C}"/>
    <cellStyle name="60% - Accent6 3 2 3 2 4 2" xfId="27053" xr:uid="{B66533CA-CD33-4ABC-838D-1A9475C69F77}"/>
    <cellStyle name="60% - Accent6 3 2 3 2 5" xfId="18725" xr:uid="{3E85B5EC-1FA6-414A-BD26-F578BC7C46A6}"/>
    <cellStyle name="60% - Accent6 3 2 3 3" xfId="3515" xr:uid="{C5BF9E73-01E0-4761-A497-0868A78D78F4}"/>
    <cellStyle name="60% - Accent6 3 2 3 3 2" xfId="11845" xr:uid="{EF870207-D24C-4E01-B387-7E9B5FA71222}"/>
    <cellStyle name="60% - Accent6 3 2 3 3 2 2" xfId="28502" xr:uid="{80055B4C-875E-4DAB-BBB2-A3A0667E6F57}"/>
    <cellStyle name="60% - Accent6 3 2 3 3 3" xfId="20174" xr:uid="{DF05FB0C-E65C-4109-BFA1-6431E28E97EA}"/>
    <cellStyle name="60% - Accent6 3 2 3 4" xfId="6291" xr:uid="{DB4AC1A1-687F-460C-A35B-5C3CEB47B306}"/>
    <cellStyle name="60% - Accent6 3 2 3 4 2" xfId="14621" xr:uid="{E0CF9A39-81B3-4B63-A07F-649842649735}"/>
    <cellStyle name="60% - Accent6 3 2 3 4 2 2" xfId="31278" xr:uid="{40CDDE1F-D87B-41AA-84E1-14A7B9E7A72C}"/>
    <cellStyle name="60% - Accent6 3 2 3 4 3" xfId="22950" xr:uid="{DC1B804D-9E8C-4CF3-8EF8-BCB22D818DF4}"/>
    <cellStyle name="60% - Accent6 3 2 3 5" xfId="9069" xr:uid="{B0F8026E-EE0F-4688-B350-A18AF8C75C2D}"/>
    <cellStyle name="60% - Accent6 3 2 3 5 2" xfId="25726" xr:uid="{E70DCC23-757B-4A13-89A8-1E8217DC2A08}"/>
    <cellStyle name="60% - Accent6 3 2 3 6" xfId="17398" xr:uid="{DF4BCA9B-4B7F-4C23-864C-8B16D091931D}"/>
    <cellStyle name="60% - Accent6 3 2 4" xfId="1199" xr:uid="{7559A960-593D-498C-8849-8465BDFF525F}"/>
    <cellStyle name="60% - Accent6 3 2 4 2" xfId="2527" xr:uid="{DF198C05-5851-4ABE-B523-EB1BC74ECEE5}"/>
    <cellStyle name="60% - Accent6 3 2 4 2 2" xfId="5317" xr:uid="{319AD382-DB19-436C-9BC1-C337E0206FD9}"/>
    <cellStyle name="60% - Accent6 3 2 4 2 2 2" xfId="13647" xr:uid="{54CD4EBA-2121-4BA8-8204-EDB9F07317DD}"/>
    <cellStyle name="60% - Accent6 3 2 4 2 2 2 2" xfId="30304" xr:uid="{577EC34F-D04F-4C59-BB3C-8BBDC8D47E03}"/>
    <cellStyle name="60% - Accent6 3 2 4 2 2 3" xfId="21976" xr:uid="{707E9AD2-D733-4CE4-9581-4DA2BCA466C7}"/>
    <cellStyle name="60% - Accent6 3 2 4 2 3" xfId="8093" xr:uid="{7E5BEE56-3569-4DFC-8F6B-38B596D87EE8}"/>
    <cellStyle name="60% - Accent6 3 2 4 2 3 2" xfId="16423" xr:uid="{C4D3475F-C295-4CFB-AF1A-541374EA2FDB}"/>
    <cellStyle name="60% - Accent6 3 2 4 2 3 2 2" xfId="33080" xr:uid="{CD73370B-44A2-45CE-A70E-24DCF45F9500}"/>
    <cellStyle name="60% - Accent6 3 2 4 2 3 3" xfId="24752" xr:uid="{038687A5-1CDF-4D44-874D-2FE212D6F2AA}"/>
    <cellStyle name="60% - Accent6 3 2 4 2 4" xfId="10871" xr:uid="{2FCAFC6C-D92E-45E5-A38A-C5417E51579C}"/>
    <cellStyle name="60% - Accent6 3 2 4 2 4 2" xfId="27528" xr:uid="{12907EB4-0995-48A4-8A2B-8E09EC50A15E}"/>
    <cellStyle name="60% - Accent6 3 2 4 2 5" xfId="19200" xr:uid="{5EC4678C-1D7C-4FD9-A3B2-4555A5BBFF40}"/>
    <cellStyle name="60% - Accent6 3 2 4 3" xfId="3990" xr:uid="{794AC1D1-041E-4B02-8F85-D6D54D98842C}"/>
    <cellStyle name="60% - Accent6 3 2 4 3 2" xfId="12320" xr:uid="{34C8378F-9E76-4312-A1DA-71E67A5D5631}"/>
    <cellStyle name="60% - Accent6 3 2 4 3 2 2" xfId="28977" xr:uid="{373243CA-9920-4E6E-9570-612E30F75B42}"/>
    <cellStyle name="60% - Accent6 3 2 4 3 3" xfId="20649" xr:uid="{9D6ADF6A-CF00-4F4E-A6B9-F0138AEB7BD7}"/>
    <cellStyle name="60% - Accent6 3 2 4 4" xfId="6766" xr:uid="{67FD86F1-009B-4F61-A115-FD2FA6EFAF21}"/>
    <cellStyle name="60% - Accent6 3 2 4 4 2" xfId="15096" xr:uid="{AD3F2C19-D64D-4E91-B93A-213072D42CBE}"/>
    <cellStyle name="60% - Accent6 3 2 4 4 2 2" xfId="31753" xr:uid="{A3C411DC-8BA3-499A-BE61-BBF9ADD48314}"/>
    <cellStyle name="60% - Accent6 3 2 4 4 3" xfId="23425" xr:uid="{E009DD2D-0A07-4959-8BF1-42E3F13C7080}"/>
    <cellStyle name="60% - Accent6 3 2 4 5" xfId="9544" xr:uid="{A4FEB791-DF6C-4718-A3FE-2C5311A32A5D}"/>
    <cellStyle name="60% - Accent6 3 2 4 5 2" xfId="26201" xr:uid="{B1690374-9094-445D-887E-6B61F4D5CAEE}"/>
    <cellStyle name="60% - Accent6 3 2 4 6" xfId="17873" xr:uid="{1D4CC6C0-3E75-47C9-81B5-16FDF28E9BE3}"/>
    <cellStyle name="60% - Accent6 3 2 5" xfId="1579" xr:uid="{050EE759-D7E5-4795-A202-AEAC67EFA0DC}"/>
    <cellStyle name="60% - Accent6 3 2 5 2" xfId="4369" xr:uid="{750E41F4-2BD9-457F-A703-0C08BA50AC05}"/>
    <cellStyle name="60% - Accent6 3 2 5 2 2" xfId="12699" xr:uid="{AD16B6FA-47EB-4C91-A49E-3C1506A6B053}"/>
    <cellStyle name="60% - Accent6 3 2 5 2 2 2" xfId="29356" xr:uid="{BAAF202D-B728-4386-BA75-E21DA6297385}"/>
    <cellStyle name="60% - Accent6 3 2 5 2 3" xfId="21028" xr:uid="{9159CBF8-93AB-46BF-AD51-4435FE3C3421}"/>
    <cellStyle name="60% - Accent6 3 2 5 3" xfId="7145" xr:uid="{13C01CC1-9358-490B-8465-81331A81CAC5}"/>
    <cellStyle name="60% - Accent6 3 2 5 3 2" xfId="15475" xr:uid="{1861D899-14B5-4FAD-AA13-095A989FBFDE}"/>
    <cellStyle name="60% - Accent6 3 2 5 3 2 2" xfId="32132" xr:uid="{5DB73A31-9AA7-4274-B785-1A531A24F17A}"/>
    <cellStyle name="60% - Accent6 3 2 5 3 3" xfId="23804" xr:uid="{1A3A4E6B-5A12-492E-99F5-DA39B170A069}"/>
    <cellStyle name="60% - Accent6 3 2 5 4" xfId="9923" xr:uid="{290934E7-AC5C-4AB5-B64F-7D3E8BAD6DC8}"/>
    <cellStyle name="60% - Accent6 3 2 5 4 2" xfId="26580" xr:uid="{7337806A-A051-456C-995A-D390D59CFEC8}"/>
    <cellStyle name="60% - Accent6 3 2 5 5" xfId="18252" xr:uid="{F6844788-18A7-4C30-9D0E-7993EDB7AAE3}"/>
    <cellStyle name="60% - Accent6 3 2 6" xfId="3042" xr:uid="{B75C88A5-AF53-431D-BB9D-9E5951A5FACC}"/>
    <cellStyle name="60% - Accent6 3 2 6 2" xfId="11372" xr:uid="{0AFAD378-3516-4138-A1C3-4AB9CEDDD6B5}"/>
    <cellStyle name="60% - Accent6 3 2 6 2 2" xfId="28029" xr:uid="{A1311FA4-2A79-46B7-8FBB-3C896A97EFB4}"/>
    <cellStyle name="60% - Accent6 3 2 6 3" xfId="19701" xr:uid="{2117B99F-903F-41F6-AA43-CB4D30D02469}"/>
    <cellStyle name="60% - Accent6 3 2 7" xfId="5818" xr:uid="{B769F967-ED05-4252-B9F6-E79481AC005D}"/>
    <cellStyle name="60% - Accent6 3 2 7 2" xfId="14148" xr:uid="{831F58AA-6E8C-4358-AAFC-92BEE3981F15}"/>
    <cellStyle name="60% - Accent6 3 2 7 2 2" xfId="30805" xr:uid="{458262EC-FCC7-45CA-8C5B-5811D7330B3E}"/>
    <cellStyle name="60% - Accent6 3 2 7 3" xfId="22477" xr:uid="{CA352A25-9300-4145-93C8-A482BE4AEC31}"/>
    <cellStyle name="60% - Accent6 3 2 8" xfId="8596" xr:uid="{F6B06820-5EEE-4803-889A-E869BB376A37}"/>
    <cellStyle name="60% - Accent6 3 2 8 2" xfId="25253" xr:uid="{41E03E85-5A98-4887-B86C-3FD963CA1C9D}"/>
    <cellStyle name="60% - Accent6 3 2 9" xfId="16925" xr:uid="{1E53853B-2A9C-480F-B4BA-0DD30CEC45F6}"/>
    <cellStyle name="60% - Accent6 3 3" xfId="366" xr:uid="{5B06E32B-9F89-40C2-9F7E-0986A0D4A612}"/>
    <cellStyle name="60% - Accent6 3 3 2" xfId="845" xr:uid="{8EE8E8AA-C2C7-4570-B1E9-399CB45A4638}"/>
    <cellStyle name="60% - Accent6 3 3 2 2" xfId="2173" xr:uid="{8E3C30B3-9719-4D90-A1C8-0287EB418AA7}"/>
    <cellStyle name="60% - Accent6 3 3 2 2 2" xfId="4963" xr:uid="{610F4F99-F4DA-481B-810C-3459DA8241A7}"/>
    <cellStyle name="60% - Accent6 3 3 2 2 2 2" xfId="13293" xr:uid="{3F90EFF2-168D-49C0-9D39-84D5164BB4C2}"/>
    <cellStyle name="60% - Accent6 3 3 2 2 2 2 2" xfId="29950" xr:uid="{2942878F-9C1C-4C1E-83F8-2D37E67AA67D}"/>
    <cellStyle name="60% - Accent6 3 3 2 2 2 3" xfId="21622" xr:uid="{0A8C6238-68B7-426A-9CF9-D106AB64DA86}"/>
    <cellStyle name="60% - Accent6 3 3 2 2 3" xfId="7739" xr:uid="{49013458-4526-4080-905C-B9FE536A1805}"/>
    <cellStyle name="60% - Accent6 3 3 2 2 3 2" xfId="16069" xr:uid="{74E04A03-3372-43D4-B059-9E257F5EE356}"/>
    <cellStyle name="60% - Accent6 3 3 2 2 3 2 2" xfId="32726" xr:uid="{F26C36D0-03F0-4594-9A0E-D63BDBED6733}"/>
    <cellStyle name="60% - Accent6 3 3 2 2 3 3" xfId="24398" xr:uid="{9B33ABBF-DEAE-4561-9604-FB7A9E69FD90}"/>
    <cellStyle name="60% - Accent6 3 3 2 2 4" xfId="10517" xr:uid="{DED3F902-6601-4C6B-990A-FF84BA3FEBE6}"/>
    <cellStyle name="60% - Accent6 3 3 2 2 4 2" xfId="27174" xr:uid="{3E165DA9-A980-4B42-A2D2-A6BA123A8478}"/>
    <cellStyle name="60% - Accent6 3 3 2 2 5" xfId="18846" xr:uid="{571FD7CC-2961-4C53-BDD5-5BA49DC02215}"/>
    <cellStyle name="60% - Accent6 3 3 2 3" xfId="3636" xr:uid="{E6A53982-0681-469F-BF12-3B6870169D01}"/>
    <cellStyle name="60% - Accent6 3 3 2 3 2" xfId="11966" xr:uid="{FE7DCB13-01E0-4F59-8F42-7EBB300A26EA}"/>
    <cellStyle name="60% - Accent6 3 3 2 3 2 2" xfId="28623" xr:uid="{C232F8E8-E007-4470-BD2A-D011CF40A85B}"/>
    <cellStyle name="60% - Accent6 3 3 2 3 3" xfId="20295" xr:uid="{3AD59E17-26DE-4681-98B2-F773C2E4C8E4}"/>
    <cellStyle name="60% - Accent6 3 3 2 4" xfId="6412" xr:uid="{EBEF7253-72B5-471A-BA0B-014A6C1869D6}"/>
    <cellStyle name="60% - Accent6 3 3 2 4 2" xfId="14742" xr:uid="{6BA0F6BA-D7AC-4EC7-90BE-6709C1FD2774}"/>
    <cellStyle name="60% - Accent6 3 3 2 4 2 2" xfId="31399" xr:uid="{CD2EFA5C-91AD-45F9-B692-502DF6E41CBE}"/>
    <cellStyle name="60% - Accent6 3 3 2 4 3" xfId="23071" xr:uid="{60673DB3-1440-4EEC-8292-1AF1C17B9114}"/>
    <cellStyle name="60% - Accent6 3 3 2 5" xfId="9190" xr:uid="{8960A623-4392-43DD-9185-54F7B7196EBE}"/>
    <cellStyle name="60% - Accent6 3 3 2 5 2" xfId="25847" xr:uid="{FC41F6E8-72D3-4088-B905-BB76ED7FE8B3}"/>
    <cellStyle name="60% - Accent6 3 3 2 6" xfId="17519" xr:uid="{401A6187-4E60-4679-B886-7EBF36FC710B}"/>
    <cellStyle name="60% - Accent6 3 3 3" xfId="1696" xr:uid="{6715909C-3677-4C55-93BB-D80249E4AF86}"/>
    <cellStyle name="60% - Accent6 3 3 3 2" xfId="4486" xr:uid="{861F26F1-89E9-428A-AE09-959645A67C45}"/>
    <cellStyle name="60% - Accent6 3 3 3 2 2" xfId="12816" xr:uid="{D1E625E4-9898-44D7-AA43-C9C9196DEFA2}"/>
    <cellStyle name="60% - Accent6 3 3 3 2 2 2" xfId="29473" xr:uid="{69D0D472-77C9-4A86-8DEC-6100C3BFC191}"/>
    <cellStyle name="60% - Accent6 3 3 3 2 3" xfId="21145" xr:uid="{5A374F6B-6669-4750-9022-05646F1D5ABF}"/>
    <cellStyle name="60% - Accent6 3 3 3 3" xfId="7262" xr:uid="{D212AFEB-1C48-4C07-A4B0-F965AF515DEC}"/>
    <cellStyle name="60% - Accent6 3 3 3 3 2" xfId="15592" xr:uid="{55E50D9B-6EAB-4FED-818D-9854D8431031}"/>
    <cellStyle name="60% - Accent6 3 3 3 3 2 2" xfId="32249" xr:uid="{F2235089-57FE-4445-ADE6-CBA0302F08B7}"/>
    <cellStyle name="60% - Accent6 3 3 3 3 3" xfId="23921" xr:uid="{0AB40202-F97A-4D04-A54C-AC0293C81719}"/>
    <cellStyle name="60% - Accent6 3 3 3 4" xfId="10040" xr:uid="{785B75C4-6447-42A2-818B-B4C038A62EFB}"/>
    <cellStyle name="60% - Accent6 3 3 3 4 2" xfId="26697" xr:uid="{EBCC31B5-7B25-4808-805E-3D88545CE40D}"/>
    <cellStyle name="60% - Accent6 3 3 3 5" xfId="18369" xr:uid="{6FCA4EAC-4EDA-4914-8F35-0B72192BBFA8}"/>
    <cellStyle name="60% - Accent6 3 3 4" xfId="3159" xr:uid="{37847B89-1457-49EE-8232-DFF63E6B8738}"/>
    <cellStyle name="60% - Accent6 3 3 4 2" xfId="11489" xr:uid="{569D846E-84E6-4715-BC3B-ABBE6E4203C4}"/>
    <cellStyle name="60% - Accent6 3 3 4 2 2" xfId="28146" xr:uid="{EB44F363-161A-4560-AB7C-ACE5CA51C66E}"/>
    <cellStyle name="60% - Accent6 3 3 4 3" xfId="19818" xr:uid="{604F5AC7-9179-4034-A87B-218416E8AAB4}"/>
    <cellStyle name="60% - Accent6 3 3 5" xfId="5935" xr:uid="{8AC81879-1D8A-4CB1-972B-D30BD0B21797}"/>
    <cellStyle name="60% - Accent6 3 3 5 2" xfId="14265" xr:uid="{F1E5988F-70CE-4F5D-AA18-048C8635CCAC}"/>
    <cellStyle name="60% - Accent6 3 3 5 2 2" xfId="30922" xr:uid="{1E448977-4C89-4339-88AC-20AD9F7C0EA4}"/>
    <cellStyle name="60% - Accent6 3 3 5 3" xfId="22594" xr:uid="{7E6088A8-5E84-4566-82A5-3844221B3730}"/>
    <cellStyle name="60% - Accent6 3 3 6" xfId="8713" xr:uid="{0FECFCB1-4722-4526-A87B-37EB8E6BEE5E}"/>
    <cellStyle name="60% - Accent6 3 3 6 2" xfId="25370" xr:uid="{E16E7E2C-99A4-491E-8A29-85BACDD287D6}"/>
    <cellStyle name="60% - Accent6 3 3 7" xfId="17042" xr:uid="{36EAD43E-1F81-4521-B998-C4C07D624788}"/>
    <cellStyle name="60% - Accent6 3 4" xfId="602" xr:uid="{92B480A8-B29A-4F74-845B-CC488930D53D}"/>
    <cellStyle name="60% - Accent6 3 4 2" xfId="1932" xr:uid="{7D4D554C-B7B5-4A11-8C4D-05FA8C9D5722}"/>
    <cellStyle name="60% - Accent6 3 4 2 2" xfId="4722" xr:uid="{B32F550F-F2CF-4F5E-A977-F20CA9766B5D}"/>
    <cellStyle name="60% - Accent6 3 4 2 2 2" xfId="13052" xr:uid="{3EEFCA37-F739-4669-80F7-5635065DF183}"/>
    <cellStyle name="60% - Accent6 3 4 2 2 2 2" xfId="29709" xr:uid="{A461A39B-9EA6-4CCD-A18D-6097A4004389}"/>
    <cellStyle name="60% - Accent6 3 4 2 2 3" xfId="21381" xr:uid="{A6B907EA-473D-4F42-BC85-FD12940737E5}"/>
    <cellStyle name="60% - Accent6 3 4 2 3" xfId="7498" xr:uid="{CA08BCD6-F6F5-45DC-B353-DF31A7496848}"/>
    <cellStyle name="60% - Accent6 3 4 2 3 2" xfId="15828" xr:uid="{6737E0F4-2C4A-4722-97CF-A1FED99C704D}"/>
    <cellStyle name="60% - Accent6 3 4 2 3 2 2" xfId="32485" xr:uid="{35E5FD24-82EF-4885-A516-B4F0427A0A67}"/>
    <cellStyle name="60% - Accent6 3 4 2 3 3" xfId="24157" xr:uid="{64CCB7A1-A1C8-4295-B717-41B83037D59B}"/>
    <cellStyle name="60% - Accent6 3 4 2 4" xfId="10276" xr:uid="{68B88FF5-FB76-4334-A9A5-8AC204D431F8}"/>
    <cellStyle name="60% - Accent6 3 4 2 4 2" xfId="26933" xr:uid="{6FA517CA-5552-470F-83EB-DCCAD45B738C}"/>
    <cellStyle name="60% - Accent6 3 4 2 5" xfId="18605" xr:uid="{67D9401B-CACA-472A-913A-4A6BBF3D76BE}"/>
    <cellStyle name="60% - Accent6 3 4 3" xfId="3395" xr:uid="{101D751E-AE8C-4BC3-97D7-9436EFB26164}"/>
    <cellStyle name="60% - Accent6 3 4 3 2" xfId="11725" xr:uid="{B9129E3B-7E38-4526-A3FE-698B1B8F486A}"/>
    <cellStyle name="60% - Accent6 3 4 3 2 2" xfId="28382" xr:uid="{C2A0DB7C-54F4-4250-8300-37F8D749AE57}"/>
    <cellStyle name="60% - Accent6 3 4 3 3" xfId="20054" xr:uid="{1C284D4D-8646-4858-BC84-B6C1A66E1DFB}"/>
    <cellStyle name="60% - Accent6 3 4 4" xfId="6171" xr:uid="{23F3665F-51FE-41FC-A933-05E8D0C50404}"/>
    <cellStyle name="60% - Accent6 3 4 4 2" xfId="14501" xr:uid="{29F59B36-B051-4CBD-9C13-9AFE27A731C8}"/>
    <cellStyle name="60% - Accent6 3 4 4 2 2" xfId="31158" xr:uid="{AD186870-7BE3-4726-8036-39BC8D798741}"/>
    <cellStyle name="60% - Accent6 3 4 4 3" xfId="22830" xr:uid="{F81542D2-0558-4274-A8A4-04AB914A3EC6}"/>
    <cellStyle name="60% - Accent6 3 4 5" xfId="8949" xr:uid="{FAE1270E-1C23-4BF9-B8D0-6E32562E43B3}"/>
    <cellStyle name="60% - Accent6 3 4 5 2" xfId="25606" xr:uid="{E0482334-EC1E-4D60-A710-4E6A42CDEEA2}"/>
    <cellStyle name="60% - Accent6 3 4 6" xfId="17278" xr:uid="{C86A9080-1124-4BB4-8DB0-0C196BCD9484}"/>
    <cellStyle name="60% - Accent6 3 5" xfId="1079" xr:uid="{DB0AD608-7EB6-4121-8B90-506C868769A7}"/>
    <cellStyle name="60% - Accent6 3 5 2" xfId="2407" xr:uid="{A0183080-994E-4F2A-AA6A-70F12586945A}"/>
    <cellStyle name="60% - Accent6 3 5 2 2" xfId="5197" xr:uid="{F9A9D2D9-0B83-4626-A887-5EE4A8052CC7}"/>
    <cellStyle name="60% - Accent6 3 5 2 2 2" xfId="13527" xr:uid="{89A44D49-BBFF-4E1C-8705-F3CFC2EBEB66}"/>
    <cellStyle name="60% - Accent6 3 5 2 2 2 2" xfId="30184" xr:uid="{7171BD97-E590-4E7E-B474-E0C87894AF25}"/>
    <cellStyle name="60% - Accent6 3 5 2 2 3" xfId="21856" xr:uid="{E828361A-5BB9-41BA-AF60-89219F7CCB45}"/>
    <cellStyle name="60% - Accent6 3 5 2 3" xfId="7973" xr:uid="{71186EA0-309A-449B-B44A-1CFC6BEA7487}"/>
    <cellStyle name="60% - Accent6 3 5 2 3 2" xfId="16303" xr:uid="{7195A41A-4BB4-43BE-BFC7-89901DDFA697}"/>
    <cellStyle name="60% - Accent6 3 5 2 3 2 2" xfId="32960" xr:uid="{9A498B23-8453-4E33-8028-E4572BFC8A8C}"/>
    <cellStyle name="60% - Accent6 3 5 2 3 3" xfId="24632" xr:uid="{0D4E1AEE-3EB5-476A-987B-9293FDC211BD}"/>
    <cellStyle name="60% - Accent6 3 5 2 4" xfId="10751" xr:uid="{B6F90FFD-7CF9-43D5-99F8-E6E29C1C991A}"/>
    <cellStyle name="60% - Accent6 3 5 2 4 2" xfId="27408" xr:uid="{D56E8711-53AD-45B1-8B0C-B0EC583EBBBD}"/>
    <cellStyle name="60% - Accent6 3 5 2 5" xfId="19080" xr:uid="{2F900916-278D-4D11-98C8-7326F0FF2802}"/>
    <cellStyle name="60% - Accent6 3 5 3" xfId="3870" xr:uid="{9D21C51B-5864-427F-8CD0-88A72CB84332}"/>
    <cellStyle name="60% - Accent6 3 5 3 2" xfId="12200" xr:uid="{2DB1D910-D51A-4987-B032-7BFF7DA235A2}"/>
    <cellStyle name="60% - Accent6 3 5 3 2 2" xfId="28857" xr:uid="{8D784FDE-B13F-456C-A053-7158FF248C8A}"/>
    <cellStyle name="60% - Accent6 3 5 3 3" xfId="20529" xr:uid="{4D2AFDD5-2B18-4D7D-B3B5-EDDABAB91C0F}"/>
    <cellStyle name="60% - Accent6 3 5 4" xfId="6646" xr:uid="{F8967951-40E0-4EC2-B802-696AE471FE09}"/>
    <cellStyle name="60% - Accent6 3 5 4 2" xfId="14976" xr:uid="{02662C60-F128-42A8-964C-F36A900BADB3}"/>
    <cellStyle name="60% - Accent6 3 5 4 2 2" xfId="31633" xr:uid="{32CC8C6D-42E6-424A-8D1B-FA48B12B9EEA}"/>
    <cellStyle name="60% - Accent6 3 5 4 3" xfId="23305" xr:uid="{8A48D98E-1523-4010-8F6E-5057062E2781}"/>
    <cellStyle name="60% - Accent6 3 5 5" xfId="9424" xr:uid="{DF253A36-C010-43F1-AEBF-073156E80575}"/>
    <cellStyle name="60% - Accent6 3 5 5 2" xfId="26081" xr:uid="{31169682-3E1B-47A2-B195-004C5CE111AE}"/>
    <cellStyle name="60% - Accent6 3 5 6" xfId="17753" xr:uid="{4B2B3CF3-53DA-4304-B03F-9289A50AA665}"/>
    <cellStyle name="60% - Accent6 3 6" xfId="1344" xr:uid="{20B29A1A-CD0B-43D0-AF58-B3800F362AF7}"/>
    <cellStyle name="60% - Accent6 3 6 2" xfId="2672" xr:uid="{2A93F066-4382-45DB-9317-DBF3F4BC883C}"/>
    <cellStyle name="60% - Accent6 3 6 2 2" xfId="5462" xr:uid="{65D8F169-2CDE-4060-9DD6-CDADA00325FB}"/>
    <cellStyle name="60% - Accent6 3 6 2 2 2" xfId="13792" xr:uid="{52B2D2C8-F196-4782-80B2-544F769B1C7D}"/>
    <cellStyle name="60% - Accent6 3 6 2 2 2 2" xfId="30449" xr:uid="{D0B902B3-4FDC-4F48-8C79-8BE782523A0E}"/>
    <cellStyle name="60% - Accent6 3 6 2 2 3" xfId="22121" xr:uid="{4C354CA5-DD6C-435A-A275-7D930B933102}"/>
    <cellStyle name="60% - Accent6 3 6 2 3" xfId="8238" xr:uid="{00D5AD77-608A-45AF-8167-3B56C52A4CC6}"/>
    <cellStyle name="60% - Accent6 3 6 2 3 2" xfId="16568" xr:uid="{4980AE38-BCBD-4CBF-99B3-162C88E13D5D}"/>
    <cellStyle name="60% - Accent6 3 6 2 3 2 2" xfId="33225" xr:uid="{C98AEAA0-4A37-4056-BF4E-0EFE51430F83}"/>
    <cellStyle name="60% - Accent6 3 6 2 3 3" xfId="24897" xr:uid="{5A83F19B-3965-419D-8E1F-2D52FDEEDC32}"/>
    <cellStyle name="60% - Accent6 3 6 2 4" xfId="11016" xr:uid="{3D4D8937-EC19-422A-BA74-ED104F49405C}"/>
    <cellStyle name="60% - Accent6 3 6 2 4 2" xfId="27673" xr:uid="{902986DB-A574-49D8-AD5C-5FEBC0503E69}"/>
    <cellStyle name="60% - Accent6 3 6 2 5" xfId="19345" xr:uid="{B4834EC6-D9B4-4E79-BC94-0A3296BCE77E}"/>
    <cellStyle name="60% - Accent6 3 6 3" xfId="4135" xr:uid="{FFB0532D-54B7-4833-B072-311C1CF270CD}"/>
    <cellStyle name="60% - Accent6 3 6 3 2" xfId="12465" xr:uid="{B9565699-C41F-44A7-9CF2-64CFB2A8C599}"/>
    <cellStyle name="60% - Accent6 3 6 3 2 2" xfId="29122" xr:uid="{E8CB43A1-AB65-4101-8F9A-AD0E0E7C0247}"/>
    <cellStyle name="60% - Accent6 3 6 3 3" xfId="20794" xr:uid="{5B46C6AF-D08F-4CB5-B86C-F2B5D16AD449}"/>
    <cellStyle name="60% - Accent6 3 6 4" xfId="6911" xr:uid="{86A24545-1D4F-48AF-950D-D1F7110C07EC}"/>
    <cellStyle name="60% - Accent6 3 6 4 2" xfId="15241" xr:uid="{1A7D3E04-70DA-455D-928A-690F67052DE5}"/>
    <cellStyle name="60% - Accent6 3 6 4 2 2" xfId="31898" xr:uid="{3AE39930-10D1-4632-BA2A-1F9595175EEE}"/>
    <cellStyle name="60% - Accent6 3 6 4 3" xfId="23570" xr:uid="{AF5C64AA-7B66-404F-A60D-F06446CC7995}"/>
    <cellStyle name="60% - Accent6 3 6 5" xfId="9689" xr:uid="{E9572EA5-8225-4BB1-883F-292725A497DA}"/>
    <cellStyle name="60% - Accent6 3 6 5 2" xfId="26346" xr:uid="{ED567AA3-A00F-43C6-B133-B3C2B15F14BC}"/>
    <cellStyle name="60% - Accent6 3 6 6" xfId="18018" xr:uid="{D7693B41-13BD-4DF6-B5A7-EB2B1C0135B7}"/>
    <cellStyle name="60% - Accent6 3 7" xfId="1459" xr:uid="{9FB56B78-E8A2-4D7A-8B75-5C8FC9E4606E}"/>
    <cellStyle name="60% - Accent6 3 7 2" xfId="4249" xr:uid="{75257AB5-9CCE-4C53-AB97-9E1599FDA380}"/>
    <cellStyle name="60% - Accent6 3 7 2 2" xfId="12579" xr:uid="{080B59FC-D7D0-4329-A07C-E00A18A71B41}"/>
    <cellStyle name="60% - Accent6 3 7 2 2 2" xfId="29236" xr:uid="{02141BA5-4DA6-4FEF-88D7-1168DA6ECCE9}"/>
    <cellStyle name="60% - Accent6 3 7 2 3" xfId="20908" xr:uid="{9919C3A8-C60E-4AB8-BB5A-D5015E60D401}"/>
    <cellStyle name="60% - Accent6 3 7 3" xfId="7025" xr:uid="{A579CD06-89AE-436C-8E27-7CBADD239E67}"/>
    <cellStyle name="60% - Accent6 3 7 3 2" xfId="15355" xr:uid="{D256877E-3E79-4C59-BABD-3C7A3136F7E5}"/>
    <cellStyle name="60% - Accent6 3 7 3 2 2" xfId="32012" xr:uid="{B6530D60-EADD-469A-B2F0-BEB12E52EA64}"/>
    <cellStyle name="60% - Accent6 3 7 3 3" xfId="23684" xr:uid="{8712CB79-0BE2-46C3-BC53-C3F2577E5FD0}"/>
    <cellStyle name="60% - Accent6 3 7 4" xfId="9803" xr:uid="{408CCA32-068F-4794-8620-7E3453A971CC}"/>
    <cellStyle name="60% - Accent6 3 7 4 2" xfId="26460" xr:uid="{ACFC43A3-D524-401A-AB62-9758A54CE83A}"/>
    <cellStyle name="60% - Accent6 3 7 5" xfId="18132" xr:uid="{76A01DE2-744E-4E4F-B875-4E8C5CBAA9C7}"/>
    <cellStyle name="60% - Accent6 3 8" xfId="2922" xr:uid="{5A5597CB-8C28-4960-A2E9-63E5B8C7FD03}"/>
    <cellStyle name="60% - Accent6 3 8 2" xfId="11252" xr:uid="{2C0A0F72-E7FC-4C52-841B-85EC0DBA9792}"/>
    <cellStyle name="60% - Accent6 3 8 2 2" xfId="27909" xr:uid="{C95A83CF-E0DF-4552-B130-F1C477A6B426}"/>
    <cellStyle name="60% - Accent6 3 8 3" xfId="19581" xr:uid="{B25B59C8-7734-45C3-BDED-86C773856F9C}"/>
    <cellStyle name="60% - Accent6 3 9" xfId="5698" xr:uid="{EB079DB4-7AAD-417D-831A-F09850A9E049}"/>
    <cellStyle name="60% - Accent6 3 9 2" xfId="14028" xr:uid="{E2F5E5FB-EA63-485C-AB6B-0740F19F8167}"/>
    <cellStyle name="60% - Accent6 3 9 2 2" xfId="30685" xr:uid="{E460F7FE-C4F3-4CAA-9B67-BE17D683113B}"/>
    <cellStyle name="60% - Accent6 3 9 3" xfId="22357" xr:uid="{80005C94-DC5D-46CE-AEA8-CEB77D0C8737}"/>
    <cellStyle name="60% - Accent6 4" xfId="182" xr:uid="{40EFC8D5-810B-47BE-AA11-9EC5BACB698D}"/>
    <cellStyle name="60% - Accent6 4 2" xfId="424" xr:uid="{B40BF018-06C7-41FF-B1CE-CCCE1D941030}"/>
    <cellStyle name="60% - Accent6 4 2 2" xfId="901" xr:uid="{72A5D0AF-3D55-4DEA-B78E-41C726F05B34}"/>
    <cellStyle name="60% - Accent6 4 2 2 2" xfId="2229" xr:uid="{BC528585-46D6-48CB-AFCF-7DCA5FED5BFB}"/>
    <cellStyle name="60% - Accent6 4 2 2 2 2" xfId="5019" xr:uid="{09E0317D-658B-4769-81EC-0B9B7E257ED4}"/>
    <cellStyle name="60% - Accent6 4 2 2 2 2 2" xfId="13349" xr:uid="{AB873AA9-D96F-40C1-B9EA-8AE0A0E54252}"/>
    <cellStyle name="60% - Accent6 4 2 2 2 2 2 2" xfId="30006" xr:uid="{12C31F03-DEC8-4629-A54C-4A5BB27B8E17}"/>
    <cellStyle name="60% - Accent6 4 2 2 2 2 3" xfId="21678" xr:uid="{4B4CC208-D606-4C0A-8DE5-9B6F50F96F2B}"/>
    <cellStyle name="60% - Accent6 4 2 2 2 3" xfId="7795" xr:uid="{C2F92457-DB4B-4D6E-8F75-0EC09F46547E}"/>
    <cellStyle name="60% - Accent6 4 2 2 2 3 2" xfId="16125" xr:uid="{B2359C7E-3573-4F29-A706-320DCE448001}"/>
    <cellStyle name="60% - Accent6 4 2 2 2 3 2 2" xfId="32782" xr:uid="{F2CC1C21-58BF-4F50-91E9-E07A61DF220F}"/>
    <cellStyle name="60% - Accent6 4 2 2 2 3 3" xfId="24454" xr:uid="{5499468C-D79C-4671-B469-9248D65E35B3}"/>
    <cellStyle name="60% - Accent6 4 2 2 2 4" xfId="10573" xr:uid="{AFA475BE-A6A0-4CD7-81FA-922088D910F1}"/>
    <cellStyle name="60% - Accent6 4 2 2 2 4 2" xfId="27230" xr:uid="{D9F7B168-B1D2-4E6D-921D-C60D5FDA489C}"/>
    <cellStyle name="60% - Accent6 4 2 2 2 5" xfId="18902" xr:uid="{4B1B873E-5614-4CF4-8039-2D7ED5FA86EC}"/>
    <cellStyle name="60% - Accent6 4 2 2 3" xfId="3692" xr:uid="{2AE032E0-A254-4D6E-90A0-D3F8042CCBB1}"/>
    <cellStyle name="60% - Accent6 4 2 2 3 2" xfId="12022" xr:uid="{F5A493C3-2F24-41F9-AADB-475B7ECC0CE9}"/>
    <cellStyle name="60% - Accent6 4 2 2 3 2 2" xfId="28679" xr:uid="{86212E62-5543-4C9F-A1ED-08A85C3C4E63}"/>
    <cellStyle name="60% - Accent6 4 2 2 3 3" xfId="20351" xr:uid="{A941BB7E-8932-47BE-8118-1010ED7FDE7D}"/>
    <cellStyle name="60% - Accent6 4 2 2 4" xfId="6468" xr:uid="{07F8CD90-2AD4-4110-9A29-B98F27F23D94}"/>
    <cellStyle name="60% - Accent6 4 2 2 4 2" xfId="14798" xr:uid="{9B294C50-3424-4A6B-9C53-10EC757C12F6}"/>
    <cellStyle name="60% - Accent6 4 2 2 4 2 2" xfId="31455" xr:uid="{D8DAE1BA-2B6C-476A-8E52-E3D8BB6B9C2A}"/>
    <cellStyle name="60% - Accent6 4 2 2 4 3" xfId="23127" xr:uid="{6D1FD558-C4BA-432B-BD02-B68973899B42}"/>
    <cellStyle name="60% - Accent6 4 2 2 5" xfId="9246" xr:uid="{8E56CC1B-E8DD-4085-BB06-B8383ED76B23}"/>
    <cellStyle name="60% - Accent6 4 2 2 5 2" xfId="25903" xr:uid="{A737D5E2-FAB9-42DD-87ED-83458A83531B}"/>
    <cellStyle name="60% - Accent6 4 2 2 6" xfId="17575" xr:uid="{06B7C17B-24DA-45C3-B808-B4B0D5AEB7D9}"/>
    <cellStyle name="60% - Accent6 4 2 3" xfId="1754" xr:uid="{6980FA87-6C5F-4737-B499-6C5788012989}"/>
    <cellStyle name="60% - Accent6 4 2 3 2" xfId="4544" xr:uid="{1D542184-4576-4BD6-BB2F-44BB7E29C14E}"/>
    <cellStyle name="60% - Accent6 4 2 3 2 2" xfId="12874" xr:uid="{B52CBFA3-1509-4029-A172-086C92FA3BE7}"/>
    <cellStyle name="60% - Accent6 4 2 3 2 2 2" xfId="29531" xr:uid="{C1FA7BBA-0A89-418F-9297-18ECF4B1DB21}"/>
    <cellStyle name="60% - Accent6 4 2 3 2 3" xfId="21203" xr:uid="{3020A3F1-AE4D-4B2C-A0E1-03B39C3E7BE6}"/>
    <cellStyle name="60% - Accent6 4 2 3 3" xfId="7320" xr:uid="{1A1F82FC-A960-45E8-8300-46874530441F}"/>
    <cellStyle name="60% - Accent6 4 2 3 3 2" xfId="15650" xr:uid="{0910D873-39C9-48E0-B98D-AA57EF65FEC9}"/>
    <cellStyle name="60% - Accent6 4 2 3 3 2 2" xfId="32307" xr:uid="{98BEDB58-B4E6-4D80-8D16-EAD1189083F5}"/>
    <cellStyle name="60% - Accent6 4 2 3 3 3" xfId="23979" xr:uid="{2B972E7F-F6A4-4D7B-BD43-4C42987210F3}"/>
    <cellStyle name="60% - Accent6 4 2 3 4" xfId="10098" xr:uid="{F89B519B-2E1B-4BE2-AE12-3BC97DC6ABF2}"/>
    <cellStyle name="60% - Accent6 4 2 3 4 2" xfId="26755" xr:uid="{C9164F9B-5C77-4B45-8FC0-A3D26C3BCEB6}"/>
    <cellStyle name="60% - Accent6 4 2 3 5" xfId="18427" xr:uid="{EE533827-44B4-4EFF-9B8D-D779D68387E9}"/>
    <cellStyle name="60% - Accent6 4 2 4" xfId="3217" xr:uid="{25493B88-6352-44A8-93FA-A255D89F86EB}"/>
    <cellStyle name="60% - Accent6 4 2 4 2" xfId="11547" xr:uid="{D2FC722D-C9D2-48BB-A275-1905008328E3}"/>
    <cellStyle name="60% - Accent6 4 2 4 2 2" xfId="28204" xr:uid="{6C02D443-42C9-460B-A506-5263ECF97213}"/>
    <cellStyle name="60% - Accent6 4 2 4 3" xfId="19876" xr:uid="{AC6A9B2E-6683-487A-A6ED-8FBB012B2E41}"/>
    <cellStyle name="60% - Accent6 4 2 5" xfId="5993" xr:uid="{D31D60E1-8C01-4DAD-92F2-000504D63C33}"/>
    <cellStyle name="60% - Accent6 4 2 5 2" xfId="14323" xr:uid="{E98CB52D-8A72-4890-B48F-F72946FD4C46}"/>
    <cellStyle name="60% - Accent6 4 2 5 2 2" xfId="30980" xr:uid="{5FC30864-FA6F-4395-8D54-52F14552C335}"/>
    <cellStyle name="60% - Accent6 4 2 5 3" xfId="22652" xr:uid="{0F0750AA-ACAA-4E63-9C80-323E4E92A2C3}"/>
    <cellStyle name="60% - Accent6 4 2 6" xfId="8771" xr:uid="{21C693A6-EBD7-47E5-B098-15CC11FEF19B}"/>
    <cellStyle name="60% - Accent6 4 2 6 2" xfId="25428" xr:uid="{FF4B8DB7-B883-4777-AF13-A63EAE4C6D63}"/>
    <cellStyle name="60% - Accent6 4 2 7" xfId="17100" xr:uid="{3EE7873B-5C79-4868-9CD9-A21999A96C33}"/>
    <cellStyle name="60% - Accent6 4 3" xfId="660" xr:uid="{DCD9872D-9F0D-4994-AF85-98589078D4BC}"/>
    <cellStyle name="60% - Accent6 4 3 2" xfId="1990" xr:uid="{192F2A24-4A69-4911-A6F6-EFC3AA1390BF}"/>
    <cellStyle name="60% - Accent6 4 3 2 2" xfId="4780" xr:uid="{4F17995C-A7D5-4298-8C78-185D4F33DD99}"/>
    <cellStyle name="60% - Accent6 4 3 2 2 2" xfId="13110" xr:uid="{A496A81A-BB36-4FED-BCA5-4AFC1B6128FD}"/>
    <cellStyle name="60% - Accent6 4 3 2 2 2 2" xfId="29767" xr:uid="{23B97D66-B078-4748-95F8-7A157FDE40F9}"/>
    <cellStyle name="60% - Accent6 4 3 2 2 3" xfId="21439" xr:uid="{2CE59233-707A-457B-B937-5739ACA32816}"/>
    <cellStyle name="60% - Accent6 4 3 2 3" xfId="7556" xr:uid="{1A60E872-BABD-48B8-B5CE-18EDC299E1AC}"/>
    <cellStyle name="60% - Accent6 4 3 2 3 2" xfId="15886" xr:uid="{D3555F5A-8E06-49FD-950C-0677F8E67EFF}"/>
    <cellStyle name="60% - Accent6 4 3 2 3 2 2" xfId="32543" xr:uid="{3CBC58E7-7148-498F-86D1-BCF3FB3EE97A}"/>
    <cellStyle name="60% - Accent6 4 3 2 3 3" xfId="24215" xr:uid="{48760F11-90A2-406E-8A1E-EE153DC6BDB1}"/>
    <cellStyle name="60% - Accent6 4 3 2 4" xfId="10334" xr:uid="{D957C043-7872-4726-904B-1C4724B6450A}"/>
    <cellStyle name="60% - Accent6 4 3 2 4 2" xfId="26991" xr:uid="{EF5B2121-A45A-4DBD-9EEC-46A10FB40D77}"/>
    <cellStyle name="60% - Accent6 4 3 2 5" xfId="18663" xr:uid="{35CC6FB0-B237-4BAE-B4A4-7901751455F8}"/>
    <cellStyle name="60% - Accent6 4 3 3" xfId="3453" xr:uid="{D867D8A4-94DE-4F23-84AD-C4FDC500E5FF}"/>
    <cellStyle name="60% - Accent6 4 3 3 2" xfId="11783" xr:uid="{20EEA205-7A92-42CA-82F4-6CE225E45873}"/>
    <cellStyle name="60% - Accent6 4 3 3 2 2" xfId="28440" xr:uid="{59948508-BB3B-4A60-803C-6818D1ADB334}"/>
    <cellStyle name="60% - Accent6 4 3 3 3" xfId="20112" xr:uid="{968269D1-1169-465D-BE48-D83706B85654}"/>
    <cellStyle name="60% - Accent6 4 3 4" xfId="6229" xr:uid="{6876A002-BD2E-450E-B3E9-C8C5E68580CF}"/>
    <cellStyle name="60% - Accent6 4 3 4 2" xfId="14559" xr:uid="{F0D28CB2-B689-44A9-B498-5C00A1480D4A}"/>
    <cellStyle name="60% - Accent6 4 3 4 2 2" xfId="31216" xr:uid="{9C4C9700-C3AE-48F7-873A-31A61C9598DB}"/>
    <cellStyle name="60% - Accent6 4 3 4 3" xfId="22888" xr:uid="{44528FE7-AA70-4539-826C-3233A7503DF5}"/>
    <cellStyle name="60% - Accent6 4 3 5" xfId="9007" xr:uid="{207BBC7E-FF95-4BD7-840F-961E7A5E5B52}"/>
    <cellStyle name="60% - Accent6 4 3 5 2" xfId="25664" xr:uid="{630B65EB-0241-4972-8290-A983A55CF364}"/>
    <cellStyle name="60% - Accent6 4 3 6" xfId="17336" xr:uid="{8F6957F9-147B-4CFE-BC95-A1F77BCAFB06}"/>
    <cellStyle name="60% - Accent6 4 4" xfId="1137" xr:uid="{EF1E7630-ADCA-4EBB-9594-08FB6C47D416}"/>
    <cellStyle name="60% - Accent6 4 4 2" xfId="2465" xr:uid="{9CBB8862-B332-4F0F-BA09-BCF0DAF3C2F1}"/>
    <cellStyle name="60% - Accent6 4 4 2 2" xfId="5255" xr:uid="{064DF2F0-710E-4A86-BB1C-37B44415B175}"/>
    <cellStyle name="60% - Accent6 4 4 2 2 2" xfId="13585" xr:uid="{49888B72-B3F8-443A-A57F-0FB60322DD6C}"/>
    <cellStyle name="60% - Accent6 4 4 2 2 2 2" xfId="30242" xr:uid="{7E42EBE8-EFB6-498E-A667-877CC24E1996}"/>
    <cellStyle name="60% - Accent6 4 4 2 2 3" xfId="21914" xr:uid="{6834FF99-FD51-4FFE-9295-5205F69F7F1E}"/>
    <cellStyle name="60% - Accent6 4 4 2 3" xfId="8031" xr:uid="{FEBC19E4-017A-4285-AF1C-BE6534BE6289}"/>
    <cellStyle name="60% - Accent6 4 4 2 3 2" xfId="16361" xr:uid="{B5E2E96A-FB03-42EF-AED4-D6E8F6D27462}"/>
    <cellStyle name="60% - Accent6 4 4 2 3 2 2" xfId="33018" xr:uid="{4AD7ACD8-24AF-46C6-9FEC-0B5361C082C3}"/>
    <cellStyle name="60% - Accent6 4 4 2 3 3" xfId="24690" xr:uid="{D2D7F070-AE34-423E-9A5F-77732582C617}"/>
    <cellStyle name="60% - Accent6 4 4 2 4" xfId="10809" xr:uid="{9134DD39-71F6-41EB-A089-E49C78771A3F}"/>
    <cellStyle name="60% - Accent6 4 4 2 4 2" xfId="27466" xr:uid="{70349C78-C979-45CE-A6E1-86D78434696A}"/>
    <cellStyle name="60% - Accent6 4 4 2 5" xfId="19138" xr:uid="{9E666013-7B0B-426B-BC36-65F026C5FCD5}"/>
    <cellStyle name="60% - Accent6 4 4 3" xfId="3928" xr:uid="{673491A0-1F63-49CC-802A-37D8136D61D9}"/>
    <cellStyle name="60% - Accent6 4 4 3 2" xfId="12258" xr:uid="{E428D7D1-1E7C-4F77-8E43-1CE464A48442}"/>
    <cellStyle name="60% - Accent6 4 4 3 2 2" xfId="28915" xr:uid="{080C5773-907D-4D7F-BF7F-3DFF95730DFB}"/>
    <cellStyle name="60% - Accent6 4 4 3 3" xfId="20587" xr:uid="{B38635AD-B6D9-4791-B032-BC47A2C0347F}"/>
    <cellStyle name="60% - Accent6 4 4 4" xfId="6704" xr:uid="{2257BAA0-2C86-41D1-A9EE-16CC8EA6A7AE}"/>
    <cellStyle name="60% - Accent6 4 4 4 2" xfId="15034" xr:uid="{30C9AAEB-30F8-4041-97F4-B2E8B2A7AEB7}"/>
    <cellStyle name="60% - Accent6 4 4 4 2 2" xfId="31691" xr:uid="{E114ECDD-E79E-4CC9-967A-15520F092C42}"/>
    <cellStyle name="60% - Accent6 4 4 4 3" xfId="23363" xr:uid="{40CF32C0-9CC8-47FD-851A-44AD33FA1B73}"/>
    <cellStyle name="60% - Accent6 4 4 5" xfId="9482" xr:uid="{20D3C459-9AE4-4B9F-B991-CF0F5862C824}"/>
    <cellStyle name="60% - Accent6 4 4 5 2" xfId="26139" xr:uid="{4B225E91-A1E3-4578-832D-90D0EE79F278}"/>
    <cellStyle name="60% - Accent6 4 4 6" xfId="17811" xr:uid="{8C0CDDD8-596D-4AB4-BAAE-33F70FEE0875}"/>
    <cellStyle name="60% - Accent6 4 5" xfId="1517" xr:uid="{493F325C-2F34-46C8-B729-E43ED8C2A094}"/>
    <cellStyle name="60% - Accent6 4 5 2" xfId="4307" xr:uid="{C5978180-BB52-4FD2-BE91-CA7819E46E3A}"/>
    <cellStyle name="60% - Accent6 4 5 2 2" xfId="12637" xr:uid="{3D4B4B0A-8846-4BE9-BA8B-0DA190792733}"/>
    <cellStyle name="60% - Accent6 4 5 2 2 2" xfId="29294" xr:uid="{149D4AB9-D85D-4A1B-8F4E-85ADD9557491}"/>
    <cellStyle name="60% - Accent6 4 5 2 3" xfId="20966" xr:uid="{8B01A53D-8103-4992-9DFC-46ABB83EB23B}"/>
    <cellStyle name="60% - Accent6 4 5 3" xfId="7083" xr:uid="{57ABC984-6D63-4B20-823D-DBF9C8B5BAD4}"/>
    <cellStyle name="60% - Accent6 4 5 3 2" xfId="15413" xr:uid="{1E479719-74D0-4316-A183-B6A10D459529}"/>
    <cellStyle name="60% - Accent6 4 5 3 2 2" xfId="32070" xr:uid="{E0D4724F-0B6A-4C73-A1C7-C5A4353EF03C}"/>
    <cellStyle name="60% - Accent6 4 5 3 3" xfId="23742" xr:uid="{464AB67D-659B-43FA-B587-5531C68E3189}"/>
    <cellStyle name="60% - Accent6 4 5 4" xfId="9861" xr:uid="{A19DDF7C-8961-4B36-8C9C-A9103BB5E035}"/>
    <cellStyle name="60% - Accent6 4 5 4 2" xfId="26518" xr:uid="{4B8CF8BE-B8D1-48E0-882E-748D0775ACB2}"/>
    <cellStyle name="60% - Accent6 4 5 5" xfId="18190" xr:uid="{C5351A63-8469-4636-AF13-FB18C5430AB6}"/>
    <cellStyle name="60% - Accent6 4 6" xfId="2980" xr:uid="{FE7FA35C-9A12-426F-ADAA-CCBBCF5129A8}"/>
    <cellStyle name="60% - Accent6 4 6 2" xfId="11310" xr:uid="{0844F449-AA43-46BD-ACC0-E6E35AB8507E}"/>
    <cellStyle name="60% - Accent6 4 6 2 2" xfId="27967" xr:uid="{AD62AA04-999D-45D4-A9AD-8065A6989790}"/>
    <cellStyle name="60% - Accent6 4 6 3" xfId="19639" xr:uid="{699D094E-325A-4874-9C49-46D5E1CF0A50}"/>
    <cellStyle name="60% - Accent6 4 7" xfId="5756" xr:uid="{4185B518-2858-4189-8882-7C969C90CF03}"/>
    <cellStyle name="60% - Accent6 4 7 2" xfId="14086" xr:uid="{7CC9BCF1-E2E6-4765-9C83-33BCE0F0251D}"/>
    <cellStyle name="60% - Accent6 4 7 2 2" xfId="30743" xr:uid="{39FBC31B-30F5-46EA-B131-CCBD5F57AE65}"/>
    <cellStyle name="60% - Accent6 4 7 3" xfId="22415" xr:uid="{601C7949-E9FF-4BCF-8A4F-9B6F8C638916}"/>
    <cellStyle name="60% - Accent6 4 8" xfId="8534" xr:uid="{DB8A731C-E61F-43BF-A96F-C39283E0AA7A}"/>
    <cellStyle name="60% - Accent6 4 8 2" xfId="25191" xr:uid="{292ABCCD-4C5E-492E-BA9B-7EFB92812B2E}"/>
    <cellStyle name="60% - Accent6 4 9" xfId="16863" xr:uid="{2DB05B9C-E685-45AC-9DB0-BCCD1C31D747}"/>
    <cellStyle name="60% - Accent6 5" xfId="312" xr:uid="{D512E710-823F-48C7-AB12-D826A831C876}"/>
    <cellStyle name="60% - Accent6 5 2" xfId="794" xr:uid="{4470133C-0F9B-4056-B9A1-1B926917E1B0}"/>
    <cellStyle name="60% - Accent6 5 2 2" xfId="2122" xr:uid="{3758DF53-6DA1-4563-A354-6FE095A1ED2C}"/>
    <cellStyle name="60% - Accent6 5 2 2 2" xfId="4912" xr:uid="{10C178E5-943F-48B4-8C95-BEEA7E556401}"/>
    <cellStyle name="60% - Accent6 5 2 2 2 2" xfId="13242" xr:uid="{6B8CA821-26E3-463C-8D8A-99B00E33A229}"/>
    <cellStyle name="60% - Accent6 5 2 2 2 2 2" xfId="29899" xr:uid="{170806F6-43AB-4C08-B44F-139D390427D7}"/>
    <cellStyle name="60% - Accent6 5 2 2 2 3" xfId="21571" xr:uid="{683C99C6-4330-46C0-B567-17566E6AC2F4}"/>
    <cellStyle name="60% - Accent6 5 2 2 3" xfId="7688" xr:uid="{04B76D5C-967A-4B62-B7F4-92BB88A14DA8}"/>
    <cellStyle name="60% - Accent6 5 2 2 3 2" xfId="16018" xr:uid="{391F0176-0A48-428E-9080-D79FAE2700EF}"/>
    <cellStyle name="60% - Accent6 5 2 2 3 2 2" xfId="32675" xr:uid="{FB3ED23C-F59F-424B-8012-366E85BA5133}"/>
    <cellStyle name="60% - Accent6 5 2 2 3 3" xfId="24347" xr:uid="{1E2D3D99-E4BE-4800-838F-B2D3F377C334}"/>
    <cellStyle name="60% - Accent6 5 2 2 4" xfId="10466" xr:uid="{9157FC6D-D59A-42E5-8818-74693C59B15A}"/>
    <cellStyle name="60% - Accent6 5 2 2 4 2" xfId="27123" xr:uid="{286FF53E-4EF3-4568-8177-69969137F32D}"/>
    <cellStyle name="60% - Accent6 5 2 2 5" xfId="18795" xr:uid="{846810C7-D902-4F42-BCCD-1421A78CAF87}"/>
    <cellStyle name="60% - Accent6 5 2 3" xfId="3585" xr:uid="{CA1BB43B-430F-4843-A0C8-1AEA68AA6D06}"/>
    <cellStyle name="60% - Accent6 5 2 3 2" xfId="11915" xr:uid="{A8E70878-9C45-49B3-8E82-D623B9BC375E}"/>
    <cellStyle name="60% - Accent6 5 2 3 2 2" xfId="28572" xr:uid="{DBE21C51-A1E3-47AD-80CF-5A5FFBC4DC16}"/>
    <cellStyle name="60% - Accent6 5 2 3 3" xfId="20244" xr:uid="{6DE03FD8-151A-4228-A04C-2BFF3422E7A5}"/>
    <cellStyle name="60% - Accent6 5 2 4" xfId="6361" xr:uid="{2EBE9720-7F02-447C-9029-318A101D531F}"/>
    <cellStyle name="60% - Accent6 5 2 4 2" xfId="14691" xr:uid="{BB376110-E45B-408E-8355-4CF273DFC85D}"/>
    <cellStyle name="60% - Accent6 5 2 4 2 2" xfId="31348" xr:uid="{B5EF895F-39BE-464F-A0FF-77AB1BB9FBCD}"/>
    <cellStyle name="60% - Accent6 5 2 4 3" xfId="23020" xr:uid="{DC57C447-9A4C-4835-8513-0AD196406762}"/>
    <cellStyle name="60% - Accent6 5 2 5" xfId="9139" xr:uid="{EC448647-574E-4620-BCE3-5A93AFCE18BE}"/>
    <cellStyle name="60% - Accent6 5 2 5 2" xfId="25796" xr:uid="{2046705D-0214-4B73-9D7F-5CE566F544E3}"/>
    <cellStyle name="60% - Accent6 5 2 6" xfId="17468" xr:uid="{69FE60E6-607F-4B45-959A-481CC03D6A65}"/>
    <cellStyle name="60% - Accent6 5 3" xfId="1642" xr:uid="{9DD34AD7-9F6C-43DF-B266-A7491468930E}"/>
    <cellStyle name="60% - Accent6 5 3 2" xfId="4432" xr:uid="{84373731-241B-4E20-94DB-BC23AC07C2B6}"/>
    <cellStyle name="60% - Accent6 5 3 2 2" xfId="12762" xr:uid="{AF0E5884-D7A2-4D58-9F9E-15AB39A35F54}"/>
    <cellStyle name="60% - Accent6 5 3 2 2 2" xfId="29419" xr:uid="{66DD8738-3819-4A78-BE9F-BDAA5CF0058D}"/>
    <cellStyle name="60% - Accent6 5 3 2 3" xfId="21091" xr:uid="{B97BD85B-BF23-425D-86AE-E4EA7F0E5BA5}"/>
    <cellStyle name="60% - Accent6 5 3 3" xfId="7208" xr:uid="{0D04D621-4186-4BD5-A460-E211B2D791FA}"/>
    <cellStyle name="60% - Accent6 5 3 3 2" xfId="15538" xr:uid="{95D25C11-BA89-434B-937A-26010C50E0F8}"/>
    <cellStyle name="60% - Accent6 5 3 3 2 2" xfId="32195" xr:uid="{F3EC0713-6D67-4BD7-AC06-C001DC610C14}"/>
    <cellStyle name="60% - Accent6 5 3 3 3" xfId="23867" xr:uid="{EB5E4E1A-970C-4321-93E5-1A36595B0ACA}"/>
    <cellStyle name="60% - Accent6 5 3 4" xfId="9986" xr:uid="{0BED99E9-9B92-4E40-97B3-7DEAE96B828A}"/>
    <cellStyle name="60% - Accent6 5 3 4 2" xfId="26643" xr:uid="{A6FDB022-FEB1-4D61-92EF-17164F962C8A}"/>
    <cellStyle name="60% - Accent6 5 3 5" xfId="18315" xr:uid="{C152B3D5-DF89-4E1F-AFD9-0E831D8F88BD}"/>
    <cellStyle name="60% - Accent6 5 4" xfId="3105" xr:uid="{91AB6136-553D-47E8-80C2-56B43B31B6C5}"/>
    <cellStyle name="60% - Accent6 5 4 2" xfId="11435" xr:uid="{906C185C-D76D-41B6-87B5-CD84840C5C48}"/>
    <cellStyle name="60% - Accent6 5 4 2 2" xfId="28092" xr:uid="{9915DF59-616C-4E20-8215-89745ADC1639}"/>
    <cellStyle name="60% - Accent6 5 4 3" xfId="19764" xr:uid="{ABDB2740-BA52-4DE6-9A8B-3B1C62894321}"/>
    <cellStyle name="60% - Accent6 5 5" xfId="5881" xr:uid="{FC4CAF04-E97E-427F-A498-2D1C0F58AB9D}"/>
    <cellStyle name="60% - Accent6 5 5 2" xfId="14211" xr:uid="{D5F83C71-0D37-4616-8DE8-027A49FF20AD}"/>
    <cellStyle name="60% - Accent6 5 5 2 2" xfId="30868" xr:uid="{9AC05435-65DA-4FCE-8B81-23051A1B37B6}"/>
    <cellStyle name="60% - Accent6 5 5 3" xfId="22540" xr:uid="{F0C8AD95-436E-4C45-8E31-97FE8C9E1DF8}"/>
    <cellStyle name="60% - Accent6 5 6" xfId="8659" xr:uid="{E0F01260-EA87-47EF-B547-44A173367D41}"/>
    <cellStyle name="60% - Accent6 5 6 2" xfId="25316" xr:uid="{420AF72A-9051-4395-8EDF-498FEB2DD2B3}"/>
    <cellStyle name="60% - Accent6 5 7" xfId="16988" xr:uid="{CBD8470E-8FF9-4B31-836F-85C70016A6F4}"/>
    <cellStyle name="60% - Accent6 6" xfId="548" xr:uid="{E846DDC8-3426-49B3-8BF2-6C8991CDE20E}"/>
    <cellStyle name="60% - Accent6 6 2" xfId="1878" xr:uid="{BC985739-D787-42EF-8A5C-E1B3B160DF76}"/>
    <cellStyle name="60% - Accent6 6 2 2" xfId="4668" xr:uid="{D3F016A9-0BC3-4D24-9381-CC303685A849}"/>
    <cellStyle name="60% - Accent6 6 2 2 2" xfId="12998" xr:uid="{63C94841-6ECD-46B9-B5D1-F9B090A4F0CF}"/>
    <cellStyle name="60% - Accent6 6 2 2 2 2" xfId="29655" xr:uid="{1DC8C1F3-76FC-4EC6-9268-009F08D6002D}"/>
    <cellStyle name="60% - Accent6 6 2 2 3" xfId="21327" xr:uid="{55C8C58A-DCFF-4CB4-B61E-CCE723C3ADE4}"/>
    <cellStyle name="60% - Accent6 6 2 3" xfId="7444" xr:uid="{C2FF2C3F-DCCB-4731-992A-853D54189F4F}"/>
    <cellStyle name="60% - Accent6 6 2 3 2" xfId="15774" xr:uid="{37352C92-15C7-4C4F-8A67-6CC61E040F6E}"/>
    <cellStyle name="60% - Accent6 6 2 3 2 2" xfId="32431" xr:uid="{43B5F584-A103-417B-9297-29F14D7667FE}"/>
    <cellStyle name="60% - Accent6 6 2 3 3" xfId="24103" xr:uid="{CD10C9F0-14CC-4EC7-A372-04FB9B723535}"/>
    <cellStyle name="60% - Accent6 6 2 4" xfId="10222" xr:uid="{403B9A4F-6F97-4C01-8817-D41BAE96C475}"/>
    <cellStyle name="60% - Accent6 6 2 4 2" xfId="26879" xr:uid="{4E2FAF85-3A6A-4580-B926-1AC89ACCE0AF}"/>
    <cellStyle name="60% - Accent6 6 2 5" xfId="18551" xr:uid="{24EB89F6-45D1-4780-A8DA-38C462EBC7A4}"/>
    <cellStyle name="60% - Accent6 6 3" xfId="3341" xr:uid="{175B7367-D599-4C19-9664-00760B07450A}"/>
    <cellStyle name="60% - Accent6 6 3 2" xfId="11671" xr:uid="{D34F7A94-FE0F-42D7-B7DE-E1C018A8C695}"/>
    <cellStyle name="60% - Accent6 6 3 2 2" xfId="28328" xr:uid="{2C834D17-28E7-4901-9A2B-3CEA5FB97D09}"/>
    <cellStyle name="60% - Accent6 6 3 3" xfId="20000" xr:uid="{EED4A356-3E09-4034-BC10-6254482672BF}"/>
    <cellStyle name="60% - Accent6 6 4" xfId="6117" xr:uid="{8D4D3FE0-2D80-4D22-8110-08F8B94BF73E}"/>
    <cellStyle name="60% - Accent6 6 4 2" xfId="14447" xr:uid="{0F122CB0-83E6-43A8-B2D1-F69E570B8429}"/>
    <cellStyle name="60% - Accent6 6 4 2 2" xfId="31104" xr:uid="{B4FEF864-9F25-4FF4-A46A-699C12C7DAA1}"/>
    <cellStyle name="60% - Accent6 6 4 3" xfId="22776" xr:uid="{3D68397A-8F13-4D9A-B3F7-6BA5E3826D60}"/>
    <cellStyle name="60% - Accent6 6 5" xfId="8895" xr:uid="{6ABA307E-8217-449E-BF4E-71E25426606E}"/>
    <cellStyle name="60% - Accent6 6 5 2" xfId="25552" xr:uid="{341B9064-69AA-414F-9669-64F88D907DD0}"/>
    <cellStyle name="60% - Accent6 6 6" xfId="17224" xr:uid="{83A2888C-8531-4B23-BB5E-7A9E2B6E0A70}"/>
    <cellStyle name="60% - Accent6 7" xfId="1025" xr:uid="{7DCD29C4-B4A0-42D1-84D0-33BE0DA91500}"/>
    <cellStyle name="60% - Accent6 7 2" xfId="2353" xr:uid="{041721F6-7773-4B82-92AF-A812A4FED4F7}"/>
    <cellStyle name="60% - Accent6 7 2 2" xfId="5143" xr:uid="{4B5F9D1C-6F75-4B37-B67C-98EFE7A7DE4C}"/>
    <cellStyle name="60% - Accent6 7 2 2 2" xfId="13473" xr:uid="{0CE6CCC7-1986-4E24-A1EF-6CB2CA1EB77E}"/>
    <cellStyle name="60% - Accent6 7 2 2 2 2" xfId="30130" xr:uid="{89A84F65-EE17-4CCD-B19A-C674013F74CF}"/>
    <cellStyle name="60% - Accent6 7 2 2 3" xfId="21802" xr:uid="{660DA816-746C-4F02-8C2F-CF3196C64BB3}"/>
    <cellStyle name="60% - Accent6 7 2 3" xfId="7919" xr:uid="{DCE17C1F-AA41-4346-80C0-D947094BA7B9}"/>
    <cellStyle name="60% - Accent6 7 2 3 2" xfId="16249" xr:uid="{67865DEB-B7D8-44CF-A192-5CAE71C3FEC9}"/>
    <cellStyle name="60% - Accent6 7 2 3 2 2" xfId="32906" xr:uid="{261C4A36-1C24-46E4-8A7F-F409F64313C8}"/>
    <cellStyle name="60% - Accent6 7 2 3 3" xfId="24578" xr:uid="{EB84982A-0447-4A4F-827F-2BDCF91E020D}"/>
    <cellStyle name="60% - Accent6 7 2 4" xfId="10697" xr:uid="{0BC0A97E-026A-45E7-8DEA-D55E3361B182}"/>
    <cellStyle name="60% - Accent6 7 2 4 2" xfId="27354" xr:uid="{9457E12B-0AF5-4658-AD8E-5511B31F7F3B}"/>
    <cellStyle name="60% - Accent6 7 2 5" xfId="19026" xr:uid="{738B2E8F-854F-4A9C-86AC-33820EAF666F}"/>
    <cellStyle name="60% - Accent6 7 3" xfId="3816" xr:uid="{96F3E4CB-CC27-487D-A305-41CF6158242C}"/>
    <cellStyle name="60% - Accent6 7 3 2" xfId="12146" xr:uid="{512BE93D-4D83-405F-A851-DBC66CAAB116}"/>
    <cellStyle name="60% - Accent6 7 3 2 2" xfId="28803" xr:uid="{0A17932E-3E14-4E83-8D2F-B4C98C028C8D}"/>
    <cellStyle name="60% - Accent6 7 3 3" xfId="20475" xr:uid="{05BF0F19-5EB0-4FD1-BDFB-438DD5009371}"/>
    <cellStyle name="60% - Accent6 7 4" xfId="6592" xr:uid="{9B578473-9F65-42CF-95BC-0FEC9F6AA479}"/>
    <cellStyle name="60% - Accent6 7 4 2" xfId="14922" xr:uid="{4327F1A3-3EB8-4D0D-8635-0F8234517654}"/>
    <cellStyle name="60% - Accent6 7 4 2 2" xfId="31579" xr:uid="{6D78C21F-528C-4589-81E5-3F4B463748A3}"/>
    <cellStyle name="60% - Accent6 7 4 3" xfId="23251" xr:uid="{DC078FA6-BE71-452D-AC69-CA3C366E3E06}"/>
    <cellStyle name="60% - Accent6 7 5" xfId="9370" xr:uid="{0A0A789F-174C-4374-B192-D5619AB0546F}"/>
    <cellStyle name="60% - Accent6 7 5 2" xfId="26027" xr:uid="{D601CCD8-B903-4436-AF51-80D3CEC42BAA}"/>
    <cellStyle name="60% - Accent6 7 6" xfId="17699" xr:uid="{8E975840-DE83-42A8-99B5-B0CB46A3F597}"/>
    <cellStyle name="60% - Accent6 8" xfId="1260" xr:uid="{C540A923-3214-43B9-8614-D7A16B6564E6}"/>
    <cellStyle name="60% - Accent6 8 2" xfId="2588" xr:uid="{4F6AE6A7-A0F6-4997-984F-92CDC3F0A5AF}"/>
    <cellStyle name="60% - Accent6 8 2 2" xfId="5378" xr:uid="{A3B7B260-8A38-4976-845D-749C9454746D}"/>
    <cellStyle name="60% - Accent6 8 2 2 2" xfId="13708" xr:uid="{9F1CFD63-8AC4-4CB2-AAC2-FAE1C58E97D9}"/>
    <cellStyle name="60% - Accent6 8 2 2 2 2" xfId="30365" xr:uid="{88D2A9E1-E1A4-4C74-9748-927E9830F289}"/>
    <cellStyle name="60% - Accent6 8 2 2 3" xfId="22037" xr:uid="{6AD5A85C-DE47-4A42-A642-BEB78AC8A9A1}"/>
    <cellStyle name="60% - Accent6 8 2 3" xfId="8154" xr:uid="{B2116B0C-5E4A-4D75-9F9C-74CC7A80BB78}"/>
    <cellStyle name="60% - Accent6 8 2 3 2" xfId="16484" xr:uid="{046430F9-F6BB-4443-B09A-35D62BB9252D}"/>
    <cellStyle name="60% - Accent6 8 2 3 2 2" xfId="33141" xr:uid="{E996861C-37CE-44D2-BCB4-21DB84E761E7}"/>
    <cellStyle name="60% - Accent6 8 2 3 3" xfId="24813" xr:uid="{8CC3F995-6776-485F-9BEE-373E394B4F2E}"/>
    <cellStyle name="60% - Accent6 8 2 4" xfId="10932" xr:uid="{697B9B5C-4DE2-4109-AF6B-7FBCE19BEB9F}"/>
    <cellStyle name="60% - Accent6 8 2 4 2" xfId="27589" xr:uid="{0C9C6B51-0937-4BF8-9433-9FEC5AB4031A}"/>
    <cellStyle name="60% - Accent6 8 2 5" xfId="19261" xr:uid="{38B8A653-9FC5-40E0-BAB5-DF534E217770}"/>
    <cellStyle name="60% - Accent6 8 3" xfId="4051" xr:uid="{B8B3FD5F-F524-42DB-BF25-F6EBAD522445}"/>
    <cellStyle name="60% - Accent6 8 3 2" xfId="12381" xr:uid="{D6E022B4-2AD8-4710-B2C9-6A45B63AA8F5}"/>
    <cellStyle name="60% - Accent6 8 3 2 2" xfId="29038" xr:uid="{6FEFC965-615D-4A3D-BD9F-76D66CC5D625}"/>
    <cellStyle name="60% - Accent6 8 3 3" xfId="20710" xr:uid="{1C3ABF97-D75A-4C57-82B1-E0CBB45EABDF}"/>
    <cellStyle name="60% - Accent6 8 4" xfId="6827" xr:uid="{2ED21A63-C905-4D66-AF04-6116D8B47851}"/>
    <cellStyle name="60% - Accent6 8 4 2" xfId="15157" xr:uid="{F86CCAF9-9DFD-4C94-81D6-758AB98815BD}"/>
    <cellStyle name="60% - Accent6 8 4 2 2" xfId="31814" xr:uid="{80957365-AC72-4AD6-BD5F-F4D615E16511}"/>
    <cellStyle name="60% - Accent6 8 4 3" xfId="23486" xr:uid="{F16E9F59-B319-4926-A0AB-228AF5DA96AE}"/>
    <cellStyle name="60% - Accent6 8 5" xfId="9605" xr:uid="{8E87C482-530D-4B53-80AC-BAD0E5505058}"/>
    <cellStyle name="60% - Accent6 8 5 2" xfId="26262" xr:uid="{1F52A01F-F3AA-4FF2-AFC0-93C44C9FF0B3}"/>
    <cellStyle name="60% - Accent6 8 6" xfId="17934" xr:uid="{D84C81C9-3C2D-4DA5-9FF8-628DCE161AAB}"/>
    <cellStyle name="60% - Accent6 9" xfId="1282" xr:uid="{AE95A06E-0007-46EA-B70C-62FAB6D3B120}"/>
    <cellStyle name="60% - Accent6 9 2" xfId="2610" xr:uid="{AE71D402-36FA-404B-99D6-936AF28BEC8F}"/>
    <cellStyle name="60% - Accent6 9 2 2" xfId="5400" xr:uid="{5BDB76A6-F301-4520-9ADC-4B52D04643AF}"/>
    <cellStyle name="60% - Accent6 9 2 2 2" xfId="13730" xr:uid="{BC962C09-DE3F-4937-BD8E-E10822EEBEC8}"/>
    <cellStyle name="60% - Accent6 9 2 2 2 2" xfId="30387" xr:uid="{60EC2040-74D9-4386-97B1-F5688C76D9B0}"/>
    <cellStyle name="60% - Accent6 9 2 2 3" xfId="22059" xr:uid="{EC43477A-1668-4C63-9445-C5EB60FE1AB2}"/>
    <cellStyle name="60% - Accent6 9 2 3" xfId="8176" xr:uid="{2F73BF06-9432-4AA7-9DC6-CB4369ACD175}"/>
    <cellStyle name="60% - Accent6 9 2 3 2" xfId="16506" xr:uid="{5C528D87-06F3-4258-904E-9BD7F1957FCB}"/>
    <cellStyle name="60% - Accent6 9 2 3 2 2" xfId="33163" xr:uid="{C2A8DAFC-C818-4DCA-AA88-E1B986921DB9}"/>
    <cellStyle name="60% - Accent6 9 2 3 3" xfId="24835" xr:uid="{19874A4E-8C28-4A7B-BE1F-DFCD8F521D99}"/>
    <cellStyle name="60% - Accent6 9 2 4" xfId="10954" xr:uid="{AFA889FF-C159-4175-9E5C-D849F957DFEB}"/>
    <cellStyle name="60% - Accent6 9 2 4 2" xfId="27611" xr:uid="{681E9796-5563-4152-9732-C0B759402E03}"/>
    <cellStyle name="60% - Accent6 9 2 5" xfId="19283" xr:uid="{B3F67DC6-BB14-47CF-8EAD-1CB1CEA5E48D}"/>
    <cellStyle name="60% - Accent6 9 3" xfId="4073" xr:uid="{4E2A717D-4523-4A9E-B73C-C7EBCB551328}"/>
    <cellStyle name="60% - Accent6 9 3 2" xfId="12403" xr:uid="{25705FA2-0D9F-4EFB-8921-5EF46F434E87}"/>
    <cellStyle name="60% - Accent6 9 3 2 2" xfId="29060" xr:uid="{04BC23AE-1199-4331-B7DE-EB1C43B0288B}"/>
    <cellStyle name="60% - Accent6 9 3 3" xfId="20732" xr:uid="{ACB55042-D32B-43A3-86FE-AA67154DF0B6}"/>
    <cellStyle name="60% - Accent6 9 4" xfId="6849" xr:uid="{B0320E30-577E-465B-8EE2-4E703C746BB6}"/>
    <cellStyle name="60% - Accent6 9 4 2" xfId="15179" xr:uid="{5302A39C-07B9-4BE5-9674-1BC6696013F1}"/>
    <cellStyle name="60% - Accent6 9 4 2 2" xfId="31836" xr:uid="{0801CE99-08B9-4769-9EC9-7869E015738A}"/>
    <cellStyle name="60% - Accent6 9 4 3" xfId="23508" xr:uid="{50550849-B4F9-4B37-8A99-FD3FB54F67AF}"/>
    <cellStyle name="60% - Accent6 9 5" xfId="9627" xr:uid="{B38811A6-012A-4589-B84D-0C0B84ADA8E1}"/>
    <cellStyle name="60% - Accent6 9 5 2" xfId="26284" xr:uid="{6DC32518-0D9D-4D5B-B700-A8296D860CA1}"/>
    <cellStyle name="60% - Accent6 9 6" xfId="17956" xr:uid="{F55D734A-F8C4-4101-83D7-55663183BAAA}"/>
    <cellStyle name="Accent1" xfId="32" builtinId="29" customBuiltin="1"/>
    <cellStyle name="Accent1 2" xfId="33888" xr:uid="{A66225C2-458A-4116-8AE4-B487A77C872C}"/>
    <cellStyle name="Accent1 2 10" xfId="35034" xr:uid="{2113F33F-0F9A-4404-9B01-F36EC9BC74B3}"/>
    <cellStyle name="Accent1 2 2" xfId="35035" xr:uid="{1A7158DF-31D3-4130-BBD8-1C9B5F6EE382}"/>
    <cellStyle name="Accent1 2 3" xfId="35036" xr:uid="{DBB1DE7D-B751-4AA6-A7D1-6A23E729E7F9}"/>
    <cellStyle name="Accent1 2 4" xfId="35037" xr:uid="{A1AED511-F497-4DBA-96CF-3D204775A609}"/>
    <cellStyle name="Accent1 2 5" xfId="35038" xr:uid="{488B6B8D-E49E-4ADF-8C9C-502206A6276C}"/>
    <cellStyle name="Accent1 2 6" xfId="35039" xr:uid="{D7C0EA8F-4C58-4828-ACA7-A6E02D1D9CF6}"/>
    <cellStyle name="Accent1 2 7" xfId="35040" xr:uid="{91C616C6-95DE-41AE-AB33-474AEB3C4461}"/>
    <cellStyle name="Accent1 2 8" xfId="35041" xr:uid="{91B4F916-3DC6-46AB-AC7A-582DB04F6DCF}"/>
    <cellStyle name="Accent1 2 9" xfId="35042" xr:uid="{0DC2445B-E629-488C-8586-85E76086DCC0}"/>
    <cellStyle name="Accent1 3" xfId="33997" xr:uid="{1223A754-2D10-42E5-A88F-895A82FCC23C}"/>
    <cellStyle name="Accent1 3 2" xfId="35043" xr:uid="{49B2DF60-D942-456E-A31F-FB28721BC8D6}"/>
    <cellStyle name="Accent1 4" xfId="34130" xr:uid="{30176421-0F32-4935-A260-B7DAD9252865}"/>
    <cellStyle name="Accent2" xfId="35" builtinId="33" customBuiltin="1"/>
    <cellStyle name="Accent2 2" xfId="33889" xr:uid="{2B7BFE2B-E546-41DC-8665-13C5FFFD7A3B}"/>
    <cellStyle name="Accent2 2 10" xfId="35044" xr:uid="{11691D8C-BBF9-48F9-97FF-7F0DB29DF3F8}"/>
    <cellStyle name="Accent2 2 11" xfId="34706" xr:uid="{AC0000F8-42F0-45CA-B51F-81B6F8C536B4}"/>
    <cellStyle name="Accent2 2 2" xfId="35045" xr:uid="{4790B4CD-3854-40F2-A410-26A02DC7DCFB}"/>
    <cellStyle name="Accent2 2 3" xfId="35046" xr:uid="{174399F9-B579-4F85-B907-246859C14EBE}"/>
    <cellStyle name="Accent2 2 4" xfId="35047" xr:uid="{8D509D3F-87F7-4FED-8847-4B05959C0871}"/>
    <cellStyle name="Accent2 2 5" xfId="35048" xr:uid="{9DDCF6D3-23FB-4DB4-938D-CD72D714C591}"/>
    <cellStyle name="Accent2 2 6" xfId="35049" xr:uid="{333714F3-1FA3-46AC-9A7A-B51F9861EDD0}"/>
    <cellStyle name="Accent2 2 7" xfId="35050" xr:uid="{16435013-3A2A-4CC1-B73F-F5F12E1929BE}"/>
    <cellStyle name="Accent2 2 8" xfId="35051" xr:uid="{B4C66229-ADA8-4896-A219-701997812A42}"/>
    <cellStyle name="Accent2 2 9" xfId="35052" xr:uid="{CD9BAEC2-2042-426F-999C-6EB255037583}"/>
    <cellStyle name="Accent2 3" xfId="33998" xr:uid="{E454472C-624F-4C4F-A301-66B3BBF4B41E}"/>
    <cellStyle name="Accent2 3 2" xfId="35053" xr:uid="{B29BBDF8-2D4E-4BF0-921F-27E6AF249D86}"/>
    <cellStyle name="Accent2 4" xfId="34131" xr:uid="{75107C63-0C7F-43B3-B37E-E9F2B6BAB641}"/>
    <cellStyle name="Accent3" xfId="39" builtinId="37" customBuiltin="1"/>
    <cellStyle name="Accent3 2" xfId="33890" xr:uid="{6B87AC09-5F5D-4C15-9C9F-41CF27FA26D8}"/>
    <cellStyle name="Accent3 2 10" xfId="35054" xr:uid="{B21FA5B4-CC0F-464F-9B6B-1FCC3203C463}"/>
    <cellStyle name="Accent3 2 11" xfId="34710" xr:uid="{BEA08D49-D60C-4DE8-9DC3-C2AE16A970C0}"/>
    <cellStyle name="Accent3 2 2" xfId="35055" xr:uid="{EF76B11D-521D-4FDB-8F89-D128C2775479}"/>
    <cellStyle name="Accent3 2 3" xfId="35056" xr:uid="{D3C5DBDC-6FDA-455A-B910-39D3C3A772DA}"/>
    <cellStyle name="Accent3 2 4" xfId="35057" xr:uid="{E950F2F6-3C82-41F5-9308-39A8B2479070}"/>
    <cellStyle name="Accent3 2 5" xfId="35058" xr:uid="{AE7EFEAD-7D21-4F35-A230-310AA2BAF6BA}"/>
    <cellStyle name="Accent3 2 6" xfId="35059" xr:uid="{AF365931-2F38-45E0-B064-DD7BDD42D05B}"/>
    <cellStyle name="Accent3 2 7" xfId="35060" xr:uid="{3DDF528F-3387-4F4A-96BD-C173F6B301B3}"/>
    <cellStyle name="Accent3 2 8" xfId="35061" xr:uid="{DFEE4DFA-451F-4D1E-BF19-5FA9CB32A8C1}"/>
    <cellStyle name="Accent3 2 9" xfId="35062" xr:uid="{A8CDBB6D-1E20-4632-BC6C-6789C7469B8C}"/>
    <cellStyle name="Accent3 3" xfId="33999" xr:uid="{EA94FD49-3D53-4CBC-A9DE-EC916D96D77A}"/>
    <cellStyle name="Accent3 3 2" xfId="35063" xr:uid="{3E7F7D4A-F9F0-4702-B89F-311F9EF82B32}"/>
    <cellStyle name="Accent3 4" xfId="34132" xr:uid="{A4760DA8-6490-4AD2-B4A4-280F7240103B}"/>
    <cellStyle name="Accent4" xfId="43" builtinId="41" customBuiltin="1"/>
    <cellStyle name="Accent4 2" xfId="33891" xr:uid="{52CA5BEC-128C-4527-8619-54E5B1030C3F}"/>
    <cellStyle name="Accent4 2 10" xfId="35064" xr:uid="{8FD1C171-76AB-44FA-A111-2AFBBD36E613}"/>
    <cellStyle name="Accent4 2 11" xfId="34714" xr:uid="{5E407B82-8963-4F84-89DD-1B60BF65A8C6}"/>
    <cellStyle name="Accent4 2 2" xfId="35065" xr:uid="{16043B3C-F63D-4D0C-96D1-40FE58A55864}"/>
    <cellStyle name="Accent4 2 3" xfId="35066" xr:uid="{443791BA-73B5-4112-846B-1C63137B21D6}"/>
    <cellStyle name="Accent4 2 4" xfId="35067" xr:uid="{BBD868EA-7F1B-403E-A941-A2EBA3557CB5}"/>
    <cellStyle name="Accent4 2 5" xfId="35068" xr:uid="{B6A1F431-C350-465A-A4DA-EEE3F05DD8A5}"/>
    <cellStyle name="Accent4 2 6" xfId="35069" xr:uid="{2BDDE0B4-FD6A-4FB7-890F-6B1930B8E723}"/>
    <cellStyle name="Accent4 2 7" xfId="35070" xr:uid="{682C237C-C8CD-4A13-905D-4E8316D53F41}"/>
    <cellStyle name="Accent4 2 8" xfId="35071" xr:uid="{A1BFA2D2-9A31-405E-A154-987EC32ABF15}"/>
    <cellStyle name="Accent4 2 9" xfId="35072" xr:uid="{99947DDF-379E-46BE-9DDA-E2CA34021533}"/>
    <cellStyle name="Accent4 3" xfId="34000" xr:uid="{84A30148-C08F-4216-B964-D7BD3B3BF11B}"/>
    <cellStyle name="Accent4 3 2" xfId="35073" xr:uid="{6C8094A1-85FD-4440-A6DF-031828DA77A7}"/>
    <cellStyle name="Accent4 4" xfId="34133" xr:uid="{58E59E36-6016-4E72-B9F7-D13806C970F3}"/>
    <cellStyle name="Accent5" xfId="47" builtinId="45" customBuiltin="1"/>
    <cellStyle name="Accent5 2" xfId="33892" xr:uid="{47DED035-F404-412B-A640-DA3599E16BB8}"/>
    <cellStyle name="Accent5 2 10" xfId="35074" xr:uid="{B6D8CBE9-DF9B-4E8F-93A4-B46FF61521FE}"/>
    <cellStyle name="Accent5 2 11" xfId="34718" xr:uid="{32FAD04F-CFA4-492D-B6FE-1413426E3D06}"/>
    <cellStyle name="Accent5 2 2" xfId="35075" xr:uid="{1986D310-1D4A-4030-BA1A-952E765A1BCD}"/>
    <cellStyle name="Accent5 2 3" xfId="35076" xr:uid="{BD816CDE-2D78-44D5-AB8C-87C3F8FF0F79}"/>
    <cellStyle name="Accent5 2 4" xfId="35077" xr:uid="{1D8A9518-07E4-4263-9BEC-B14B56BA6E07}"/>
    <cellStyle name="Accent5 2 5" xfId="35078" xr:uid="{49FF7809-8747-4EF8-B6C1-C1AAD7AC6A9E}"/>
    <cellStyle name="Accent5 2 6" xfId="35079" xr:uid="{0EB89251-FD33-485A-A0FF-CADE18A27303}"/>
    <cellStyle name="Accent5 2 7" xfId="35080" xr:uid="{8E1475CF-96CC-4AF7-80AD-32E454CBD561}"/>
    <cellStyle name="Accent5 2 8" xfId="35081" xr:uid="{E74E7696-FB33-4E1E-803B-DAE43942FEA1}"/>
    <cellStyle name="Accent5 2 9" xfId="35082" xr:uid="{34B7ADF4-4B77-4FDB-9EC5-73D386C1541A}"/>
    <cellStyle name="Accent5 3" xfId="34001" xr:uid="{21BA4C3B-AFD2-4BE7-A9DC-4BAA01F3C0C2}"/>
    <cellStyle name="Accent5 3 2" xfId="35083" xr:uid="{C30176BC-3F70-459D-81A6-E0D040B84361}"/>
    <cellStyle name="Accent5 4" xfId="34134" xr:uid="{887D18C8-DC36-4C7C-8AC7-AF1537A7FCA6}"/>
    <cellStyle name="Accent6" xfId="51" builtinId="49" customBuiltin="1"/>
    <cellStyle name="Accent6 2" xfId="33893" xr:uid="{9A528617-052E-4C6B-A140-1B2C29D171F2}"/>
    <cellStyle name="Accent6 2 10" xfId="35084" xr:uid="{C74EC248-851A-4DFA-99DF-7787F2664513}"/>
    <cellStyle name="Accent6 2 11" xfId="34722" xr:uid="{9103FC9B-4D37-492B-B10B-2355177C723E}"/>
    <cellStyle name="Accent6 2 2" xfId="35085" xr:uid="{CB543A4D-C28A-4B09-B930-598694A0F624}"/>
    <cellStyle name="Accent6 2 3" xfId="35086" xr:uid="{20452926-C0D7-474C-A9BC-F339AF644464}"/>
    <cellStyle name="Accent6 2 4" xfId="35087" xr:uid="{03E19D05-449F-4864-A5F7-BB99E682417F}"/>
    <cellStyle name="Accent6 2 5" xfId="35088" xr:uid="{F7387F7D-A457-41AB-94CA-97DF6D89E7C8}"/>
    <cellStyle name="Accent6 2 6" xfId="35089" xr:uid="{07116B7B-E482-478D-B41A-E9EDA93943EF}"/>
    <cellStyle name="Accent6 2 7" xfId="35090" xr:uid="{113A7AD2-E18B-4322-A112-272B9D7BA75A}"/>
    <cellStyle name="Accent6 2 8" xfId="35091" xr:uid="{C9DE2F0F-C9FA-48C3-ACC3-49C598CDAAAC}"/>
    <cellStyle name="Accent6 2 9" xfId="35092" xr:uid="{813C28D9-E183-48C5-B5D3-DA66641BF1B1}"/>
    <cellStyle name="Accent6 3" xfId="34002" xr:uid="{A6E833E2-145C-4CB1-A4BD-91CFDA7E5719}"/>
    <cellStyle name="Accent6 3 2" xfId="35093" xr:uid="{9D7A735C-1360-4406-8CF9-F25884B106A8}"/>
    <cellStyle name="Accent6 4" xfId="34135" xr:uid="{E7A1031A-130E-4698-8385-1ACF61705062}"/>
    <cellStyle name="AggblueBoldCels" xfId="33894" xr:uid="{CC897B24-14B3-4E82-8AE8-225D9F4978CB}"/>
    <cellStyle name="AggblueBoldCels 2" xfId="33895" xr:uid="{13898813-FDAD-402C-9413-867CDEF54D41}"/>
    <cellStyle name="AggblueCels" xfId="33819" xr:uid="{E344608F-DB59-425F-BA99-3940F9DD40CC}"/>
    <cellStyle name="AggblueCels 2" xfId="33896" xr:uid="{F798E624-BDC4-44F5-9D2A-2F3E28AAA724}"/>
    <cellStyle name="AggblueCels_1x" xfId="33818" xr:uid="{2D9FE848-E259-401D-B418-FF9E879C0DCB}"/>
    <cellStyle name="AggBoldCells" xfId="33792" xr:uid="{B02EF1D8-8FDE-4B04-92BB-AC501D6BBE2B}"/>
    <cellStyle name="AggBoldCells 2" xfId="33897" xr:uid="{05A81EFF-66C0-4B6A-8A47-A14E54A90230}"/>
    <cellStyle name="AggBoldCells 3" xfId="33972" xr:uid="{347C6BD8-7837-41FB-93A2-B991EB1E284E}"/>
    <cellStyle name="AggBoldCells 4" xfId="34124" xr:uid="{1D28D4AB-002C-47E0-AEB4-889893AAAB30}"/>
    <cellStyle name="AggCels" xfId="33795" xr:uid="{B07B396D-C8CC-4EF4-8E0C-2CBF46F2D41E}"/>
    <cellStyle name="AggCels 2" xfId="33898" xr:uid="{DE195057-5A8C-4F9D-84F3-046382675D79}"/>
    <cellStyle name="AggCels 3" xfId="33973" xr:uid="{B4DD4813-816D-4EC0-B62B-239C77A8ADF3}"/>
    <cellStyle name="AggCels 4" xfId="34125" xr:uid="{2029760A-D234-4889-B2A0-80B692A1F321}"/>
    <cellStyle name="AggCels_T(2)" xfId="33793" xr:uid="{08BEE5FB-6398-412C-9782-858A90E7FC0E}"/>
    <cellStyle name="AggGreen" xfId="33809" xr:uid="{23B369DD-BCC3-46AE-9BC3-C73A2AAAA8F6}"/>
    <cellStyle name="AggGreen 2" xfId="33899" xr:uid="{91FB2820-3AAE-42D9-90C1-99C585B35C08}"/>
    <cellStyle name="AggGreen 2 2" xfId="34183" xr:uid="{354DDB41-9DDE-4B42-9163-8BA77605251F}"/>
    <cellStyle name="AggGreen 2 2 2" xfId="34360" xr:uid="{0CE052BC-7F7D-42D0-A0CD-4ECB68E460FD}"/>
    <cellStyle name="AggGreen 2 2 2 2" xfId="34575" xr:uid="{210D01DF-B119-4F09-BB74-05A63FDFCCCF}"/>
    <cellStyle name="AggGreen 2 2 3" xfId="34490" xr:uid="{CA6A3AB2-4649-491F-BCA7-A3EA65E4B346}"/>
    <cellStyle name="AggGreen 2 3" xfId="34041" xr:uid="{EAB1C74B-735B-427E-8164-6587E9DA5563}"/>
    <cellStyle name="AggGreen 2 3 2" xfId="34380" xr:uid="{81594867-9665-4B62-BB47-79B491CF0D80}"/>
    <cellStyle name="AggGreen 2 3 2 2" xfId="34595" xr:uid="{F4F1D0F3-F702-4430-95C7-7AB614B0918E}"/>
    <cellStyle name="AggGreen 2 3 3" xfId="34449" xr:uid="{793B9382-AE0F-4993-A640-7D425696E4BE}"/>
    <cellStyle name="AggGreen 2 3 3 2" xfId="34664" xr:uid="{AABB7C53-DDB7-465E-BD6F-F0328535DD83}"/>
    <cellStyle name="AggGreen 2 3 4" xfId="34445" xr:uid="{2F974A35-B926-4BF8-A1BB-296A9CC32ABC}"/>
    <cellStyle name="AggGreen 2 3 4 2" xfId="34660" xr:uid="{3B6EF0CB-E5AF-46D4-86F7-1A861A1AE923}"/>
    <cellStyle name="AggGreen 3" xfId="34182" xr:uid="{A6319999-FA87-4F4F-9FE2-D197C29728AA}"/>
    <cellStyle name="AggGreen 3 2" xfId="34309" xr:uid="{93DD690C-4476-474E-ABF6-8737CFDFA143}"/>
    <cellStyle name="AggGreen 3 2 2" xfId="34524" xr:uid="{DEE5D37D-F476-4503-BFE6-A52E84F7B22E}"/>
    <cellStyle name="AggGreen 3 3" xfId="34489" xr:uid="{02650D69-2815-462C-B45D-8F80969C77D4}"/>
    <cellStyle name="AggGreen 4" xfId="34040" xr:uid="{51CFAEA0-2D7B-4111-8FAC-DBD30E6ABE2E}"/>
    <cellStyle name="AggGreen 4 2" xfId="34379" xr:uid="{159BD2F9-EA3C-467B-BF98-19BA96B1D7E0}"/>
    <cellStyle name="AggGreen 4 2 2" xfId="34594" xr:uid="{C0068E3C-D3FE-4D48-9E17-EE317560E891}"/>
    <cellStyle name="AggGreen 4 3" xfId="34294" xr:uid="{FD858C92-7174-4201-9C45-6BD3F9C16524}"/>
    <cellStyle name="AggGreen 4 3 2" xfId="34509" xr:uid="{5CB28CFA-7A30-47C1-B274-110A2260FCBF}"/>
    <cellStyle name="AggGreen 4 4" xfId="34412" xr:uid="{1D0CFFD3-3A87-45F8-996D-21B013B985B9}"/>
    <cellStyle name="AggGreen 4 4 2" xfId="34627" xr:uid="{38723571-3D63-4C1B-B043-0C16533F4166}"/>
    <cellStyle name="AggGreen 5" xfId="33861" xr:uid="{A8B05D98-A729-4CB7-B790-810EF4CDAA90}"/>
    <cellStyle name="AggGreen 6" xfId="34677" xr:uid="{A5C6A494-6EE7-4EA3-9EE9-14BC2E02E71B}"/>
    <cellStyle name="AggGreen_Bbdr" xfId="33810" xr:uid="{ABC3539A-3507-4D68-B723-46E891373D40}"/>
    <cellStyle name="AggGreen12" xfId="33807" xr:uid="{74A796C9-BDDD-4445-8B5E-2D5DFC226019}"/>
    <cellStyle name="AggGreen12 2" xfId="33900" xr:uid="{E59CAF86-E075-4A41-929E-5AA710E8D842}"/>
    <cellStyle name="AggGreen12 2 2" xfId="34185" xr:uid="{43100B58-4464-4059-99AF-3F1A93B1090E}"/>
    <cellStyle name="AggGreen12 2 2 2" xfId="34378" xr:uid="{3187DCC4-E6D9-4F92-A3BF-41985937F8C4}"/>
    <cellStyle name="AggGreen12 2 2 2 2" xfId="34593" xr:uid="{95363BD6-61B0-4F0A-BD51-2B131DAF2E70}"/>
    <cellStyle name="AggGreen12 2 2 3" xfId="34492" xr:uid="{50666E76-9B91-4FF0-B5E2-061CC69521A8}"/>
    <cellStyle name="AggGreen12 2 3" xfId="34043" xr:uid="{5E41FED9-8DF4-483D-BD6A-5E309BF2FA00}"/>
    <cellStyle name="AggGreen12 2 3 2" xfId="34382" xr:uid="{D43BE5C8-6901-4C01-9368-6A0E13E97426}"/>
    <cellStyle name="AggGreen12 2 3 2 2" xfId="34597" xr:uid="{97CB3AF9-A70E-4ABE-A6BF-DD463E4D8019}"/>
    <cellStyle name="AggGreen12 2 3 3" xfId="34331" xr:uid="{FB75C52A-75EF-42F6-9929-810B5E1B0C89}"/>
    <cellStyle name="AggGreen12 2 3 3 2" xfId="34546" xr:uid="{4A291499-60F3-4564-B1A2-B0DAD13BE65F}"/>
    <cellStyle name="AggGreen12 2 3 4" xfId="34411" xr:uid="{9D1D1229-290A-489A-9DA2-7082DD10E3B2}"/>
    <cellStyle name="AggGreen12 2 3 4 2" xfId="34626" xr:uid="{2D383000-4167-425A-850F-7349FAB7F369}"/>
    <cellStyle name="AggGreen12 3" xfId="34184" xr:uid="{48DA5D08-F03E-49FD-A85F-D59F52654774}"/>
    <cellStyle name="AggGreen12 3 2" xfId="34308" xr:uid="{5F9813BB-D0C0-4C88-B0B3-914764736B21}"/>
    <cellStyle name="AggGreen12 3 2 2" xfId="34523" xr:uid="{19C20578-6748-4465-A762-89D57EE98F85}"/>
    <cellStyle name="AggGreen12 3 3" xfId="34491" xr:uid="{D17225E9-D03E-4E3A-9A24-E11601C485FF}"/>
    <cellStyle name="AggGreen12 4" xfId="34042" xr:uid="{4A89C5A3-4BD1-4ACE-800C-8FDEF4F3D63E}"/>
    <cellStyle name="AggGreen12 4 2" xfId="34381" xr:uid="{9713966C-F68D-4BBB-92D0-5111286BBDE8}"/>
    <cellStyle name="AggGreen12 4 2 2" xfId="34596" xr:uid="{BEE984D3-B1B6-4062-8BB3-333006D7FDA5}"/>
    <cellStyle name="AggGreen12 4 3" xfId="34433" xr:uid="{154847EF-D5DB-41E7-A67D-4CD0367ECB6C}"/>
    <cellStyle name="AggGreen12 4 3 2" xfId="34648" xr:uid="{D4D1C9A3-C7D4-404F-B6CD-49FFCAABCC7D}"/>
    <cellStyle name="AggGreen12 4 4" xfId="34444" xr:uid="{7E4127CD-90EE-4558-8B63-18E6A05EA542}"/>
    <cellStyle name="AggGreen12 4 4 2" xfId="34659" xr:uid="{F0D474E2-E940-40BC-A280-FECE2FAC4F93}"/>
    <cellStyle name="AggGreen12 5" xfId="33859" xr:uid="{25A17DDD-9F00-4C5A-8DAE-937EDC3B432F}"/>
    <cellStyle name="AggOrange" xfId="33802" xr:uid="{D3A45C6F-A6CB-438B-8CF3-CEC76340D9D3}"/>
    <cellStyle name="AggOrange 2" xfId="33901" xr:uid="{D78FA8F8-2200-432D-B5C3-7310FEAF879B}"/>
    <cellStyle name="AggOrange 2 2" xfId="34187" xr:uid="{BCB4C060-67F8-4F4A-B1DC-59C7AA9DA924}"/>
    <cellStyle name="AggOrange 2 2 2" xfId="34307" xr:uid="{A269F20E-7253-4EB8-8D0E-0F0025E3817C}"/>
    <cellStyle name="AggOrange 2 2 2 2" xfId="34522" xr:uid="{739E6315-8425-438A-82D2-6800C4A34ACD}"/>
    <cellStyle name="AggOrange 2 2 3" xfId="34494" xr:uid="{8E167BD2-8BEF-4164-A848-42868638DDE4}"/>
    <cellStyle name="AggOrange 2 3" xfId="34045" xr:uid="{2FD325F8-1C42-470E-BAF6-A70F99761C5B}"/>
    <cellStyle name="AggOrange 2 3 2" xfId="34384" xr:uid="{480D5D87-9768-4C30-AB7B-8B6F35AC440C}"/>
    <cellStyle name="AggOrange 2 3 2 2" xfId="34599" xr:uid="{66F9EABE-BA46-473C-87CF-7FB5D3BAFC57}"/>
    <cellStyle name="AggOrange 2 3 3" xfId="34291" xr:uid="{C0F98C1D-87F0-4B3E-BCCA-9069FC2DE3DC}"/>
    <cellStyle name="AggOrange 2 3 3 2" xfId="34506" xr:uid="{D92CF210-B0FB-4750-A432-D27C5E9A184B}"/>
    <cellStyle name="AggOrange 2 3 4" xfId="34306" xr:uid="{533AAEBF-9D26-4174-B45F-39D8DFBB30EF}"/>
    <cellStyle name="AggOrange 2 3 4 2" xfId="34521" xr:uid="{D2DC156A-774D-4A0C-9602-6DDEA402EE3C}"/>
    <cellStyle name="AggOrange 3" xfId="34186" xr:uid="{8254C817-8328-4D70-8F51-76B31959CE6D}"/>
    <cellStyle name="AggOrange 3 2" xfId="34426" xr:uid="{F3D2E975-6BEB-418D-A973-21F6FA220516}"/>
    <cellStyle name="AggOrange 3 2 2" xfId="34641" xr:uid="{371C2F10-FBE2-4C44-876A-005D1C3282D8}"/>
    <cellStyle name="AggOrange 3 3" xfId="34493" xr:uid="{0AFAAFC6-9D01-4387-8EB7-7CD97B42C4BA}"/>
    <cellStyle name="AggOrange 4" xfId="34044" xr:uid="{904C8C01-F1F6-494A-9740-4AF5E6DF30BB}"/>
    <cellStyle name="AggOrange 4 2" xfId="34383" xr:uid="{1EE84DF0-AB95-4C15-B265-5449ED18184E}"/>
    <cellStyle name="AggOrange 4 2 2" xfId="34598" xr:uid="{58644399-6FD2-40F6-889B-F8475373E698}"/>
    <cellStyle name="AggOrange 4 3" xfId="34372" xr:uid="{C1363FD5-45BD-4DCE-ACB9-E9B62575090A}"/>
    <cellStyle name="AggOrange 4 3 2" xfId="34587" xr:uid="{D232946C-7F4D-4942-AEE0-C56A86B19BB0}"/>
    <cellStyle name="AggOrange 4 4" xfId="34346" xr:uid="{473ED953-3FD2-438E-9235-8368CAA87231}"/>
    <cellStyle name="AggOrange 4 4 2" xfId="34561" xr:uid="{557F86B4-9B23-4BF2-8619-0CDD611DA3CB}"/>
    <cellStyle name="AggOrange 5" xfId="33855" xr:uid="{B08140DC-01D2-4909-9FF3-9283305978AD}"/>
    <cellStyle name="AggOrange_B_border" xfId="33814" xr:uid="{C917E9B2-128C-4B6F-ACEF-CEDB7C8299A8}"/>
    <cellStyle name="AggOrange9" xfId="33801" xr:uid="{2112ABCB-2FF3-4CDF-8935-7B976994CF30}"/>
    <cellStyle name="AggOrange9 2" xfId="33902" xr:uid="{AA26A97A-5E1E-4ED4-8679-D54B9F60F504}"/>
    <cellStyle name="AggOrange9 2 2" xfId="34189" xr:uid="{730F2D53-4C06-4455-9FED-06D2BFB9785B}"/>
    <cellStyle name="AggOrange9 2 2 2" xfId="34425" xr:uid="{1FBB1173-2D07-4694-A814-60089E45F891}"/>
    <cellStyle name="AggOrange9 2 2 2 2" xfId="34640" xr:uid="{474F96B6-ECF5-4F40-AB62-D86C50EBD9FB}"/>
    <cellStyle name="AggOrange9 2 2 3" xfId="34496" xr:uid="{2F896F58-3AB6-42A3-9884-C780EFBF5F51}"/>
    <cellStyle name="AggOrange9 2 3" xfId="34047" xr:uid="{9421DFEF-7A45-4B67-AAA3-E12FFF240CCA}"/>
    <cellStyle name="AggOrange9 2 3 2" xfId="34386" xr:uid="{980A5C1B-0585-4967-9742-80B18ACDC4A5}"/>
    <cellStyle name="AggOrange9 2 3 2 2" xfId="34601" xr:uid="{2F6942FE-0542-4549-8190-69A264C393AC}"/>
    <cellStyle name="AggOrange9 2 3 3" xfId="34432" xr:uid="{B3E32908-5A73-4947-AE7A-A62F90753145}"/>
    <cellStyle name="AggOrange9 2 3 3 2" xfId="34647" xr:uid="{6BF9BF56-158A-4824-B953-AFE72A822A56}"/>
    <cellStyle name="AggOrange9 2 3 4" xfId="34446" xr:uid="{2CE1F1FB-4702-45EF-8640-B59B8CEAF4C1}"/>
    <cellStyle name="AggOrange9 2 3 4 2" xfId="34661" xr:uid="{79EBAED5-36EA-4552-92A4-1BE51477A23C}"/>
    <cellStyle name="AggOrange9 3" xfId="34188" xr:uid="{601DE598-C12F-4F86-BAE2-24C602C2870E}"/>
    <cellStyle name="AggOrange9 3 2" xfId="34377" xr:uid="{6C7E3577-4CF5-425E-A95B-A3F3BFA04CD6}"/>
    <cellStyle name="AggOrange9 3 2 2" xfId="34592" xr:uid="{B92DDDDC-6DB5-4E5C-B4A0-96FCFB30AB5A}"/>
    <cellStyle name="AggOrange9 3 3" xfId="34495" xr:uid="{AFFD343C-B3E2-40E8-BB68-75689FA621F9}"/>
    <cellStyle name="AggOrange9 4" xfId="34046" xr:uid="{15B8717E-DA66-4AFC-B012-D1E81C431E05}"/>
    <cellStyle name="AggOrange9 4 2" xfId="34385" xr:uid="{B17384C6-EE59-4166-AF1C-D168AD59D378}"/>
    <cellStyle name="AggOrange9 4 2 2" xfId="34600" xr:uid="{BEF8F2CD-E6AC-4E77-B80D-BDEEEA11C9F7}"/>
    <cellStyle name="AggOrange9 4 3" xfId="34330" xr:uid="{0152231F-199D-4C77-A828-9EDA5C4B547F}"/>
    <cellStyle name="AggOrange9 4 3 2" xfId="34545" xr:uid="{F34609EB-20C5-4C8E-9006-F361EDED2950}"/>
    <cellStyle name="AggOrange9 4 4" xfId="34376" xr:uid="{1897E7AC-000A-4724-8CEA-41CE7F56FA71}"/>
    <cellStyle name="AggOrange9 4 4 2" xfId="34591" xr:uid="{7F36F416-5B78-49FA-8DC2-A0C377F238B1}"/>
    <cellStyle name="AggOrange9 5" xfId="33854" xr:uid="{58B2FEBE-B507-40DB-AB4C-07A5A26485D5}"/>
    <cellStyle name="AggOrangeLB_2x" xfId="33813" xr:uid="{784968CE-1FE2-4A4D-9C09-1FA9026A3A20}"/>
    <cellStyle name="AggOrangeLBorder" xfId="33815" xr:uid="{EAFB53DE-EEF3-493A-A6E5-E4E7BA484A0B}"/>
    <cellStyle name="AggOrangeLBorder 2" xfId="33903" xr:uid="{20EB63B1-421E-4465-B4C2-86327AF38E0B}"/>
    <cellStyle name="AggOrangeLBorder 2 2" xfId="34191" xr:uid="{3B66CA13-F5C4-45C5-98C0-EFC00B84AED2}"/>
    <cellStyle name="AggOrangeLBorder 2 3" xfId="34049" xr:uid="{6007A5AF-4BD0-4BB3-AC2B-B66C3ED0430F}"/>
    <cellStyle name="AggOrangeLBorder 2 3 2" xfId="34388" xr:uid="{E5773301-DC86-4DCB-86C6-3787C6236740}"/>
    <cellStyle name="AggOrangeLBorder 2 3 2 2" xfId="34603" xr:uid="{52D6F800-7A05-4065-B306-8EECEA026572}"/>
    <cellStyle name="AggOrangeLBorder 2 3 3" xfId="34328" xr:uid="{0ACD5383-A852-4F61-8896-77AE98C1CD72}"/>
    <cellStyle name="AggOrangeLBorder 2 3 3 2" xfId="34543" xr:uid="{CDD1A05C-2062-44AE-968F-056FE9E4CB31}"/>
    <cellStyle name="AggOrangeLBorder 2 3 4" xfId="34354" xr:uid="{D0375915-8BCC-4046-9883-8CA112793527}"/>
    <cellStyle name="AggOrangeLBorder 2 3 4 2" xfId="34569" xr:uid="{0A6158FE-FED6-4AC8-9ABB-3FA5513A0A51}"/>
    <cellStyle name="AggOrangeLBorder 2 3 5" xfId="34474" xr:uid="{959E4D95-FDB7-4213-BF76-DF0077836ED3}"/>
    <cellStyle name="AggOrangeLBorder 3" xfId="34190" xr:uid="{DA35F8A6-BE16-44E0-9741-E7C5905FD33C}"/>
    <cellStyle name="AggOrangeLBorder 4" xfId="34048" xr:uid="{88BF5CF6-66A6-4A9C-910C-7BE1C46809E5}"/>
    <cellStyle name="AggOrangeLBorder 4 2" xfId="34387" xr:uid="{AF034D38-77B0-4352-B7A9-E4AA86AD503B}"/>
    <cellStyle name="AggOrangeLBorder 4 2 2" xfId="34602" xr:uid="{8B1DE3E4-50B0-433F-88AC-5AE8ABC30A9D}"/>
    <cellStyle name="AggOrangeLBorder 4 3" xfId="34329" xr:uid="{823BC9C9-8DE2-483A-ADF0-11B90565198B}"/>
    <cellStyle name="AggOrangeLBorder 4 3 2" xfId="34544" xr:uid="{9657840D-FBEA-49E3-AB55-02F64AA4C10B}"/>
    <cellStyle name="AggOrangeLBorder 4 4" xfId="34350" xr:uid="{729DDC97-BA69-444E-A327-2BA0E1B85C4D}"/>
    <cellStyle name="AggOrangeLBorder 4 4 2" xfId="34565" xr:uid="{774ADE0D-7B87-41EE-8148-186333F789EC}"/>
    <cellStyle name="AggOrangeLBorder 4 5" xfId="34473" xr:uid="{6EAF564B-D1CD-424D-AA3B-7F55EDE59F67}"/>
    <cellStyle name="AggOrangeLBorder 5" xfId="33862" xr:uid="{E5D29EEE-C897-47F5-BA8C-C9AAAD940FF7}"/>
    <cellStyle name="AggOrangeLBorder 6" xfId="34676" xr:uid="{7DA3005A-7417-41A1-BFFC-625ACD2E57CE}"/>
    <cellStyle name="AggOrangeRBorder" xfId="33804" xr:uid="{86C76641-6333-4049-8A45-B9BEF209B4C4}"/>
    <cellStyle name="AggOrangeRBorder 2" xfId="33904" xr:uid="{520CE3A7-7C6D-4498-A3BD-AE92D92C1BE2}"/>
    <cellStyle name="AggOrangeRBorder 2 2" xfId="34193" xr:uid="{E9160CF2-EA11-4333-A06C-0486F7879639}"/>
    <cellStyle name="AggOrangeRBorder 2 2 2" xfId="34305" xr:uid="{8E6BD9E9-A9F6-40A5-A5C3-0F5598C27BDE}"/>
    <cellStyle name="AggOrangeRBorder 2 2 2 2" xfId="34520" xr:uid="{62E731CB-5DCA-4486-9FC9-EC2ED0682FC8}"/>
    <cellStyle name="AggOrangeRBorder 2 3" xfId="34051" xr:uid="{12D6DD0B-191E-49CC-97E1-FA26815FE029}"/>
    <cellStyle name="AggOrangeRBorder 2 3 2" xfId="34390" xr:uid="{B46F3827-E942-4D6C-9B1A-5D78FB957396}"/>
    <cellStyle name="AggOrangeRBorder 2 3 2 2" xfId="34605" xr:uid="{49B23B11-2008-49A9-B795-F3148FCB85E2}"/>
    <cellStyle name="AggOrangeRBorder 2 3 3" xfId="34366" xr:uid="{DEFB72A6-71BD-433F-9EF4-F058865F463F}"/>
    <cellStyle name="AggOrangeRBorder 2 3 3 2" xfId="34581" xr:uid="{3C3BE020-4124-4504-805E-EC106BDD41CA}"/>
    <cellStyle name="AggOrangeRBorder 2 3 4" xfId="34348" xr:uid="{9FDEE748-7ED5-453B-9EB2-CFB633486EA9}"/>
    <cellStyle name="AggOrangeRBorder 2 3 4 2" xfId="34563" xr:uid="{9A76478B-6B56-4457-88CF-CFCDCD3F0F27}"/>
    <cellStyle name="AggOrangeRBorder 2 3 5" xfId="34476" xr:uid="{6385CCE2-7D54-487A-99B8-155B44784C16}"/>
    <cellStyle name="AggOrangeRBorder 3" xfId="34192" xr:uid="{D88F93DF-76BD-46D6-80EA-7722AAD88768}"/>
    <cellStyle name="AggOrangeRBorder 3 2" xfId="33829" xr:uid="{016C97C0-8A13-48F3-860E-687A9C691988}"/>
    <cellStyle name="AggOrangeRBorder 3 2 2" xfId="34424" xr:uid="{2A25133C-1955-4669-856F-70C9935576D0}"/>
    <cellStyle name="AggOrangeRBorder 3 2 3" xfId="34639" xr:uid="{C2DDE71A-A379-4271-9855-E0A2F065251B}"/>
    <cellStyle name="AggOrangeRBorder 4" xfId="34050" xr:uid="{266491DB-319E-40D0-8A92-1F8042414C9B}"/>
    <cellStyle name="AggOrangeRBorder 4 2" xfId="34389" xr:uid="{094D33CB-D4E9-40B9-A895-F507DF50ED61}"/>
    <cellStyle name="AggOrangeRBorder 4 2 2" xfId="34604" xr:uid="{5675448E-363C-4BFC-B040-709076D40AD9}"/>
    <cellStyle name="AggOrangeRBorder 4 3" xfId="34422" xr:uid="{B2862DC0-D33A-4ECB-90CC-49544CD01D5E}"/>
    <cellStyle name="AggOrangeRBorder 4 3 2" xfId="34637" xr:uid="{586818C2-2EC6-4CBF-A2AE-7F5669FB685F}"/>
    <cellStyle name="AggOrangeRBorder 4 4" xfId="34443" xr:uid="{AA58BBA5-5BA7-4947-A22B-A0F7D744299A}"/>
    <cellStyle name="AggOrangeRBorder 4 4 2" xfId="34658" xr:uid="{699D8C62-4182-4B54-9BBB-120E203D8A8E}"/>
    <cellStyle name="AggOrangeRBorder 4 5" xfId="34475" xr:uid="{144AECD1-2CE6-4A05-A6BB-446DADACD62C}"/>
    <cellStyle name="AggOrangeRBorder 5" xfId="33857" xr:uid="{F7A2C692-5534-40D8-8E4E-725596A88BAA}"/>
    <cellStyle name="AggOrangeRBorder_CRFReport-template" xfId="33816" xr:uid="{0D5A77A9-62B9-48AD-BE85-2014BFE76AFB}"/>
    <cellStyle name="Akzent1" xfId="33905" xr:uid="{29E025B2-5B4C-4E77-8C92-4350B9892E1D}"/>
    <cellStyle name="Akzent2" xfId="33906" xr:uid="{536BF9BA-1193-4F33-A0D0-FC949E2C2B5F}"/>
    <cellStyle name="Akzent3" xfId="33907" xr:uid="{A9DD7E94-E0ED-44A6-B416-E57E31845D2C}"/>
    <cellStyle name="Akzent4" xfId="33908" xr:uid="{587F0398-97F5-477C-9504-A08B4BE6C26D}"/>
    <cellStyle name="Akzent5" xfId="33909" xr:uid="{5E660096-98F4-4CA8-903F-92FD13CB91D9}"/>
    <cellStyle name="Akzent6" xfId="33910" xr:uid="{CC3A0CC9-0947-4E8F-BF6C-A7F73C02229D}"/>
    <cellStyle name="Ausgabe" xfId="33830" hidden="1" xr:uid="{1153685F-C60D-4624-A58B-BD6BDF82E4D4}"/>
    <cellStyle name="Ausgabe 2" xfId="34171" xr:uid="{A61A6C77-A47F-4FC4-9E70-F742B8B071EE}"/>
    <cellStyle name="Ausgabe 2 2" xfId="34427" xr:uid="{CC829A87-8FB8-4AFD-8ECA-93908867A042}"/>
    <cellStyle name="Ausgabe 2 2 2" xfId="34642" xr:uid="{A197AF05-32A8-41B6-8D1F-295A9BDCD2D5}"/>
    <cellStyle name="Ausgabe 2 3" xfId="34312" xr:uid="{D7362244-36D4-4E81-A862-B3A20421E1D2}"/>
    <cellStyle name="Ausgabe 2 3 2" xfId="34527" xr:uid="{349748D0-5E83-492A-A336-260288412A6F}"/>
    <cellStyle name="Ausgabe 2 4" xfId="34485" xr:uid="{4963EDA2-0689-4B1B-9767-3951D78861BF}"/>
    <cellStyle name="Ausgabe 3" xfId="34062" xr:uid="{502C6360-5402-416D-9DA7-C6EA7B12B45C}"/>
    <cellStyle name="Ausgabe 3 2" xfId="34399" xr:uid="{8771A28E-DA8D-4BF6-B147-ED79F3ED1D3F}"/>
    <cellStyle name="Ausgabe 3 2 2" xfId="34614" xr:uid="{FB14B958-86E3-4518-BBA6-F92FE61A6B29}"/>
    <cellStyle name="Ausgabe 3 3" xfId="34318" xr:uid="{DA2C7581-8C69-4916-AB27-2F2B74B714D3}"/>
    <cellStyle name="Ausgabe 3 3 2" xfId="34533" xr:uid="{18CE9CDE-256B-4120-987E-322069F15749}"/>
    <cellStyle name="Ausgabe 3 4" xfId="34482" xr:uid="{5CA25833-AA98-46DD-8E22-D6D37BB6F32C}"/>
    <cellStyle name="Ausgabe 4" xfId="34323" xr:uid="{70C85B74-0F73-47E6-A1F2-B5B4D2577650}"/>
    <cellStyle name="Ausgabe 4 2" xfId="34538" xr:uid="{BCFF3250-3730-4628-8D9E-E7ECC411843C}"/>
    <cellStyle name="Ausgabe 5" xfId="34442" xr:uid="{F507234E-481A-4527-A68F-CE42E5492868}"/>
    <cellStyle name="Ausgabe 5 2" xfId="34657" xr:uid="{118D3EC7-5E77-4ED7-83A5-414A7A997E88}"/>
    <cellStyle name="Ausgabe 6" xfId="34458" xr:uid="{8981A3FB-256D-43C2-97D4-F13204C7243E}"/>
    <cellStyle name="Bad" xfId="22" builtinId="27" customBuiltin="1"/>
    <cellStyle name="Bad 2" xfId="33911" xr:uid="{2923E992-E445-4B39-A755-F8AAC1AB356B}"/>
    <cellStyle name="Bad 2 10" xfId="35094" xr:uid="{8442A57E-20D8-4431-BA41-996D372B2E15}"/>
    <cellStyle name="Bad 2 11" xfId="34693" xr:uid="{35BD0F6E-BDB6-42E2-9074-A8757F591E20}"/>
    <cellStyle name="Bad 2 2" xfId="35095" xr:uid="{40C3A137-9E6E-4D9C-A21F-B26DB125470C}"/>
    <cellStyle name="Bad 2 3" xfId="35096" xr:uid="{8B5189B9-C8F2-4222-B7FE-A9087B30AA19}"/>
    <cellStyle name="Bad 2 4" xfId="35097" xr:uid="{E8A1F13B-0852-431A-9D7D-92C2F20EDF26}"/>
    <cellStyle name="Bad 2 5" xfId="35098" xr:uid="{5E2D16AA-DD2D-4298-8B05-FE443B2F5DB0}"/>
    <cellStyle name="Bad 2 6" xfId="35099" xr:uid="{4F88222A-DEFB-47EC-B904-E8AF18317139}"/>
    <cellStyle name="Bad 2 7" xfId="35100" xr:uid="{E6C51CF5-D1EF-4B44-A9F7-1DCB23AED006}"/>
    <cellStyle name="Bad 2 8" xfId="35101" xr:uid="{666AC853-9050-4E2A-910F-F3A4D519DD28}"/>
    <cellStyle name="Bad 2 9" xfId="35102" xr:uid="{C61A0901-2E35-49DF-8360-1E3AEB95F501}"/>
    <cellStyle name="Bad 3" xfId="34003" xr:uid="{39EC841D-F0AD-49AC-AE1D-DC9B19703D9E}"/>
    <cellStyle name="Bad 3 2" xfId="35103" xr:uid="{612403CE-1C68-4609-BA75-4505229EE5C0}"/>
    <cellStyle name="Bad 4" xfId="34143" xr:uid="{A9A12355-2630-4C82-9773-C0207735BC88}"/>
    <cellStyle name="Berechnung" xfId="33831" hidden="1" xr:uid="{10095D50-E651-4B2C-91FA-484A889AC1BF}"/>
    <cellStyle name="Berechnung 2" xfId="34172" xr:uid="{1FA33AFA-D9E8-4EBF-BB6F-CBC52CF94D0A}"/>
    <cellStyle name="Berechnung 2 2" xfId="34428" xr:uid="{1E6E7398-8710-4F12-97F7-38F5CAFB4F44}"/>
    <cellStyle name="Berechnung 2 2 2" xfId="34643" xr:uid="{A3019CDD-5F50-40DB-8CFD-3F8357CFBD8D}"/>
    <cellStyle name="Berechnung 2 3" xfId="34293" xr:uid="{65226550-AD08-42CB-90FA-CAC28358AA1D}"/>
    <cellStyle name="Berechnung 2 3 2" xfId="34508" xr:uid="{8BD721C5-F3E8-4CBC-A654-4E4866733C49}"/>
    <cellStyle name="Berechnung 2 4" xfId="34349" xr:uid="{31DF5BF7-AB26-457A-BDF5-376B5FCA7AE1}"/>
    <cellStyle name="Berechnung 2 4 2" xfId="34564" xr:uid="{E6338196-7408-4E60-B98D-9CB97C89F311}"/>
    <cellStyle name="Berechnung 2 5" xfId="34486" xr:uid="{BAB2CF2A-2FE9-478C-917C-ED9324CB125A}"/>
    <cellStyle name="Berechnung 3" xfId="34052" xr:uid="{2431A779-D524-44A1-A9A2-F935BAF199EE}"/>
    <cellStyle name="Berechnung 3 2" xfId="34391" xr:uid="{57C17BEC-84D8-4C24-B2CD-06D8E26CE779}"/>
    <cellStyle name="Berechnung 3 2 2" xfId="34606" xr:uid="{13621594-4B6B-46E2-ACE9-FF4BC7D83086}"/>
    <cellStyle name="Berechnung 3 3" xfId="34327" xr:uid="{C034C8D1-4ABB-465D-A2E5-41CF7ED653FE}"/>
    <cellStyle name="Berechnung 3 3 2" xfId="34542" xr:uid="{ECFE004B-BEDB-436A-90DA-E21F82120E53}"/>
    <cellStyle name="Berechnung 3 4" xfId="34339" xr:uid="{D4AD1C24-1076-4751-9235-9C6C9EC7DB41}"/>
    <cellStyle name="Berechnung 3 4 2" xfId="34554" xr:uid="{F8BC704F-BDCA-4B09-824D-1D0353E03F34}"/>
    <cellStyle name="Berechnung 3 5" xfId="34477" xr:uid="{B8A1114E-3F51-42DB-A0EC-BFA3AA902712}"/>
    <cellStyle name="Berechnung 4" xfId="34324" xr:uid="{EAA4D528-369E-4870-95FF-8BF0BE199A99}"/>
    <cellStyle name="Berechnung 4 2" xfId="34539" xr:uid="{64495865-3E89-434E-8EB2-5248D84AA2CB}"/>
    <cellStyle name="Berechnung 5" xfId="34441" xr:uid="{0BB1F456-97B9-4397-8AEE-6E8AFE7DEE0F}"/>
    <cellStyle name="Berechnung 5 2" xfId="34656" xr:uid="{8A1F3169-6F0A-4DD5-B6B0-F5DD121CB900}"/>
    <cellStyle name="Berechnung 6" xfId="34453" xr:uid="{14636181-E769-480D-9E4F-3E12E477D5E3}"/>
    <cellStyle name="Berechnung 6 2" xfId="34667" xr:uid="{43F058B3-E65D-48E5-9D48-CEBED65B96C3}"/>
    <cellStyle name="Berechnung 7" xfId="34459" xr:uid="{1B76ECD9-812D-4A0D-946C-8CA255B8A4DB}"/>
    <cellStyle name="Bold GHG Numbers (0.00)" xfId="33912" xr:uid="{670369AE-A709-4E75-B774-85F683131304}"/>
    <cellStyle name="Calculation" xfId="26" builtinId="22" customBuiltin="1"/>
    <cellStyle name="Calculation 1" xfId="6" xr:uid="{A96A9E99-2888-4F77-8167-40DD059069D3}"/>
    <cellStyle name="Calculation 2" xfId="7" xr:uid="{07CA548E-E655-48B6-BEFE-7309A85EECD4}"/>
    <cellStyle name="Calculation 2 10" xfId="35104" xr:uid="{DAECC81D-93CA-427C-88AE-BBE9F3CFEA95}"/>
    <cellStyle name="Calculation 2 11" xfId="34697" xr:uid="{6B816AC5-9DFA-4C02-8377-91A223BCB4A5}"/>
    <cellStyle name="Calculation 2 2" xfId="34326" xr:uid="{B91D0650-A482-4516-B5CE-AB235A5D7BFA}"/>
    <cellStyle name="Calculation 2 2 2" xfId="34541" xr:uid="{2BBA3CBB-261C-427E-9B96-4E020F968D06}"/>
    <cellStyle name="Calculation 2 2 3" xfId="35105" xr:uid="{AD7F53FF-9BA2-4A01-AF16-86E64BD4AA36}"/>
    <cellStyle name="Calculation 2 3" xfId="34410" xr:uid="{DD7C9D0F-E314-4A94-9D75-65022F8EE710}"/>
    <cellStyle name="Calculation 2 3 2" xfId="34625" xr:uid="{D0F581EA-D5A9-4383-AB68-21343AB65F36}"/>
    <cellStyle name="Calculation 2 3 3" xfId="35106" xr:uid="{B9D4C71B-C801-4E1A-A568-4EA9496229D2}"/>
    <cellStyle name="Calculation 2 4" xfId="34316" xr:uid="{4568EE95-1294-48D5-862D-14BF67BBD883}"/>
    <cellStyle name="Calculation 2 4 2" xfId="34531" xr:uid="{E62E35D6-BAF7-4780-B2D3-B7AC1D5A8120}"/>
    <cellStyle name="Calculation 2 4 3" xfId="35107" xr:uid="{F1491F8F-C29D-4A0B-958E-DAC38835D8CB}"/>
    <cellStyle name="Calculation 2 5" xfId="34460" xr:uid="{16CA26C5-3492-42DB-B2BB-AD939FCB41D8}"/>
    <cellStyle name="Calculation 2 5 2" xfId="35108" xr:uid="{245777FD-C1FE-49E9-A72D-22642B24BFE6}"/>
    <cellStyle name="Calculation 2 6" xfId="33913" xr:uid="{B787DE5D-AF49-412B-A0E6-55A214F86987}"/>
    <cellStyle name="Calculation 2 6 2" xfId="35109" xr:uid="{82F4B077-BA44-4888-982E-A14BC10AA407}"/>
    <cellStyle name="Calculation 2 7" xfId="35110" xr:uid="{32C2F2FB-8ED3-4878-94D7-5857BED953BD}"/>
    <cellStyle name="Calculation 2 8" xfId="35111" xr:uid="{15420157-8F95-46DF-A989-CBA7E6BA0557}"/>
    <cellStyle name="Calculation 2 9" xfId="35112" xr:uid="{4BE3DE20-A9E2-4BAC-AE0A-B4C30FC6C962}"/>
    <cellStyle name="Calculation 3" xfId="34004" xr:uid="{9B769C55-A6F9-4080-B179-55CC018D16A4}"/>
    <cellStyle name="Calculation 3 2" xfId="34365" xr:uid="{A3CE5150-44F9-4A6D-8957-007206B9B15C}"/>
    <cellStyle name="Calculation 3 2 2" xfId="34580" xr:uid="{0C2663D3-2D27-435D-BDF8-EAC4C8DD93E9}"/>
    <cellStyle name="Calculation 3 3" xfId="34351" xr:uid="{98A8F0DE-85E3-4A19-844E-470689A13F19}"/>
    <cellStyle name="Calculation 3 3 2" xfId="34566" xr:uid="{448E1C87-F211-4887-B3D0-279A496B9292}"/>
    <cellStyle name="Calculation 3 4" xfId="34435" xr:uid="{8630538F-B35D-40FD-87F9-E5B67A47C61A}"/>
    <cellStyle name="Calculation 3 4 2" xfId="34650" xr:uid="{2DFBB60A-F4A6-4265-898C-3B78C63F98AD}"/>
    <cellStyle name="Calculation 3 5" xfId="34468" xr:uid="{CEC40768-7E46-4DD9-8CA4-BBCDCCAA93D4}"/>
    <cellStyle name="Calculation 3 6" xfId="35113" xr:uid="{E9505DEC-08C8-41EF-8AEE-DF4B89EA061C}"/>
    <cellStyle name="Check Cell" xfId="28" builtinId="23" customBuiltin="1"/>
    <cellStyle name="Check Cell 2" xfId="33914" xr:uid="{47A8BA7D-60F9-4343-AA45-004749AFAC0C}"/>
    <cellStyle name="Check Cell 2 10" xfId="35114" xr:uid="{B2F0E0D0-2CDB-437A-AAFA-5B3EF37CA079}"/>
    <cellStyle name="Check Cell 2 11" xfId="34699" xr:uid="{B747A00D-FC39-4088-AAF7-4F4B0548D9E4}"/>
    <cellStyle name="Check Cell 2 2" xfId="35115" xr:uid="{9CC1DAA2-D37A-4305-9072-917982303A0C}"/>
    <cellStyle name="Check Cell 2 3" xfId="35116" xr:uid="{CD572327-4581-4247-A753-A84278714552}"/>
    <cellStyle name="Check Cell 2 4" xfId="35117" xr:uid="{4E83BA05-12DF-47F9-9A10-4CC8C607BA53}"/>
    <cellStyle name="Check Cell 2 5" xfId="35118" xr:uid="{ABB5D96D-531B-40D1-9773-503A89598213}"/>
    <cellStyle name="Check Cell 2 6" xfId="35119" xr:uid="{45DBE07C-71DC-4E15-B139-A0CDB7C96635}"/>
    <cellStyle name="Check Cell 2 7" xfId="35120" xr:uid="{190A8CB2-1DFC-479D-A478-8FDC8D247B1A}"/>
    <cellStyle name="Check Cell 2 8" xfId="35121" xr:uid="{FDE81F64-5F15-4585-9978-E0C3C74AFDBC}"/>
    <cellStyle name="Check Cell 2 9" xfId="35122" xr:uid="{BD7F0EB8-0F57-4A45-9A04-15A708DCE00C}"/>
    <cellStyle name="Check Cell 3" xfId="34005" xr:uid="{C445CBFD-D2BC-4EAB-9F59-9B7DCE4C34F0}"/>
    <cellStyle name="Check Cell 3 2" xfId="35123" xr:uid="{9F12196B-9506-4F88-BBDA-CFA88226523F}"/>
    <cellStyle name="Check Cell 4" xfId="34149" xr:uid="{9F1FE556-78D7-4DD3-B13B-A9E2F842F19E}"/>
    <cellStyle name="Comma [0] 2 10" xfId="35124" xr:uid="{71FCBB9D-5474-4AFE-AE65-35FDD85B0FC1}"/>
    <cellStyle name="Comma [0] 2 2" xfId="35125" xr:uid="{DDFC9C16-6469-4347-909D-C6E26468F54E}"/>
    <cellStyle name="Comma [0] 2 3" xfId="35126" xr:uid="{AA5EEA92-A22E-4FCE-905E-63254B4DC2ED}"/>
    <cellStyle name="Comma [0] 2 4" xfId="35127" xr:uid="{1BE743B3-36D2-452F-B4E9-FB7B33E9360E}"/>
    <cellStyle name="Comma [0] 2 5" xfId="35128" xr:uid="{C6818BDC-B8E5-4518-9A0D-3BBEB561CA62}"/>
    <cellStyle name="Comma [0] 2 6" xfId="35129" xr:uid="{84DB58EA-4159-4E51-ABB5-BBB1E7CAE002}"/>
    <cellStyle name="Comma [0] 2 7" xfId="35130" xr:uid="{FB3954A9-23A4-47B5-8A82-E451D09F3E90}"/>
    <cellStyle name="Comma [0] 2 8" xfId="35131" xr:uid="{7B6D2180-78C3-42F3-BF33-AD8624A4D8BE}"/>
    <cellStyle name="Comma [0] 2 9" xfId="35132" xr:uid="{216FC55C-AD90-4342-AEC4-E0D4551FC0E5}"/>
    <cellStyle name="Comma 10 2" xfId="35133" xr:uid="{4CA14D95-5145-40C4-B2B7-81059A1E19FF}"/>
    <cellStyle name="Comma 10 2 10" xfId="35134" xr:uid="{0520014A-F12A-4B8D-A5D1-60CB825C66DF}"/>
    <cellStyle name="Comma 10 2 11" xfId="35135" xr:uid="{4EC8D04F-F4C4-45F0-8F15-EE6FF10ABC94}"/>
    <cellStyle name="Comma 10 2 12" xfId="35136" xr:uid="{AA7389FA-D634-42F7-9AF6-D7E71820CE25}"/>
    <cellStyle name="Comma 10 2 13" xfId="35137" xr:uid="{0163245E-5D5C-468F-9AAC-5A65665804A5}"/>
    <cellStyle name="Comma 10 2 14" xfId="35138" xr:uid="{42F95451-FE3D-4531-85CC-0F691D15FFC9}"/>
    <cellStyle name="Comma 10 2 15" xfId="35139" xr:uid="{A78A4B17-1B48-4670-B519-6FC2A548E46E}"/>
    <cellStyle name="Comma 10 2 16" xfId="35140" xr:uid="{E0D97CC6-27C3-489D-9647-81C0A7DBB7BC}"/>
    <cellStyle name="Comma 10 2 17" xfId="35141" xr:uid="{9B442553-1E59-4C59-8542-E98083F04902}"/>
    <cellStyle name="Comma 10 2 2" xfId="35142" xr:uid="{5E294295-3161-41FA-BB60-6A8EC319915A}"/>
    <cellStyle name="Comma 10 2 3" xfId="35143" xr:uid="{C9EE11CD-8982-4085-B9E3-96672B366047}"/>
    <cellStyle name="Comma 10 2 4" xfId="35144" xr:uid="{FFC2DDD5-1E3B-4ACE-9295-CF97294C4730}"/>
    <cellStyle name="Comma 10 2 5" xfId="35145" xr:uid="{9F7D5DF5-727D-4E69-848D-696D9CE72999}"/>
    <cellStyle name="Comma 10 2 6" xfId="35146" xr:uid="{E3FAF964-25CD-4CB0-92B1-76742022C9A9}"/>
    <cellStyle name="Comma 10 2 7" xfId="35147" xr:uid="{8E463398-220A-4F84-9CC1-DBF0789F03BB}"/>
    <cellStyle name="Comma 10 2 8" xfId="35148" xr:uid="{64A0CCD9-F6DD-46F8-A44F-441C59C1F319}"/>
    <cellStyle name="Comma 10 2 9" xfId="35149" xr:uid="{871F8914-E833-4360-94D6-E93A370E588A}"/>
    <cellStyle name="Comma 10 3" xfId="35150" xr:uid="{A42AD470-E47D-4ACA-A7BA-9EABEDC252CB}"/>
    <cellStyle name="Comma 10 3 10" xfId="35151" xr:uid="{20CD26F0-32B7-442F-A550-AE65B718FAF1}"/>
    <cellStyle name="Comma 10 3 11" xfId="35152" xr:uid="{1D6EFC13-DF15-4EF6-97B6-E5B7F8C3E650}"/>
    <cellStyle name="Comma 10 3 12" xfId="35153" xr:uid="{65802CA1-A5E1-493F-BCB6-97A15BBB7AE7}"/>
    <cellStyle name="Comma 10 3 13" xfId="35154" xr:uid="{A0FE3AC9-17A9-441F-9267-A008B5D0D86D}"/>
    <cellStyle name="Comma 10 3 14" xfId="35155" xr:uid="{8A80F609-24A8-42F7-B398-E198BC82927C}"/>
    <cellStyle name="Comma 10 3 15" xfId="35156" xr:uid="{48387031-DB27-4458-9E1D-1180FB004C5E}"/>
    <cellStyle name="Comma 10 3 16" xfId="35157" xr:uid="{108D4229-AE52-4D74-AB37-288BAC5F6E96}"/>
    <cellStyle name="Comma 10 3 17" xfId="35158" xr:uid="{1CDD2593-BD2C-445B-9814-94371C2D0677}"/>
    <cellStyle name="Comma 10 3 2" xfId="35159" xr:uid="{F099A91D-92F0-4BEF-908E-EE06566743A2}"/>
    <cellStyle name="Comma 10 3 3" xfId="35160" xr:uid="{F8A67D6C-FFCC-42C7-B279-A226E46F4FE4}"/>
    <cellStyle name="Comma 10 3 4" xfId="35161" xr:uid="{7DDBC2E9-FBC8-41D4-8B01-35FAE018D6A6}"/>
    <cellStyle name="Comma 10 3 5" xfId="35162" xr:uid="{AD3D785B-46BB-4160-9376-0FEDA503772A}"/>
    <cellStyle name="Comma 10 3 6" xfId="35163" xr:uid="{F75B4C53-12F7-4BA8-923F-9C31D86F186C}"/>
    <cellStyle name="Comma 10 3 7" xfId="35164" xr:uid="{D8BBEF66-4057-4EBF-9B36-CFD8488D0946}"/>
    <cellStyle name="Comma 10 3 8" xfId="35165" xr:uid="{1A9CCD78-FAB5-4D4A-A438-FA2AFC99C539}"/>
    <cellStyle name="Comma 10 3 9" xfId="35166" xr:uid="{1D95A317-504C-43F1-A899-52F579C51BC4}"/>
    <cellStyle name="Comma 10 4" xfId="35167" xr:uid="{1D8F6381-BF23-49BF-8185-6CD46D740FC2}"/>
    <cellStyle name="Comma 10 4 10" xfId="35168" xr:uid="{C0ED8F36-B982-4DF2-A17D-F3B7AA5069D5}"/>
    <cellStyle name="Comma 10 4 11" xfId="35169" xr:uid="{11811405-BDA1-496A-9768-EC87BC455022}"/>
    <cellStyle name="Comma 10 4 12" xfId="35170" xr:uid="{B9A7480B-80D7-4696-96DC-89C80FFA03EF}"/>
    <cellStyle name="Comma 10 4 13" xfId="35171" xr:uid="{9EA219E9-D9DB-4FD4-9BDF-7EA3DDF26C9E}"/>
    <cellStyle name="Comma 10 4 14" xfId="35172" xr:uid="{EB116752-E26B-4982-AF6A-6D7B7AF4A08B}"/>
    <cellStyle name="Comma 10 4 15" xfId="35173" xr:uid="{2E5B8554-3E43-43C3-8D0B-10C6172FFBAD}"/>
    <cellStyle name="Comma 10 4 16" xfId="35174" xr:uid="{ACB33CEA-BF5C-47AB-BBB1-8E6CDB6A55DF}"/>
    <cellStyle name="Comma 10 4 17" xfId="35175" xr:uid="{7F87BA11-A24D-4055-ABA6-B4A84896A4EA}"/>
    <cellStyle name="Comma 10 4 2" xfId="35176" xr:uid="{480459FD-4FA4-4947-A98F-58B6F1D8DE70}"/>
    <cellStyle name="Comma 10 4 3" xfId="35177" xr:uid="{FE69E32E-D5C4-4882-89C5-7172453DE0EE}"/>
    <cellStyle name="Comma 10 4 4" xfId="35178" xr:uid="{A2006C66-9728-4A87-86C0-101ACA8E7E3F}"/>
    <cellStyle name="Comma 10 4 5" xfId="35179" xr:uid="{F3BB1BB8-30F0-4694-A29B-B89FF07040A8}"/>
    <cellStyle name="Comma 10 4 6" xfId="35180" xr:uid="{1B2DB6F2-F5AE-4446-B131-45F1C37BD937}"/>
    <cellStyle name="Comma 10 4 7" xfId="35181" xr:uid="{C0CCBB5F-45D3-455B-982F-98DDBA6769E4}"/>
    <cellStyle name="Comma 10 4 8" xfId="35182" xr:uid="{42545952-8DC1-48C4-BE0C-3140B9B84F9D}"/>
    <cellStyle name="Comma 10 4 9" xfId="35183" xr:uid="{2F6B0B77-A3DA-4353-8B57-48ECED1BDC9A}"/>
    <cellStyle name="Comma 10 5" xfId="35184" xr:uid="{E2339A61-B685-4DC6-B884-5902DF25EA17}"/>
    <cellStyle name="Comma 10 5 10" xfId="35185" xr:uid="{098040AE-602B-431A-9D05-3C0C89535EC6}"/>
    <cellStyle name="Comma 10 5 11" xfId="35186" xr:uid="{384E2E51-B094-43BF-A695-30EE02EA1950}"/>
    <cellStyle name="Comma 10 5 12" xfId="35187" xr:uid="{120DB122-BD56-4D95-AE1F-4443DF13E0B3}"/>
    <cellStyle name="Comma 10 5 13" xfId="35188" xr:uid="{0D8DC808-4C8D-4471-8CF3-21AF1F630141}"/>
    <cellStyle name="Comma 10 5 14" xfId="35189" xr:uid="{3177A3C7-55A7-4136-93EB-9AB409E7F383}"/>
    <cellStyle name="Comma 10 5 15" xfId="35190" xr:uid="{6988A578-6663-4239-A2EC-8A06F147BC0F}"/>
    <cellStyle name="Comma 10 5 16" xfId="35191" xr:uid="{9A4FFE88-C198-4BA3-89E1-B73EA5E9D6E4}"/>
    <cellStyle name="Comma 10 5 17" xfId="35192" xr:uid="{767FD3F6-0F52-42B9-AF1D-EAF473D2F553}"/>
    <cellStyle name="Comma 10 5 2" xfId="35193" xr:uid="{A5574003-1994-4FA2-BB73-A9E6118EB558}"/>
    <cellStyle name="Comma 10 5 3" xfId="35194" xr:uid="{238031C5-0E1D-41F4-8E9E-94E1A56FDC76}"/>
    <cellStyle name="Comma 10 5 4" xfId="35195" xr:uid="{2BC38053-C1BF-46A4-B7DD-9C6C867C313E}"/>
    <cellStyle name="Comma 10 5 5" xfId="35196" xr:uid="{45C9A81F-F615-4AFE-BA25-0CDA195F6BE8}"/>
    <cellStyle name="Comma 10 5 6" xfId="35197" xr:uid="{9BF7D034-D40C-4B79-B0F1-B67983844D9B}"/>
    <cellStyle name="Comma 10 5 7" xfId="35198" xr:uid="{B95D43FC-F748-4FB4-B377-50BA2349EC46}"/>
    <cellStyle name="Comma 10 5 8" xfId="35199" xr:uid="{20532352-2389-4CA6-9A2B-A63E2E4516B0}"/>
    <cellStyle name="Comma 10 5 9" xfId="35200" xr:uid="{D8318175-1649-4A54-BF12-98F10600D6D7}"/>
    <cellStyle name="Comma 10 6" xfId="35201" xr:uid="{A4878714-E388-4D0C-B26C-FF69AD8DE0BC}"/>
    <cellStyle name="Comma 10 6 10" xfId="35202" xr:uid="{F323F056-AD59-4F0C-BCD3-15DD127D2318}"/>
    <cellStyle name="Comma 10 6 11" xfId="35203" xr:uid="{4EF45E6A-1C85-4E53-93D5-5B9B44E1BA54}"/>
    <cellStyle name="Comma 10 6 12" xfId="35204" xr:uid="{64738BDA-9A57-4DD4-8809-BB99B6849BFA}"/>
    <cellStyle name="Comma 10 6 13" xfId="35205" xr:uid="{9B03B782-BE57-40CE-BF53-93F497CF3588}"/>
    <cellStyle name="Comma 10 6 14" xfId="35206" xr:uid="{B5E7B8B4-91DD-474E-A15C-54AD9771BB46}"/>
    <cellStyle name="Comma 10 6 15" xfId="35207" xr:uid="{3C4189D5-3C27-4E67-8E1E-202BC7E77E16}"/>
    <cellStyle name="Comma 10 6 16" xfId="35208" xr:uid="{EA31157E-27B8-4555-82C5-516C938EB8B1}"/>
    <cellStyle name="Comma 10 6 17" xfId="35209" xr:uid="{89BE29EF-FFF9-474F-80A1-3D0D8D2BDD5D}"/>
    <cellStyle name="Comma 10 6 2" xfId="35210" xr:uid="{242DCA76-2E2E-4801-A096-91FA1B83AB58}"/>
    <cellStyle name="Comma 10 6 3" xfId="35211" xr:uid="{CDD4C0A8-4B00-4021-92C4-BC5237D51618}"/>
    <cellStyle name="Comma 10 6 4" xfId="35212" xr:uid="{BDBB40B0-A3B9-4B2B-AFAD-2B3563A4550D}"/>
    <cellStyle name="Comma 10 6 5" xfId="35213" xr:uid="{56AD77B9-BE6C-40DC-A93E-C03736B20615}"/>
    <cellStyle name="Comma 10 6 6" xfId="35214" xr:uid="{92542FE3-1D1C-4B58-934B-5404B2F43391}"/>
    <cellStyle name="Comma 10 6 7" xfId="35215" xr:uid="{DA8A1974-E724-42CC-8831-07C49C59A8A2}"/>
    <cellStyle name="Comma 10 6 8" xfId="35216" xr:uid="{17AA2D8A-4E62-4C13-8772-A8A79B9EAFE6}"/>
    <cellStyle name="Comma 10 6 9" xfId="35217" xr:uid="{30F1A84F-3109-4AC5-9333-E0B2574927BA}"/>
    <cellStyle name="Comma 10 7" xfId="35218" xr:uid="{4D5FCC84-854C-46D9-8317-3BD5ED656D80}"/>
    <cellStyle name="Comma 10 7 10" xfId="35219" xr:uid="{8BCD1CEC-8B9E-49D8-BB78-26D08D29E0BF}"/>
    <cellStyle name="Comma 10 7 11" xfId="35220" xr:uid="{6EE77BF7-E4C8-4924-AB1F-E0CB225CDCE4}"/>
    <cellStyle name="Comma 10 7 12" xfId="35221" xr:uid="{F1DB7A47-E8E6-454D-9BC5-FE12EBE60ABA}"/>
    <cellStyle name="Comma 10 7 13" xfId="35222" xr:uid="{6951A078-86AF-400F-B5F3-8AE6B9F97F89}"/>
    <cellStyle name="Comma 10 7 14" xfId="35223" xr:uid="{2F1427C1-32DB-4A77-96D2-F927EA01798D}"/>
    <cellStyle name="Comma 10 7 15" xfId="35224" xr:uid="{247C72B5-894D-4844-B5B3-AF580E9694D4}"/>
    <cellStyle name="Comma 10 7 16" xfId="35225" xr:uid="{DAABCB35-5122-46F5-81F0-02D3F7C9357D}"/>
    <cellStyle name="Comma 10 7 17" xfId="35226" xr:uid="{A557DFF6-1E7B-4715-AD9A-7938FE6D4A35}"/>
    <cellStyle name="Comma 10 7 2" xfId="35227" xr:uid="{19CE9891-9B19-46CC-9C4A-0FE7D639DF19}"/>
    <cellStyle name="Comma 10 7 3" xfId="35228" xr:uid="{4CB1F8E8-F450-4093-9578-168CA57E95D1}"/>
    <cellStyle name="Comma 10 7 4" xfId="35229" xr:uid="{68595227-A68F-4E03-B614-BCA1E9E28ACE}"/>
    <cellStyle name="Comma 10 7 5" xfId="35230" xr:uid="{7152C8BF-963D-436A-B9F8-12379DBF0241}"/>
    <cellStyle name="Comma 10 7 6" xfId="35231" xr:uid="{B939EB9B-C44B-4900-82B5-ED0BE96F0C3A}"/>
    <cellStyle name="Comma 10 7 7" xfId="35232" xr:uid="{89E01A48-3500-4A65-91E8-2901F3433530}"/>
    <cellStyle name="Comma 10 7 8" xfId="35233" xr:uid="{1BA3249A-6306-4FC1-88B8-8C9627570B88}"/>
    <cellStyle name="Comma 10 7 9" xfId="35234" xr:uid="{65E57338-DCE0-4C89-9CD2-EE9D07D58235}"/>
    <cellStyle name="Comma 10 8" xfId="35235" xr:uid="{12582804-61E9-40B3-A003-7E1D29055163}"/>
    <cellStyle name="Comma 10 8 10" xfId="35236" xr:uid="{A86D7C05-645C-4993-AFF2-08FAA020F071}"/>
    <cellStyle name="Comma 10 8 11" xfId="35237" xr:uid="{750B7007-53EB-41A0-806F-116AF6932161}"/>
    <cellStyle name="Comma 10 8 12" xfId="35238" xr:uid="{69671193-AE40-436C-BE9B-911F86EA0A40}"/>
    <cellStyle name="Comma 10 8 13" xfId="35239" xr:uid="{482AB469-6EF9-48FE-A342-14BFAA2C41D5}"/>
    <cellStyle name="Comma 10 8 14" xfId="35240" xr:uid="{23CFBC78-87DC-4BE9-8441-86081418F1AF}"/>
    <cellStyle name="Comma 10 8 15" xfId="35241" xr:uid="{58F53882-B3CA-4119-92B7-B5CF764A15E8}"/>
    <cellStyle name="Comma 10 8 16" xfId="35242" xr:uid="{C671385B-3E03-4062-8609-2ED15C7DE4DC}"/>
    <cellStyle name="Comma 10 8 17" xfId="35243" xr:uid="{5F2DAB6F-D76E-41CD-970F-854C7BE725AE}"/>
    <cellStyle name="Comma 10 8 2" xfId="35244" xr:uid="{C1EB9F69-B25A-4770-A61C-2ADB15E0D09D}"/>
    <cellStyle name="Comma 10 8 3" xfId="35245" xr:uid="{7956A5C5-E528-486F-87C8-8430F6B44EA4}"/>
    <cellStyle name="Comma 10 8 4" xfId="35246" xr:uid="{E3863191-93E8-4F66-8337-0465774C8CAF}"/>
    <cellStyle name="Comma 10 8 5" xfId="35247" xr:uid="{28D4E6CF-208E-4BF4-972C-6FF67F7BB0F4}"/>
    <cellStyle name="Comma 10 8 6" xfId="35248" xr:uid="{51EFA5E3-C6A3-4C15-9C0E-E6F9F28633E7}"/>
    <cellStyle name="Comma 10 8 7" xfId="35249" xr:uid="{8EF03307-F670-451B-8ED8-D59728014A22}"/>
    <cellStyle name="Comma 10 8 8" xfId="35250" xr:uid="{8F4214D8-C457-4740-BD06-6728DC33D5B2}"/>
    <cellStyle name="Comma 10 8 9" xfId="35251" xr:uid="{DFD87868-DEC1-462B-B67C-85C93B9201BA}"/>
    <cellStyle name="Comma 2" xfId="75" xr:uid="{5FB32121-58DB-4671-9650-FB1CD3792B7E}"/>
    <cellStyle name="Comma 2 10" xfId="1295" xr:uid="{15B0B22D-5792-4595-980B-FBE349F8DB4B}"/>
    <cellStyle name="Comma 2 10 2" xfId="2623" xr:uid="{DD16A3E9-4BD3-4CA6-BED5-EAB165A27B65}"/>
    <cellStyle name="Comma 2 10 2 2" xfId="5413" xr:uid="{34F37C9D-AFA0-4592-A1A9-B771DA9AC5FC}"/>
    <cellStyle name="Comma 2 10 2 2 2" xfId="13743" xr:uid="{340A64CB-C2D3-478F-BE06-57FAC89A3B00}"/>
    <cellStyle name="Comma 2 10 2 2 2 2" xfId="30400" xr:uid="{648F43FF-70B9-4D5D-B442-7AAEC7E1C8BF}"/>
    <cellStyle name="Comma 2 10 2 2 3" xfId="22072" xr:uid="{3ACB59E3-40B3-4BFB-B79C-2084A7A91631}"/>
    <cellStyle name="Comma 2 10 2 3" xfId="8189" xr:uid="{0B074896-709B-467E-95FC-349CF7FD5D7D}"/>
    <cellStyle name="Comma 2 10 2 3 2" xfId="16519" xr:uid="{B29D9F05-CC0E-489E-B6AA-494D2CD2F432}"/>
    <cellStyle name="Comma 2 10 2 3 2 2" xfId="33176" xr:uid="{45505F9E-8D59-49A9-9BF4-801CF60AC18E}"/>
    <cellStyle name="Comma 2 10 2 3 3" xfId="24848" xr:uid="{856BDC79-DE07-4539-A1FB-A931FF3D7A82}"/>
    <cellStyle name="Comma 2 10 2 4" xfId="10967" xr:uid="{07A6A9C9-A051-40E7-AB84-6191956C7AC0}"/>
    <cellStyle name="Comma 2 10 2 4 2" xfId="27624" xr:uid="{0D4D4A21-E6B3-49DF-93B2-81B9AC6327CC}"/>
    <cellStyle name="Comma 2 10 2 5" xfId="33645" xr:uid="{FA8456C0-410C-4D82-84C7-EB64E84954B4}"/>
    <cellStyle name="Comma 2 10 2 6" xfId="19296" xr:uid="{DD4E057D-B4C4-42C1-877D-C14A582426DD}"/>
    <cellStyle name="Comma 2 10 3" xfId="4086" xr:uid="{F8CB8B75-E492-49C7-A998-71D0AC0F26C3}"/>
    <cellStyle name="Comma 2 10 3 2" xfId="12416" xr:uid="{FC18C490-1029-4A02-BE97-0711B5174174}"/>
    <cellStyle name="Comma 2 10 3 2 2" xfId="29073" xr:uid="{62A2E68F-B2C5-4229-84A4-A35952F24202}"/>
    <cellStyle name="Comma 2 10 3 3" xfId="20745" xr:uid="{D7331892-3EC6-456A-A241-866BA18EB40E}"/>
    <cellStyle name="Comma 2 10 4" xfId="6862" xr:uid="{0F41CA77-6E97-4D43-9AF1-1639D9FB2A79}"/>
    <cellStyle name="Comma 2 10 4 2" xfId="15192" xr:uid="{B39DA20A-A042-4B9F-8039-7462786E9600}"/>
    <cellStyle name="Comma 2 10 4 2 2" xfId="31849" xr:uid="{BC271E49-32BB-4092-A768-27DAD8AB502B}"/>
    <cellStyle name="Comma 2 10 4 3" xfId="23521" xr:uid="{5E507280-1014-40EC-866D-ECD9E8B687F9}"/>
    <cellStyle name="Comma 2 10 5" xfId="9640" xr:uid="{6F996312-EEB4-452C-9C18-F85E99D01C5B}"/>
    <cellStyle name="Comma 2 10 5 2" xfId="26297" xr:uid="{00914459-103A-41CA-896C-8B6C886742AB}"/>
    <cellStyle name="Comma 2 10 6" xfId="33512" xr:uid="{A85111E7-3BC6-43DF-8526-629C817BA630}"/>
    <cellStyle name="Comma 2 10 7" xfId="17969" xr:uid="{7A01E07A-D3CD-48D3-8C82-C79CD61FB363}"/>
    <cellStyle name="Comma 2 10 8" xfId="35252" xr:uid="{D8061378-96E2-4C7F-8279-60B328AC7971}"/>
    <cellStyle name="Comma 2 11" xfId="2716" xr:uid="{B3E74C87-1B58-4E33-94F7-B5388E05063D}"/>
    <cellStyle name="Comma 2 11 2" xfId="5501" xr:uid="{5FC82B3A-BBEE-45FE-B6A5-BFF7024AB857}"/>
    <cellStyle name="Comma 2 11 2 2" xfId="13831" xr:uid="{4A56A207-E4FB-4C40-BFE2-DE1589B44D23}"/>
    <cellStyle name="Comma 2 11 2 2 2" xfId="30488" xr:uid="{7B532098-5CC0-4CB5-BE50-A372337189FC}"/>
    <cellStyle name="Comma 2 11 2 3" xfId="22160" xr:uid="{6AA3A05F-C9E5-44CB-9BCB-9260FE5D7BE0}"/>
    <cellStyle name="Comma 2 11 3" xfId="8277" xr:uid="{D828E1E9-A351-4DA9-8D8A-FBA55084D19F}"/>
    <cellStyle name="Comma 2 11 3 2" xfId="16607" xr:uid="{EE2CEC28-340D-41F8-8BC7-4DE48957B559}"/>
    <cellStyle name="Comma 2 11 3 2 2" xfId="33264" xr:uid="{878075CC-7ADA-46F3-9FE1-98FA15915C89}"/>
    <cellStyle name="Comma 2 11 3 3" xfId="24936" xr:uid="{6991C0DD-3FB5-43DD-A9DE-C614691AE421}"/>
    <cellStyle name="Comma 2 11 4" xfId="11055" xr:uid="{4DC3A2AA-7BC9-419A-8A73-9DF6827A9963}"/>
    <cellStyle name="Comma 2 11 4 2" xfId="27712" xr:uid="{13AF77EE-3B83-446A-8166-8C5F95F2BEBF}"/>
    <cellStyle name="Comma 2 11 5" xfId="33663" xr:uid="{3B65577D-8187-4A07-9C98-0BE0D2CE0DD6}"/>
    <cellStyle name="Comma 2 11 6" xfId="19384" xr:uid="{8C22ADEC-F053-4062-B8FB-A9D2181B53E7}"/>
    <cellStyle name="Comma 2 11 7" xfId="35253" xr:uid="{B3E06BC7-B1B0-41E3-82FE-A8C48B12C6F2}"/>
    <cellStyle name="Comma 2 12" xfId="1413" xr:uid="{F0E7D691-B931-4932-A1F0-207FC284B04A}"/>
    <cellStyle name="Comma 2 12 2" xfId="4204" xr:uid="{23144064-C2D4-4106-9C55-1D63CF6155F1}"/>
    <cellStyle name="Comma 2 12 2 2" xfId="12534" xr:uid="{2482FA52-ABBF-4C99-9319-447C621CB4FA}"/>
    <cellStyle name="Comma 2 12 2 2 2" xfId="29191" xr:uid="{863C511F-690B-49C0-AA2A-6B2F88603BD1}"/>
    <cellStyle name="Comma 2 12 2 3" xfId="20863" xr:uid="{2F7D2F2E-A125-432B-AB3F-77D064329E7D}"/>
    <cellStyle name="Comma 2 12 3" xfId="6980" xr:uid="{D3132170-E206-42C4-9454-F33026942455}"/>
    <cellStyle name="Comma 2 12 3 2" xfId="15310" xr:uid="{434D9826-DB42-4F78-BAF8-7C5798A63415}"/>
    <cellStyle name="Comma 2 12 3 2 2" xfId="31967" xr:uid="{3CD35B23-7B60-486B-9DB6-F56127A7EBD5}"/>
    <cellStyle name="Comma 2 12 3 3" xfId="23639" xr:uid="{38851026-846F-4DB4-A5EF-763312FAB230}"/>
    <cellStyle name="Comma 2 12 4" xfId="9758" xr:uid="{1C602489-2F9D-4AA5-AEF0-87C0BA20E5C9}"/>
    <cellStyle name="Comma 2 12 4 2" xfId="26415" xr:uid="{481E7268-6AE3-4BD9-A2FD-57A00A06AFAA}"/>
    <cellStyle name="Comma 2 12 5" xfId="33525" xr:uid="{65CF896F-91C6-4CEC-855E-F19DB022B26E}"/>
    <cellStyle name="Comma 2 12 6" xfId="18087" xr:uid="{3DEA6074-01BB-4F37-B950-8A8C4E2817DC}"/>
    <cellStyle name="Comma 2 12 7" xfId="35254" xr:uid="{E60956B3-9E31-47A4-B463-B1895102019F}"/>
    <cellStyle name="Comma 2 13" xfId="2876" xr:uid="{6450106E-8808-42D6-BD20-8848AB8AC45E}"/>
    <cellStyle name="Comma 2 13 2" xfId="11207" xr:uid="{660D03F6-B735-47B8-A0BF-239958D3375C}"/>
    <cellStyle name="Comma 2 13 2 2" xfId="27864" xr:uid="{BC0FA54E-DD9C-4A5D-9AE6-99C3864939AD}"/>
    <cellStyle name="Comma 2 13 3" xfId="19536" xr:uid="{BB96777B-EFF0-4F74-99DC-D99E4A180314}"/>
    <cellStyle name="Comma 2 13 4" xfId="35255" xr:uid="{ACCEAA88-D522-4320-A861-0F1040697D24}"/>
    <cellStyle name="Comma 2 14" xfId="5653" xr:uid="{64C10457-9057-4718-931F-DFEAA916114D}"/>
    <cellStyle name="Comma 2 14 2" xfId="13983" xr:uid="{C2F4DAEB-6FE6-44BE-8B11-EFB8016C1F02}"/>
    <cellStyle name="Comma 2 14 2 2" xfId="30640" xr:uid="{026A2BB5-C809-4154-89C8-3BE06FA77071}"/>
    <cellStyle name="Comma 2 14 3" xfId="22312" xr:uid="{DD07795A-28C2-4EA1-AA5D-2ED1C4B43293}"/>
    <cellStyle name="Comma 2 14 4" xfId="35256" xr:uid="{BAEABB8D-1F14-45D4-905A-0AA5627A8E51}"/>
    <cellStyle name="Comma 2 15" xfId="8430" xr:uid="{5644ED8E-CAEC-4502-9B5D-71F1259BA73E}"/>
    <cellStyle name="Comma 2 15 2" xfId="25088" xr:uid="{01879A60-4681-46B3-A66D-6798D68CDAEF}"/>
    <cellStyle name="Comma 2 15 3" xfId="35257" xr:uid="{E2D33DD2-401E-48BB-93D2-9713656BE7DE}"/>
    <cellStyle name="Comma 2 16" xfId="33388" xr:uid="{88C4FDE2-FE04-4E30-9677-27BA5F5FF3D4}"/>
    <cellStyle name="Comma 2 16 2" xfId="35258" xr:uid="{616AC1F2-5F1D-4F43-BCBD-6E958B176F80}"/>
    <cellStyle name="Comma 2 17" xfId="16760" xr:uid="{EE361D2B-1E7A-43FF-AB48-171EB3B19E52}"/>
    <cellStyle name="Comma 2 17 2" xfId="36289" xr:uid="{D725A63A-1EE2-4245-B512-6AAFCDB40F25}"/>
    <cellStyle name="Comma 2 18" xfId="33915" xr:uid="{2C194389-43A2-4568-9C77-89607D14305F}"/>
    <cellStyle name="Comma 2 19" xfId="34682" xr:uid="{B0813B85-67AE-475E-AE0C-9756F75237D9}"/>
    <cellStyle name="Comma 2 2" xfId="98" xr:uid="{4E719A78-7582-4B18-9978-9D2A992992F4}"/>
    <cellStyle name="Comma 2 2 10" xfId="1436" xr:uid="{A3CCFD32-EB14-4B84-8C84-F03850A293E6}"/>
    <cellStyle name="Comma 2 2 10 2" xfId="4227" xr:uid="{9082D0BF-EA4E-4316-BC3F-0A446BBEC06C}"/>
    <cellStyle name="Comma 2 2 10 2 2" xfId="12557" xr:uid="{D1FD1CA1-0D57-46DB-B9FA-99AE97285F0A}"/>
    <cellStyle name="Comma 2 2 10 2 2 2" xfId="29214" xr:uid="{2FF78EB5-A039-4568-8049-9D6764B0A054}"/>
    <cellStyle name="Comma 2 2 10 2 3" xfId="20886" xr:uid="{5CBB2E9E-EC41-496D-9CA7-79F8E97A0925}"/>
    <cellStyle name="Comma 2 2 10 3" xfId="7003" xr:uid="{D97D7CC7-C9BB-4F98-A7C7-11183AB00918}"/>
    <cellStyle name="Comma 2 2 10 3 2" xfId="15333" xr:uid="{02C3177A-9C0C-4EEA-95E7-6C45A3CB1897}"/>
    <cellStyle name="Comma 2 2 10 3 2 2" xfId="31990" xr:uid="{67395D57-267C-4468-9B28-BA5997519DA5}"/>
    <cellStyle name="Comma 2 2 10 3 3" xfId="23662" xr:uid="{8958D560-890F-469A-B2BA-9143D22622B0}"/>
    <cellStyle name="Comma 2 2 10 4" xfId="9781" xr:uid="{A895206C-3045-415F-BFDF-76D54288F654}"/>
    <cellStyle name="Comma 2 2 10 4 2" xfId="26438" xr:uid="{F7C480C4-BF59-4F18-9575-81DEA5B1C46A}"/>
    <cellStyle name="Comma 2 2 10 5" xfId="33527" xr:uid="{69BA8B85-3D5D-474A-A996-A59440DD39EE}"/>
    <cellStyle name="Comma 2 2 10 6" xfId="18110" xr:uid="{5FB46FF5-36D7-44B4-A54F-C22324AE5A77}"/>
    <cellStyle name="Comma 2 2 11" xfId="2899" xr:uid="{57D91628-D3C5-4D26-9418-17FD600B5981}"/>
    <cellStyle name="Comma 2 2 11 2" xfId="11230" xr:uid="{94D35940-1F11-4AB3-BC3C-95A13D171876}"/>
    <cellStyle name="Comma 2 2 11 2 2" xfId="27887" xr:uid="{BD627D7A-C1D9-41F5-BDC1-A08E3D1F3FAB}"/>
    <cellStyle name="Comma 2 2 11 3" xfId="19559" xr:uid="{4F3B3A6D-C9D7-4169-993D-A73509EEEB7F}"/>
    <cellStyle name="Comma 2 2 12" xfId="5676" xr:uid="{52F09132-5BAD-4C8B-BE88-15ABA2CB7309}"/>
    <cellStyle name="Comma 2 2 12 2" xfId="14006" xr:uid="{C25D00A1-D3F4-4113-A3BE-5B11BBC9A0AE}"/>
    <cellStyle name="Comma 2 2 12 2 2" xfId="30663" xr:uid="{B3978F9D-DFB8-4AD8-9E23-58F6C3805D77}"/>
    <cellStyle name="Comma 2 2 12 3" xfId="22335" xr:uid="{8FEAA580-7C0B-4857-B765-2B1B44276B4D}"/>
    <cellStyle name="Comma 2 2 13" xfId="8453" xr:uid="{E478C503-92C2-4832-A2EB-1743B42FCA9C}"/>
    <cellStyle name="Comma 2 2 13 2" xfId="25111" xr:uid="{71C4B765-202F-4ABA-8B17-0F646E80C709}"/>
    <cellStyle name="Comma 2 2 14" xfId="33390" xr:uid="{FD7978B5-2F33-4DD9-885A-FC7AF77E7EF3}"/>
    <cellStyle name="Comma 2 2 15" xfId="16783" xr:uid="{37E6C689-D97D-48A9-AFBD-10AD2320507D}"/>
    <cellStyle name="Comma 2 2 16" xfId="33916" xr:uid="{BCD825B3-B85D-4ACE-AF8D-30A5FC879007}"/>
    <cellStyle name="Comma 2 2 17" xfId="34684" xr:uid="{8573AAD9-8D83-4162-8924-9D6236B8FC13}"/>
    <cellStyle name="Comma 2 2 2" xfId="159" xr:uid="{4731DB2F-54AF-4C11-BF7C-E07ED41975C3}"/>
    <cellStyle name="Comma 2 2 2 10" xfId="5734" xr:uid="{7074CFB2-DE77-4B3A-ACC0-B782FD4726DC}"/>
    <cellStyle name="Comma 2 2 2 10 2" xfId="14064" xr:uid="{E1830CAD-D965-4E17-932B-B3AB455E576A}"/>
    <cellStyle name="Comma 2 2 2 10 2 2" xfId="30721" xr:uid="{B699C4EF-1A8E-4E4D-A88E-2619AE47AF75}"/>
    <cellStyle name="Comma 2 2 2 10 3" xfId="22393" xr:uid="{BBC9CB69-5CF3-4AA0-9982-24C765D1CC22}"/>
    <cellStyle name="Comma 2 2 2 11" xfId="8512" xr:uid="{36A47640-CBFC-430C-8C34-4F70418BF18B}"/>
    <cellStyle name="Comma 2 2 2 11 2" xfId="25169" xr:uid="{2473FF05-AAD9-4091-8ECD-BD7F4C8885C5}"/>
    <cellStyle name="Comma 2 2 2 12" xfId="33397" xr:uid="{B59DC3E6-B471-4B05-870E-A939A2C1EB9D}"/>
    <cellStyle name="Comma 2 2 2 13" xfId="16841" xr:uid="{D1B92AA7-DB87-48D6-ABDF-6986344C1F42}"/>
    <cellStyle name="Comma 2 2 2 14" xfId="34194" xr:uid="{80841537-D222-43C7-A277-AD3BCC9A1131}"/>
    <cellStyle name="Comma 2 2 2 15" xfId="35259" xr:uid="{1E9449E0-B075-4429-8114-0849BFD8F134}"/>
    <cellStyle name="Comma 2 2 2 2" xfId="280" xr:uid="{7862459C-6295-4C3C-A631-B7923A0C8698}"/>
    <cellStyle name="Comma 2 2 2 2 10" xfId="33412" xr:uid="{C68EDBF4-43C7-4778-A12C-A563D860905B}"/>
    <cellStyle name="Comma 2 2 2 2 11" xfId="16961" xr:uid="{A20ECE11-8356-40C0-A56C-C16205AAEE72}"/>
    <cellStyle name="Comma 2 2 2 2 2" xfId="522" xr:uid="{13A60A3F-021E-47D5-8A43-DED16A511978}"/>
    <cellStyle name="Comma 2 2 2 2 2 2" xfId="998" xr:uid="{80978024-0D50-4BDB-B5EA-5A26073414A5}"/>
    <cellStyle name="Comma 2 2 2 2 2 2 2" xfId="2812" xr:uid="{9031FC8E-AA03-48AE-A065-D154E7AB2ED3}"/>
    <cellStyle name="Comma 2 2 2 2 2 2 2 2" xfId="5592" xr:uid="{01D11F5A-4B69-48E4-9B9F-AA8F35195AC7}"/>
    <cellStyle name="Comma 2 2 2 2 2 2 2 2 2" xfId="13922" xr:uid="{D3D77CD6-FDBA-4AB9-812F-1B309EC33AFA}"/>
    <cellStyle name="Comma 2 2 2 2 2 2 2 2 2 2" xfId="30579" xr:uid="{0B0121FA-0985-4854-BB0D-4D378BD2EC53}"/>
    <cellStyle name="Comma 2 2 2 2 2 2 2 2 3" xfId="22251" xr:uid="{025170A8-2C81-46D2-A9A6-29C8D7B9E44B}"/>
    <cellStyle name="Comma 2 2 2 2 2 2 2 3" xfId="8368" xr:uid="{C19FB613-2AC7-4FC9-9447-219E76F1A463}"/>
    <cellStyle name="Comma 2 2 2 2 2 2 2 3 2" xfId="16698" xr:uid="{1DD68087-27D1-4579-A06A-0FB2CFFF068A}"/>
    <cellStyle name="Comma 2 2 2 2 2 2 2 3 2 2" xfId="33355" xr:uid="{A235F413-EFE6-42F6-926D-E1C0556BF656}"/>
    <cellStyle name="Comma 2 2 2 2 2 2 2 3 3" xfId="25027" xr:uid="{0A14666A-94B4-4662-8BA0-D2CD0AC9FE23}"/>
    <cellStyle name="Comma 2 2 2 2 2 2 2 4" xfId="11146" xr:uid="{6AA60098-51CA-424D-881D-43EFE72AAF54}"/>
    <cellStyle name="Comma 2 2 2 2 2 2 2 4 2" xfId="27803" xr:uid="{778B1733-0C9F-4D69-B562-F8A2F2441061}"/>
    <cellStyle name="Comma 2 2 2 2 2 2 2 5" xfId="33759" xr:uid="{1DFDB5D8-9C3B-48FD-BC64-141BD719AB24}"/>
    <cellStyle name="Comma 2 2 2 2 2 2 2 6" xfId="19475" xr:uid="{435E2292-869A-4788-ACF9-626E188048C3}"/>
    <cellStyle name="Comma 2 2 2 2 2 2 3" xfId="2326" xr:uid="{BE247EB4-6B84-4062-BD7D-B99053113F60}"/>
    <cellStyle name="Comma 2 2 2 2 2 2 3 2" xfId="5116" xr:uid="{F1DBED7D-5D26-4AAB-AFD9-FC077384BDB9}"/>
    <cellStyle name="Comma 2 2 2 2 2 2 3 2 2" xfId="13446" xr:uid="{563111C0-41EC-4B52-8D0D-469640E7147C}"/>
    <cellStyle name="Comma 2 2 2 2 2 2 3 2 2 2" xfId="30103" xr:uid="{C1BA0540-EF85-45D1-9E1F-C4F5A5D60121}"/>
    <cellStyle name="Comma 2 2 2 2 2 2 3 2 3" xfId="21775" xr:uid="{5EB66CAA-78CB-4C9C-9629-7146B9479A67}"/>
    <cellStyle name="Comma 2 2 2 2 2 2 3 3" xfId="7892" xr:uid="{3ED16B50-E58C-451E-B9F0-185CFC35EA72}"/>
    <cellStyle name="Comma 2 2 2 2 2 2 3 3 2" xfId="16222" xr:uid="{689FA8E6-49C1-42DF-9E4B-50EAC44840C3}"/>
    <cellStyle name="Comma 2 2 2 2 2 2 3 3 2 2" xfId="32879" xr:uid="{A6E417A3-425D-4162-9A28-00FC63FC3EB7}"/>
    <cellStyle name="Comma 2 2 2 2 2 2 3 3 3" xfId="24551" xr:uid="{0A80D3F5-4830-48E2-A48C-A0F8BAD75BFA}"/>
    <cellStyle name="Comma 2 2 2 2 2 2 3 4" xfId="10670" xr:uid="{C16CA21A-5F2F-47F9-9CE9-AC86ACF8DBDF}"/>
    <cellStyle name="Comma 2 2 2 2 2 2 3 4 2" xfId="27327" xr:uid="{3A0EF9F8-55DF-4702-8265-C0A278B852D2}"/>
    <cellStyle name="Comma 2 2 2 2 2 2 3 5" xfId="33617" xr:uid="{752A2FE3-AAA5-48F3-B45D-7A3A96FC9221}"/>
    <cellStyle name="Comma 2 2 2 2 2 2 3 6" xfId="18999" xr:uid="{F07E76EB-4F34-4E84-ABCC-E3E0CCB1CCD3}"/>
    <cellStyle name="Comma 2 2 2 2 2 2 4" xfId="3789" xr:uid="{9BC718F2-EFB4-4B94-A27F-F22815BEF581}"/>
    <cellStyle name="Comma 2 2 2 2 2 2 4 2" xfId="12119" xr:uid="{A38F1A86-EBF6-48E4-AECD-0B5251254B23}"/>
    <cellStyle name="Comma 2 2 2 2 2 2 4 2 2" xfId="28776" xr:uid="{995F6C14-8C9F-478F-BF4A-83D4F65549AC}"/>
    <cellStyle name="Comma 2 2 2 2 2 2 4 3" xfId="20448" xr:uid="{EC60C597-DD8D-4497-B7DC-CB7879D980E3}"/>
    <cellStyle name="Comma 2 2 2 2 2 2 5" xfId="6565" xr:uid="{BC9432B1-7CFD-499E-9DCF-04638CFCD6C0}"/>
    <cellStyle name="Comma 2 2 2 2 2 2 5 2" xfId="14895" xr:uid="{090FD88E-3572-48CA-8C2F-3F3F429A2778}"/>
    <cellStyle name="Comma 2 2 2 2 2 2 5 2 2" xfId="31552" xr:uid="{1149C097-24F0-4D0B-A813-8B31C255C549}"/>
    <cellStyle name="Comma 2 2 2 2 2 2 5 3" xfId="23224" xr:uid="{FED7971B-8A8C-4412-841C-8B95FD3F8503}"/>
    <cellStyle name="Comma 2 2 2 2 2 2 6" xfId="9343" xr:uid="{9469F89E-034C-49AE-87B1-01D138346211}"/>
    <cellStyle name="Comma 2 2 2 2 2 2 6 2" xfId="26000" xr:uid="{E9033A68-586A-4A60-B7DF-1C26174BBAC4}"/>
    <cellStyle name="Comma 2 2 2 2 2 2 7" xfId="33484" xr:uid="{B3AAF547-D803-4AB0-BEDA-1A558178AA34}"/>
    <cellStyle name="Comma 2 2 2 2 2 2 8" xfId="17672" xr:uid="{434F363B-F60B-41D5-A6B9-A33A1CE64D88}"/>
    <cellStyle name="Comma 2 2 2 2 2 3" xfId="2763" xr:uid="{06FEA94D-F7F3-484D-83FE-D5E431C1C90A}"/>
    <cellStyle name="Comma 2 2 2 2 2 3 2" xfId="5545" xr:uid="{8960407F-59D3-4672-B16A-E714F6332600}"/>
    <cellStyle name="Comma 2 2 2 2 2 3 2 2" xfId="13875" xr:uid="{A84DA18A-8C3D-4F5A-AEA5-EA921BB3830C}"/>
    <cellStyle name="Comma 2 2 2 2 2 3 2 2 2" xfId="30532" xr:uid="{44E2AB76-D364-4CAB-A3FA-0CF06F53D33D}"/>
    <cellStyle name="Comma 2 2 2 2 2 3 2 3" xfId="22204" xr:uid="{0E46D911-B2AE-4E01-BB09-FE34A8850799}"/>
    <cellStyle name="Comma 2 2 2 2 2 3 3" xfId="8321" xr:uid="{A0CE4319-F7D0-4546-A03E-5F614A77811A}"/>
    <cellStyle name="Comma 2 2 2 2 2 3 3 2" xfId="16651" xr:uid="{871E8212-767A-472C-952D-4E071074CC21}"/>
    <cellStyle name="Comma 2 2 2 2 2 3 3 2 2" xfId="33308" xr:uid="{665CEFDB-A45F-480C-B593-157FC5E53687}"/>
    <cellStyle name="Comma 2 2 2 2 2 3 3 3" xfId="24980" xr:uid="{2351A4F3-B89B-43AA-82E3-A10D44221426}"/>
    <cellStyle name="Comma 2 2 2 2 2 3 4" xfId="11099" xr:uid="{56E262C2-3B48-41EB-A8C2-D4261E38B5BF}"/>
    <cellStyle name="Comma 2 2 2 2 2 3 4 2" xfId="27756" xr:uid="{A084B364-A19D-4A33-AECC-6518AE4EB867}"/>
    <cellStyle name="Comma 2 2 2 2 2 3 5" xfId="33710" xr:uid="{22E757BB-3D27-4280-B793-506631EA438D}"/>
    <cellStyle name="Comma 2 2 2 2 2 3 6" xfId="19428" xr:uid="{C2D9B6FB-1F7D-4C84-8127-4774BD28A3EB}"/>
    <cellStyle name="Comma 2 2 2 2 2 4" xfId="1852" xr:uid="{B8B2190D-BF77-4D4E-AC7C-D395FBCA5093}"/>
    <cellStyle name="Comma 2 2 2 2 2 4 2" xfId="4642" xr:uid="{9AF8DC83-C64B-4933-A230-FBC091E43D50}"/>
    <cellStyle name="Comma 2 2 2 2 2 4 2 2" xfId="12972" xr:uid="{E4146A07-EC57-477D-A877-CC77CEDAE289}"/>
    <cellStyle name="Comma 2 2 2 2 2 4 2 2 2" xfId="29629" xr:uid="{F3C769FF-C168-4383-8ECF-171667E3404A}"/>
    <cellStyle name="Comma 2 2 2 2 2 4 2 3" xfId="21301" xr:uid="{10E47366-062B-4E83-924B-906251D20A5C}"/>
    <cellStyle name="Comma 2 2 2 2 2 4 3" xfId="7418" xr:uid="{055229F1-9806-423B-99B3-3CA0E78CEF36}"/>
    <cellStyle name="Comma 2 2 2 2 2 4 3 2" xfId="15748" xr:uid="{7F13664B-B85E-42A7-B8D2-F4241EAFE049}"/>
    <cellStyle name="Comma 2 2 2 2 2 4 3 2 2" xfId="32405" xr:uid="{EE58687C-68A4-40D3-881F-892B94358EAD}"/>
    <cellStyle name="Comma 2 2 2 2 2 4 3 3" xfId="24077" xr:uid="{C236F217-3EDF-4E91-B4FD-1CC54B9D3972}"/>
    <cellStyle name="Comma 2 2 2 2 2 4 4" xfId="10196" xr:uid="{7E3DB621-A7F8-4F2C-A152-F56A8D1A40A0}"/>
    <cellStyle name="Comma 2 2 2 2 2 4 4 2" xfId="26853" xr:uid="{10099BA9-3C95-4DDF-8631-99170342E8E5}"/>
    <cellStyle name="Comma 2 2 2 2 2 4 5" xfId="33570" xr:uid="{A61D0455-4B37-44C6-9FB2-355D852A94BD}"/>
    <cellStyle name="Comma 2 2 2 2 2 4 6" xfId="18525" xr:uid="{0FE5DC47-ABA3-491F-BFAB-3D09CA232103}"/>
    <cellStyle name="Comma 2 2 2 2 2 5" xfId="3315" xr:uid="{2662D386-3B34-40D4-9FD3-9AE0BE4137A9}"/>
    <cellStyle name="Comma 2 2 2 2 2 5 2" xfId="11645" xr:uid="{12DED926-4324-4676-ACE7-858760EEB14C}"/>
    <cellStyle name="Comma 2 2 2 2 2 5 2 2" xfId="28302" xr:uid="{A55F4D8B-9E25-45CA-A600-74BD6759D97C}"/>
    <cellStyle name="Comma 2 2 2 2 2 5 3" xfId="19974" xr:uid="{F5169FC3-7DC0-45A8-B196-B687B9B3BD08}"/>
    <cellStyle name="Comma 2 2 2 2 2 6" xfId="6091" xr:uid="{8AB3CA04-7B56-463F-9A19-3D70F2650BAC}"/>
    <cellStyle name="Comma 2 2 2 2 2 6 2" xfId="14421" xr:uid="{17EB69D2-6613-4455-8C27-2ECF7D1927E1}"/>
    <cellStyle name="Comma 2 2 2 2 2 6 2 2" xfId="31078" xr:uid="{EEA578BF-3D14-4772-90A5-BD67521F6EA7}"/>
    <cellStyle name="Comma 2 2 2 2 2 6 3" xfId="22750" xr:uid="{B92B60FA-7041-487A-8A77-74E0B3A0D9E5}"/>
    <cellStyle name="Comma 2 2 2 2 2 7" xfId="8869" xr:uid="{CC57FF75-06F7-455D-BC88-66B9EFE8BDF8}"/>
    <cellStyle name="Comma 2 2 2 2 2 7 2" xfId="25526" xr:uid="{3301F4F9-6ACB-4164-9002-4B19C360EF96}"/>
    <cellStyle name="Comma 2 2 2 2 2 8" xfId="33435" xr:uid="{97DBF5D5-C40A-4E95-AC31-C0E164723115}"/>
    <cellStyle name="Comma 2 2 2 2 2 9" xfId="17198" xr:uid="{FB35CA16-3955-4FFC-A329-51D6A3D6DEF9}"/>
    <cellStyle name="Comma 2 2 2 2 3" xfId="758" xr:uid="{F30A0E53-7297-4545-86A8-D191C5E40D87}"/>
    <cellStyle name="Comma 2 2 2 2 3 2" xfId="2786" xr:uid="{EE5FFEEA-96DF-4FE4-B925-6AA9AC0762E3}"/>
    <cellStyle name="Comma 2 2 2 2 3 2 2" xfId="5568" xr:uid="{8747EF5A-F9B5-4213-86A3-93A222BBF76D}"/>
    <cellStyle name="Comma 2 2 2 2 3 2 2 2" xfId="13898" xr:uid="{B24D56C6-698A-4239-A3D3-F8B1DF49659F}"/>
    <cellStyle name="Comma 2 2 2 2 3 2 2 2 2" xfId="30555" xr:uid="{950335C4-9FBE-4BFC-99FC-2579270F34A8}"/>
    <cellStyle name="Comma 2 2 2 2 3 2 2 3" xfId="22227" xr:uid="{38AD9BDC-6579-4220-9EFE-6CDD74E8E2F5}"/>
    <cellStyle name="Comma 2 2 2 2 3 2 3" xfId="8344" xr:uid="{2CD42413-3BEE-4BAA-BE6D-6E2CDB4E12F3}"/>
    <cellStyle name="Comma 2 2 2 2 3 2 3 2" xfId="16674" xr:uid="{69B1D138-AF6D-4B8D-8302-4487BF9C3B71}"/>
    <cellStyle name="Comma 2 2 2 2 3 2 3 2 2" xfId="33331" xr:uid="{C7D29E18-D0D3-4F3E-8F2B-C8A416AD62C8}"/>
    <cellStyle name="Comma 2 2 2 2 3 2 3 3" xfId="25003" xr:uid="{55622969-2063-4FF6-8B89-C2CAC3EEF83A}"/>
    <cellStyle name="Comma 2 2 2 2 3 2 4" xfId="11122" xr:uid="{9EE0A5D5-FD67-4755-8F36-51CFAF935559}"/>
    <cellStyle name="Comma 2 2 2 2 3 2 4 2" xfId="27779" xr:uid="{838B9C47-6E4C-4487-929F-D5ECB16CB0B1}"/>
    <cellStyle name="Comma 2 2 2 2 3 2 5" xfId="33733" xr:uid="{1BF8AC2F-F374-4D7C-B2CD-9E9393C39D1A}"/>
    <cellStyle name="Comma 2 2 2 2 3 2 6" xfId="19451" xr:uid="{FB91691A-97C8-4CF1-AFAF-CEDC5CB3D922}"/>
    <cellStyle name="Comma 2 2 2 2 3 3" xfId="2088" xr:uid="{B933515B-A1CB-4ACD-9647-00D483F1034A}"/>
    <cellStyle name="Comma 2 2 2 2 3 3 2" xfId="4878" xr:uid="{D3C0414D-C0EE-42A7-8860-0AFAA82076B2}"/>
    <cellStyle name="Comma 2 2 2 2 3 3 2 2" xfId="13208" xr:uid="{F960AB9B-96A7-4D72-8CA4-AA44F5E522A6}"/>
    <cellStyle name="Comma 2 2 2 2 3 3 2 2 2" xfId="29865" xr:uid="{9E988210-93BA-41AD-8D1C-14BB3811CF2A}"/>
    <cellStyle name="Comma 2 2 2 2 3 3 2 3" xfId="21537" xr:uid="{8E97794F-71B5-4340-8D3D-5D293AA1E990}"/>
    <cellStyle name="Comma 2 2 2 2 3 3 3" xfId="7654" xr:uid="{66680462-E50F-4478-9C87-94627ACE9CBF}"/>
    <cellStyle name="Comma 2 2 2 2 3 3 3 2" xfId="15984" xr:uid="{C0575D4D-2C1E-4F44-9A3E-360BDAD184E6}"/>
    <cellStyle name="Comma 2 2 2 2 3 3 3 2 2" xfId="32641" xr:uid="{1F150796-E32F-4FBB-B147-219E52C79C02}"/>
    <cellStyle name="Comma 2 2 2 2 3 3 3 3" xfId="24313" xr:uid="{024D7C21-44DB-49A9-B28D-DBC58F9399B5}"/>
    <cellStyle name="Comma 2 2 2 2 3 3 4" xfId="10432" xr:uid="{9A052864-06B6-4BBE-A749-9FE042CA8B3C}"/>
    <cellStyle name="Comma 2 2 2 2 3 3 4 2" xfId="27089" xr:uid="{468399A4-A2F5-454B-84A3-EE3F88D99140}"/>
    <cellStyle name="Comma 2 2 2 2 3 3 5" xfId="33593" xr:uid="{05F49B59-038C-4CEF-8300-ADA81ADE4FAC}"/>
    <cellStyle name="Comma 2 2 2 2 3 3 6" xfId="18761" xr:uid="{92B4A10B-C869-4CAD-8184-70F6D960C626}"/>
    <cellStyle name="Comma 2 2 2 2 3 4" xfId="3551" xr:uid="{19D60A09-D36F-4937-9A72-E47BDC2725D9}"/>
    <cellStyle name="Comma 2 2 2 2 3 4 2" xfId="11881" xr:uid="{0FF8FEE8-1BC5-4353-86DC-159E39612C4D}"/>
    <cellStyle name="Comma 2 2 2 2 3 4 2 2" xfId="28538" xr:uid="{77D60A91-2295-4C4E-B561-CC7C530C7309}"/>
    <cellStyle name="Comma 2 2 2 2 3 4 3" xfId="20210" xr:uid="{DB6EFE51-71CF-4365-B48F-FDD1001347CF}"/>
    <cellStyle name="Comma 2 2 2 2 3 5" xfId="6327" xr:uid="{86884D08-C177-4075-809C-A18D840A2C51}"/>
    <cellStyle name="Comma 2 2 2 2 3 5 2" xfId="14657" xr:uid="{30DA9B87-C923-4466-B8A3-916F65147C5B}"/>
    <cellStyle name="Comma 2 2 2 2 3 5 2 2" xfId="31314" xr:uid="{C0EE79D5-4A54-42C2-80D1-0051D789DF82}"/>
    <cellStyle name="Comma 2 2 2 2 3 5 3" xfId="22986" xr:uid="{911B6E86-13FB-4542-9D89-BBCC1F2D1E97}"/>
    <cellStyle name="Comma 2 2 2 2 3 6" xfId="9105" xr:uid="{23F75CF7-C7F7-406F-B17D-C6F8400844E4}"/>
    <cellStyle name="Comma 2 2 2 2 3 6 2" xfId="25762" xr:uid="{C4D1B843-E070-4434-B33D-2D9F8981B969}"/>
    <cellStyle name="Comma 2 2 2 2 3 7" xfId="33458" xr:uid="{27F45BE2-396D-42A0-9EEB-EC8859D0A617}"/>
    <cellStyle name="Comma 2 2 2 2 3 8" xfId="17434" xr:uid="{E45169A9-5D20-4F6E-A486-21FDE4DB4B09}"/>
    <cellStyle name="Comma 2 2 2 2 4" xfId="1235" xr:uid="{9DEA1BE1-F4C7-4B7D-B1F4-260CB755932E}"/>
    <cellStyle name="Comma 2 2 2 2 4 2" xfId="2835" xr:uid="{38F9453A-DC3E-4364-9343-2714D30E39DB}"/>
    <cellStyle name="Comma 2 2 2 2 4 2 2" xfId="5615" xr:uid="{3DA87A21-C661-4F2B-B130-7D5AAFEB4D0A}"/>
    <cellStyle name="Comma 2 2 2 2 4 2 2 2" xfId="13945" xr:uid="{61121BCC-0EE1-4F03-B1A3-C481EE9D585A}"/>
    <cellStyle name="Comma 2 2 2 2 4 2 2 2 2" xfId="30602" xr:uid="{FC95B5DB-A4BF-4322-92E9-843C9D32D258}"/>
    <cellStyle name="Comma 2 2 2 2 4 2 2 3" xfId="22274" xr:uid="{26F83BE0-5314-4676-8D03-11A7AEEE2C16}"/>
    <cellStyle name="Comma 2 2 2 2 4 2 3" xfId="8391" xr:uid="{8CCEEFC4-FB5F-4552-883D-9AD0264BED95}"/>
    <cellStyle name="Comma 2 2 2 2 4 2 3 2" xfId="16721" xr:uid="{29C09419-2173-4B73-AEDD-F3EC08AD2582}"/>
    <cellStyle name="Comma 2 2 2 2 4 2 3 2 2" xfId="33378" xr:uid="{3F5FD7FE-17B0-47BD-8A7A-74F4C1CDA340}"/>
    <cellStyle name="Comma 2 2 2 2 4 2 3 3" xfId="25050" xr:uid="{A7DDC0B4-71F0-4DF0-9A53-A6D6D021AA1A}"/>
    <cellStyle name="Comma 2 2 2 2 4 2 4" xfId="11169" xr:uid="{B643510A-DF0F-4070-B41D-522152ADC188}"/>
    <cellStyle name="Comma 2 2 2 2 4 2 4 2" xfId="27826" xr:uid="{7DF52D98-F533-4088-B443-DF0B6D0920F6}"/>
    <cellStyle name="Comma 2 2 2 2 4 2 5" xfId="33782" xr:uid="{58E7E176-B3ED-4E6C-B27D-5BDB5555C317}"/>
    <cellStyle name="Comma 2 2 2 2 4 2 6" xfId="19498" xr:uid="{C499835F-A5BA-4665-8834-14E98E10AB3B}"/>
    <cellStyle name="Comma 2 2 2 2 4 3" xfId="2563" xr:uid="{EF4DCE30-DB8D-471D-897F-8D083F1E6D0B}"/>
    <cellStyle name="Comma 2 2 2 2 4 3 2" xfId="5353" xr:uid="{F8053394-BA3B-464F-8030-49D45CD4F3D3}"/>
    <cellStyle name="Comma 2 2 2 2 4 3 2 2" xfId="13683" xr:uid="{504A1AB8-1131-4B9B-8DE2-C972F67A68E9}"/>
    <cellStyle name="Comma 2 2 2 2 4 3 2 2 2" xfId="30340" xr:uid="{AB91F5A5-BEC5-4667-B367-3B52A653EB5E}"/>
    <cellStyle name="Comma 2 2 2 2 4 3 2 3" xfId="22012" xr:uid="{5F365DCF-BE0C-465E-95AA-A487E2165531}"/>
    <cellStyle name="Comma 2 2 2 2 4 3 3" xfId="8129" xr:uid="{0AD03328-1718-4F20-9D0C-BAF29FCD31ED}"/>
    <cellStyle name="Comma 2 2 2 2 4 3 3 2" xfId="16459" xr:uid="{9274C9F9-11F4-470F-819E-6A305EEFD2E7}"/>
    <cellStyle name="Comma 2 2 2 2 4 3 3 2 2" xfId="33116" xr:uid="{E5AF3E55-C563-4C8B-BC7E-472BE2AC2960}"/>
    <cellStyle name="Comma 2 2 2 2 4 3 3 3" xfId="24788" xr:uid="{514B4D88-6499-4E2F-BB13-A0BF0346FD07}"/>
    <cellStyle name="Comma 2 2 2 2 4 3 4" xfId="10907" xr:uid="{C7D1D45F-72FB-4CCC-9B0D-7019DA6F40CB}"/>
    <cellStyle name="Comma 2 2 2 2 4 3 4 2" xfId="27564" xr:uid="{B54278C3-A5B1-4236-8CFF-A8CCC6A90337}"/>
    <cellStyle name="Comma 2 2 2 2 4 3 5" xfId="33640" xr:uid="{C6116393-0952-49E7-88EF-E0C8E76D3976}"/>
    <cellStyle name="Comma 2 2 2 2 4 3 6" xfId="19236" xr:uid="{7B104788-88FE-46E8-9103-E1B3040F8E7F}"/>
    <cellStyle name="Comma 2 2 2 2 4 4" xfId="4026" xr:uid="{426D2040-CB1E-43C0-A7F6-586A824A8019}"/>
    <cellStyle name="Comma 2 2 2 2 4 4 2" xfId="12356" xr:uid="{1C329708-F3B0-4EEA-AD50-ED5E0D9D40E3}"/>
    <cellStyle name="Comma 2 2 2 2 4 4 2 2" xfId="29013" xr:uid="{2C691749-F671-402C-B402-CF395709F1E9}"/>
    <cellStyle name="Comma 2 2 2 2 4 4 3" xfId="20685" xr:uid="{3702FA99-6715-4501-B289-C729AB8A9F01}"/>
    <cellStyle name="Comma 2 2 2 2 4 5" xfId="6802" xr:uid="{18DD6530-46CD-4DED-8D57-4A902E6E3C81}"/>
    <cellStyle name="Comma 2 2 2 2 4 5 2" xfId="15132" xr:uid="{C74D896E-5A30-446F-8E6B-3458A074190C}"/>
    <cellStyle name="Comma 2 2 2 2 4 5 2 2" xfId="31789" xr:uid="{A3CAD617-DC6E-4EC3-A62A-CFD155A6C048}"/>
    <cellStyle name="Comma 2 2 2 2 4 5 3" xfId="23461" xr:uid="{9063C13C-3966-4EDB-81A3-36C112C9B3B7}"/>
    <cellStyle name="Comma 2 2 2 2 4 6" xfId="9580" xr:uid="{F5CEDFE0-A639-4C74-AE41-CC6E65B2D66D}"/>
    <cellStyle name="Comma 2 2 2 2 4 6 2" xfId="26237" xr:uid="{EF6DE78E-95D9-46C8-A3E5-61E170CA8C31}"/>
    <cellStyle name="Comma 2 2 2 2 4 7" xfId="33507" xr:uid="{1EACEC8D-BE74-45F7-8F44-868769587487}"/>
    <cellStyle name="Comma 2 2 2 2 4 8" xfId="17909" xr:uid="{F14D8CC3-7AFF-4A97-9427-870DC55DD545}"/>
    <cellStyle name="Comma 2 2 2 2 5" xfId="2740" xr:uid="{CAE67FF3-F5A1-417F-9167-BF75C3956EB2}"/>
    <cellStyle name="Comma 2 2 2 2 5 2" xfId="5522" xr:uid="{A9420872-3FE4-4370-8CF8-DD8C7ACA7AC2}"/>
    <cellStyle name="Comma 2 2 2 2 5 2 2" xfId="13852" xr:uid="{B5B84B0C-FEE6-4283-996D-48DE393DD034}"/>
    <cellStyle name="Comma 2 2 2 2 5 2 2 2" xfId="30509" xr:uid="{4384A100-B278-4766-9BE1-B4777D44E743}"/>
    <cellStyle name="Comma 2 2 2 2 5 2 3" xfId="22181" xr:uid="{9E845262-8801-4800-B6AC-86026366900A}"/>
    <cellStyle name="Comma 2 2 2 2 5 3" xfId="8298" xr:uid="{AFEEAABA-4E65-47BC-B2B0-388009CD6FC1}"/>
    <cellStyle name="Comma 2 2 2 2 5 3 2" xfId="16628" xr:uid="{2494582C-B49E-4EBB-9E80-B26121839138}"/>
    <cellStyle name="Comma 2 2 2 2 5 3 2 2" xfId="33285" xr:uid="{CF8E3726-9A86-4A99-B3A8-DDE71493F4CF}"/>
    <cellStyle name="Comma 2 2 2 2 5 3 3" xfId="24957" xr:uid="{0A378E7F-3D5E-4229-8388-D36FE1DED30E}"/>
    <cellStyle name="Comma 2 2 2 2 5 4" xfId="11076" xr:uid="{5D2E0F06-BC8B-45F6-95FC-8BBF07A49DB3}"/>
    <cellStyle name="Comma 2 2 2 2 5 4 2" xfId="27733" xr:uid="{D7F83709-F669-4DFE-AA4D-804E8588D15D}"/>
    <cellStyle name="Comma 2 2 2 2 5 5" xfId="33687" xr:uid="{9D0A4DC6-A8BA-4DB3-ACC4-1E4DDA10192E}"/>
    <cellStyle name="Comma 2 2 2 2 5 6" xfId="19405" xr:uid="{5BB7DF87-98EC-4FC0-A504-AD8721B91338}"/>
    <cellStyle name="Comma 2 2 2 2 6" xfId="1615" xr:uid="{B411E9D7-2016-4C72-95BE-9476B1F1E647}"/>
    <cellStyle name="Comma 2 2 2 2 6 2" xfId="4405" xr:uid="{C7C807DA-6A1B-4CC6-A4E6-4C5B03ACC7A5}"/>
    <cellStyle name="Comma 2 2 2 2 6 2 2" xfId="12735" xr:uid="{3F4916E8-5D1D-4798-9316-D350FE3B0D9C}"/>
    <cellStyle name="Comma 2 2 2 2 6 2 2 2" xfId="29392" xr:uid="{275AF599-18B4-4DC2-A769-5C0151DA4BD0}"/>
    <cellStyle name="Comma 2 2 2 2 6 2 3" xfId="21064" xr:uid="{9C43B7A1-4E5C-40D3-BB86-B7AEBB4F4255}"/>
    <cellStyle name="Comma 2 2 2 2 6 3" xfId="7181" xr:uid="{20BFAE9B-E790-4263-9563-AF8136CF364A}"/>
    <cellStyle name="Comma 2 2 2 2 6 3 2" xfId="15511" xr:uid="{D205E59E-55E3-4594-BBD4-9A069729A2A7}"/>
    <cellStyle name="Comma 2 2 2 2 6 3 2 2" xfId="32168" xr:uid="{BA0B99D8-1D25-4CFE-B15B-36D0C953514D}"/>
    <cellStyle name="Comma 2 2 2 2 6 3 3" xfId="23840" xr:uid="{69B71EE3-1A36-4FBA-B434-EE721D73D46C}"/>
    <cellStyle name="Comma 2 2 2 2 6 4" xfId="9959" xr:uid="{0A276463-4883-4562-A4A1-63103273AAB2}"/>
    <cellStyle name="Comma 2 2 2 2 6 4 2" xfId="26616" xr:uid="{9C83653B-7F76-438C-A43D-C755EB6C0819}"/>
    <cellStyle name="Comma 2 2 2 2 6 5" xfId="33547" xr:uid="{5B203ABC-22D9-4822-98C4-9D7005684B6A}"/>
    <cellStyle name="Comma 2 2 2 2 6 6" xfId="18288" xr:uid="{CD636558-7CC9-4DFE-8017-F5281EBF0B3F}"/>
    <cellStyle name="Comma 2 2 2 2 7" xfId="3078" xr:uid="{7F281C0F-8CE9-48ED-89E5-F415901C734E}"/>
    <cellStyle name="Comma 2 2 2 2 7 2" xfId="11408" xr:uid="{A7DF54AA-2385-468A-8899-C5275E1CC85D}"/>
    <cellStyle name="Comma 2 2 2 2 7 2 2" xfId="28065" xr:uid="{0A5AF2A4-C32E-4BDE-8151-512DDFED0051}"/>
    <cellStyle name="Comma 2 2 2 2 7 3" xfId="19737" xr:uid="{D6AD6B7A-95AD-46F7-9599-7CF9EF59C9A0}"/>
    <cellStyle name="Comma 2 2 2 2 8" xfId="5854" xr:uid="{0C8ED45F-79FB-4562-A317-7F9EFF866943}"/>
    <cellStyle name="Comma 2 2 2 2 8 2" xfId="14184" xr:uid="{5AE69181-A5C7-4735-A48B-45B3846175F5}"/>
    <cellStyle name="Comma 2 2 2 2 8 2 2" xfId="30841" xr:uid="{E178EA6B-367F-49DF-B68E-D061043731AC}"/>
    <cellStyle name="Comma 2 2 2 2 8 3" xfId="22513" xr:uid="{2376C204-4A6F-48AC-974A-A979199A101D}"/>
    <cellStyle name="Comma 2 2 2 2 9" xfId="8632" xr:uid="{6A9A4A05-2169-40F5-B3AC-67C285B14887}"/>
    <cellStyle name="Comma 2 2 2 2 9 2" xfId="25289" xr:uid="{3BDBB305-74E2-4E6C-9670-BB8F3CAA001B}"/>
    <cellStyle name="Comma 2 2 2 3" xfId="402" xr:uid="{072A2A98-F821-42DD-BB5B-C424088134C0}"/>
    <cellStyle name="Comma 2 2 2 3 2" xfId="880" xr:uid="{B4DD0586-B217-45C3-AA75-B4FEA57212EC}"/>
    <cellStyle name="Comma 2 2 2 3 2 2" xfId="2798" xr:uid="{624247BB-0EEB-468F-B4E9-443002F40053}"/>
    <cellStyle name="Comma 2 2 2 3 2 2 2" xfId="5578" xr:uid="{486BA997-A328-488D-878D-4A8A996E741B}"/>
    <cellStyle name="Comma 2 2 2 3 2 2 2 2" xfId="13908" xr:uid="{DCD4B4AC-8C16-4D4D-B5FA-B8352358A055}"/>
    <cellStyle name="Comma 2 2 2 3 2 2 2 2 2" xfId="30565" xr:uid="{93B28A2D-AB15-4CEE-B46C-8C72F573C41A}"/>
    <cellStyle name="Comma 2 2 2 3 2 2 2 3" xfId="22237" xr:uid="{56F8E7E2-0345-4A8E-9F3E-4EC824162D3E}"/>
    <cellStyle name="Comma 2 2 2 3 2 2 3" xfId="8354" xr:uid="{5B101B60-1024-4966-9918-EDED99328690}"/>
    <cellStyle name="Comma 2 2 2 3 2 2 3 2" xfId="16684" xr:uid="{80691012-98DD-45CB-A939-B7FE348A1DBC}"/>
    <cellStyle name="Comma 2 2 2 3 2 2 3 2 2" xfId="33341" xr:uid="{EFB21E3C-DC50-48A0-B6F6-0452DFFA90F1}"/>
    <cellStyle name="Comma 2 2 2 3 2 2 3 3" xfId="25013" xr:uid="{1FA2D7F4-9993-4606-999B-E6126F1BD4EE}"/>
    <cellStyle name="Comma 2 2 2 3 2 2 4" xfId="11132" xr:uid="{FC30AFBB-6CB1-4D94-90E5-C9240274D65A}"/>
    <cellStyle name="Comma 2 2 2 3 2 2 4 2" xfId="27789" xr:uid="{57D263EC-7D8B-4E0F-AF9E-004A16917D9D}"/>
    <cellStyle name="Comma 2 2 2 3 2 2 5" xfId="33745" xr:uid="{51722A95-6FDD-4526-BA86-0641ABCEB258}"/>
    <cellStyle name="Comma 2 2 2 3 2 2 6" xfId="19461" xr:uid="{08BD01DE-4E8E-47CB-BF7F-2401EACE6DDB}"/>
    <cellStyle name="Comma 2 2 2 3 2 3" xfId="2208" xr:uid="{73D87D55-2776-452F-999F-B7FB25D52D09}"/>
    <cellStyle name="Comma 2 2 2 3 2 3 2" xfId="4998" xr:uid="{D9F8B319-0A81-471E-B01E-C5A5398C0C67}"/>
    <cellStyle name="Comma 2 2 2 3 2 3 2 2" xfId="13328" xr:uid="{198A0D4A-97A2-4DAA-BEED-003D096DBF39}"/>
    <cellStyle name="Comma 2 2 2 3 2 3 2 2 2" xfId="29985" xr:uid="{DA5D242E-F189-4A52-808E-38679D365069}"/>
    <cellStyle name="Comma 2 2 2 3 2 3 2 3" xfId="21657" xr:uid="{BE50DD8B-5057-415C-82D0-EC042123DA43}"/>
    <cellStyle name="Comma 2 2 2 3 2 3 3" xfId="7774" xr:uid="{20621E7F-DC87-444F-9EC0-71B3BD685139}"/>
    <cellStyle name="Comma 2 2 2 3 2 3 3 2" xfId="16104" xr:uid="{D9E95C53-4C22-4153-8093-F26D2D8641CC}"/>
    <cellStyle name="Comma 2 2 2 3 2 3 3 2 2" xfId="32761" xr:uid="{2EF311A2-8849-42C1-B31E-752CBB3319A1}"/>
    <cellStyle name="Comma 2 2 2 3 2 3 3 3" xfId="24433" xr:uid="{86669AE1-8A0F-40D4-B5C0-0F9604C9DDF5}"/>
    <cellStyle name="Comma 2 2 2 3 2 3 4" xfId="10552" xr:uid="{4D346EBE-D172-4F9D-8613-7DB0BE90121C}"/>
    <cellStyle name="Comma 2 2 2 3 2 3 4 2" xfId="27209" xr:uid="{72CD3747-0DCA-41C0-B0C8-AF15D38096EC}"/>
    <cellStyle name="Comma 2 2 2 3 2 3 5" xfId="33603" xr:uid="{678E5B65-36D3-414C-95AE-CACCFE89FE5F}"/>
    <cellStyle name="Comma 2 2 2 3 2 3 6" xfId="18881" xr:uid="{86B11A47-6005-4C80-A190-FDFF97192373}"/>
    <cellStyle name="Comma 2 2 2 3 2 4" xfId="3671" xr:uid="{4D4769D7-780D-4B51-8D75-02C0272D3693}"/>
    <cellStyle name="Comma 2 2 2 3 2 4 2" xfId="12001" xr:uid="{C36BCD0A-A69E-47AE-9519-85954EB881F4}"/>
    <cellStyle name="Comma 2 2 2 3 2 4 2 2" xfId="28658" xr:uid="{F434B60B-5C65-4635-B2AF-64E4343A7306}"/>
    <cellStyle name="Comma 2 2 2 3 2 4 3" xfId="20330" xr:uid="{790E4DF3-0BEE-4B8D-B3CA-FC3B602477A3}"/>
    <cellStyle name="Comma 2 2 2 3 2 5" xfId="6447" xr:uid="{D96C1836-7F22-47BD-94C3-D4B039487FB2}"/>
    <cellStyle name="Comma 2 2 2 3 2 5 2" xfId="14777" xr:uid="{8974582F-6322-42D5-B876-03A81767DBB4}"/>
    <cellStyle name="Comma 2 2 2 3 2 5 2 2" xfId="31434" xr:uid="{2EF70F28-93A6-4A77-BB9E-2FE4595413C8}"/>
    <cellStyle name="Comma 2 2 2 3 2 5 3" xfId="23106" xr:uid="{6B66DA4F-6953-4561-8759-C4A1FA74AE6F}"/>
    <cellStyle name="Comma 2 2 2 3 2 6" xfId="9225" xr:uid="{A5A5E3DE-1A6E-4A6A-94EE-7D31F3051CD0}"/>
    <cellStyle name="Comma 2 2 2 3 2 6 2" xfId="25882" xr:uid="{14CB26EA-579E-4781-B3B3-B97C37670E15}"/>
    <cellStyle name="Comma 2 2 2 3 2 7" xfId="33470" xr:uid="{F676B21D-A4A0-4116-B02E-4DAA69695EDE}"/>
    <cellStyle name="Comma 2 2 2 3 2 8" xfId="17554" xr:uid="{D034C286-0903-4F57-8633-761CD14A932A}"/>
    <cellStyle name="Comma 2 2 2 3 3" xfId="2749" xr:uid="{CAF3CBC0-5453-45F2-B951-BBFA36CB1C40}"/>
    <cellStyle name="Comma 2 2 2 3 3 2" xfId="5531" xr:uid="{C0346663-F244-411E-B5EC-0AACF6538233}"/>
    <cellStyle name="Comma 2 2 2 3 3 2 2" xfId="13861" xr:uid="{E9BD1824-990F-4256-8A7E-7B3814BC6A0B}"/>
    <cellStyle name="Comma 2 2 2 3 3 2 2 2" xfId="30518" xr:uid="{0D5FB1D1-11BF-4A79-B689-81F4EFFB968A}"/>
    <cellStyle name="Comma 2 2 2 3 3 2 3" xfId="22190" xr:uid="{D98538BF-FC16-4A0B-9C60-36B6FC555ED1}"/>
    <cellStyle name="Comma 2 2 2 3 3 3" xfId="8307" xr:uid="{FCAD17F5-A49A-460A-BB6F-9C2E44458324}"/>
    <cellStyle name="Comma 2 2 2 3 3 3 2" xfId="16637" xr:uid="{B3411420-E257-48B0-BF1D-E81426E2D4DE}"/>
    <cellStyle name="Comma 2 2 2 3 3 3 2 2" xfId="33294" xr:uid="{998F5996-CD73-41CE-885F-5CC908D71DDA}"/>
    <cellStyle name="Comma 2 2 2 3 3 3 3" xfId="24966" xr:uid="{B9BE8AAA-6CA2-473A-855F-04A7B5D8E81B}"/>
    <cellStyle name="Comma 2 2 2 3 3 4" xfId="11085" xr:uid="{B44280D8-454F-4E0D-AB76-B7E46CD1ED28}"/>
    <cellStyle name="Comma 2 2 2 3 3 4 2" xfId="27742" xr:uid="{68915CCB-75AA-4173-91DE-C0EBACF2C537}"/>
    <cellStyle name="Comma 2 2 2 3 3 5" xfId="33696" xr:uid="{10AA39BC-FC55-4DA1-9608-6F4157977744}"/>
    <cellStyle name="Comma 2 2 2 3 3 6" xfId="19414" xr:uid="{F15FA6B5-21FF-4486-9005-798FCF82DEC4}"/>
    <cellStyle name="Comma 2 2 2 3 4" xfId="1732" xr:uid="{02327FC9-9F6A-4308-8B32-E8934E7D7115}"/>
    <cellStyle name="Comma 2 2 2 3 4 2" xfId="4522" xr:uid="{15CBC71C-0CA4-40F3-9DC2-D6D6C434DE1E}"/>
    <cellStyle name="Comma 2 2 2 3 4 2 2" xfId="12852" xr:uid="{A8ED4EE2-0D54-4E41-B121-3E828D13A871}"/>
    <cellStyle name="Comma 2 2 2 3 4 2 2 2" xfId="29509" xr:uid="{FF1A3F9F-760A-47BB-A054-F2581B6E26ED}"/>
    <cellStyle name="Comma 2 2 2 3 4 2 3" xfId="21181" xr:uid="{0F72BFC0-8EEF-4AE0-9F66-A20CD813857B}"/>
    <cellStyle name="Comma 2 2 2 3 4 3" xfId="7298" xr:uid="{78A23BCB-79A9-4AEC-B21F-EBFC08D6B1F4}"/>
    <cellStyle name="Comma 2 2 2 3 4 3 2" xfId="15628" xr:uid="{49ECBF95-F83F-4109-881C-A55C5D70274A}"/>
    <cellStyle name="Comma 2 2 2 3 4 3 2 2" xfId="32285" xr:uid="{33845F64-2E7B-423A-9CF7-9D6318A1111B}"/>
    <cellStyle name="Comma 2 2 2 3 4 3 3" xfId="23957" xr:uid="{409FA282-02C8-4AF2-92B5-5CFC39192D89}"/>
    <cellStyle name="Comma 2 2 2 3 4 4" xfId="10076" xr:uid="{00C3DD55-ECFD-4A77-A9FB-9E0D66EA3866}"/>
    <cellStyle name="Comma 2 2 2 3 4 4 2" xfId="26733" xr:uid="{EDBF1CAA-742F-466A-88F8-FA3A4A78D5D9}"/>
    <cellStyle name="Comma 2 2 2 3 4 5" xfId="33556" xr:uid="{23ECF296-24C8-4F30-9B32-42C2B196091E}"/>
    <cellStyle name="Comma 2 2 2 3 4 6" xfId="18405" xr:uid="{BE6B03DC-0B7F-45ED-A0B5-95C1F5CCCBD5}"/>
    <cellStyle name="Comma 2 2 2 3 5" xfId="3195" xr:uid="{FE186B60-A91A-4109-9E40-93052571F06B}"/>
    <cellStyle name="Comma 2 2 2 3 5 2" xfId="11525" xr:uid="{ABF99E87-6916-4E2F-BF60-20BA75DC1B13}"/>
    <cellStyle name="Comma 2 2 2 3 5 2 2" xfId="28182" xr:uid="{81DCE79A-5CE9-43B1-B6C4-C5216877FA7F}"/>
    <cellStyle name="Comma 2 2 2 3 5 3" xfId="19854" xr:uid="{B554D594-F0E9-4903-A381-5D57A5B98B3D}"/>
    <cellStyle name="Comma 2 2 2 3 6" xfId="5971" xr:uid="{5B90F8B4-CF2C-41E7-BFA1-912D27065640}"/>
    <cellStyle name="Comma 2 2 2 3 6 2" xfId="14301" xr:uid="{A2026003-FC2C-4ED7-B59D-1E27B5372ABF}"/>
    <cellStyle name="Comma 2 2 2 3 6 2 2" xfId="30958" xr:uid="{18021A17-2EB1-4D85-BE3B-8250CD0725F9}"/>
    <cellStyle name="Comma 2 2 2 3 6 3" xfId="22630" xr:uid="{236AF1EB-253E-42D8-989A-60AF3835EDFD}"/>
    <cellStyle name="Comma 2 2 2 3 7" xfId="8749" xr:uid="{7DEDD68F-BAB2-4306-BF03-F60D25623CB9}"/>
    <cellStyle name="Comma 2 2 2 3 7 2" xfId="25406" xr:uid="{3E9826E3-4E35-4798-A2D0-672737C76C22}"/>
    <cellStyle name="Comma 2 2 2 3 8" xfId="33421" xr:uid="{D808A375-3D4C-4171-934C-D4202742019B}"/>
    <cellStyle name="Comma 2 2 2 3 9" xfId="17078" xr:uid="{2D09CF7D-94FE-405D-BCBC-546C8A0EAA59}"/>
    <cellStyle name="Comma 2 2 2 4" xfId="638" xr:uid="{07559778-A444-4FB8-8E84-B9EE68834CB1}"/>
    <cellStyle name="Comma 2 2 2 4 2" xfId="2772" xr:uid="{26FA2D08-28AF-4DA8-87B1-AAFCC70D106D}"/>
    <cellStyle name="Comma 2 2 2 4 2 2" xfId="5554" xr:uid="{621813DB-C43F-4E3E-9C8E-A183B6929721}"/>
    <cellStyle name="Comma 2 2 2 4 2 2 2" xfId="13884" xr:uid="{AF11A3AF-7E05-4401-80C7-E1EFC003C55E}"/>
    <cellStyle name="Comma 2 2 2 4 2 2 2 2" xfId="30541" xr:uid="{C3FC06A8-CD63-4976-884B-0EAE51330CD1}"/>
    <cellStyle name="Comma 2 2 2 4 2 2 3" xfId="22213" xr:uid="{346AEF60-EF28-49BF-AB1A-CD4496014965}"/>
    <cellStyle name="Comma 2 2 2 4 2 3" xfId="8330" xr:uid="{DE9A7B4C-8226-46FB-BB7B-F48E18B46767}"/>
    <cellStyle name="Comma 2 2 2 4 2 3 2" xfId="16660" xr:uid="{E79F5AEC-98DA-41F9-ADA3-A1BE9CA81089}"/>
    <cellStyle name="Comma 2 2 2 4 2 3 2 2" xfId="33317" xr:uid="{AA9428B6-BD6C-4FA2-AF48-659C49D42C92}"/>
    <cellStyle name="Comma 2 2 2 4 2 3 3" xfId="24989" xr:uid="{ED4E5BF7-EEB4-4188-9851-CEFC49D6B33B}"/>
    <cellStyle name="Comma 2 2 2 4 2 4" xfId="11108" xr:uid="{0CA4C3CC-E671-437B-B037-9EC586E1E837}"/>
    <cellStyle name="Comma 2 2 2 4 2 4 2" xfId="27765" xr:uid="{08FA78CD-6257-4540-91A5-C2CBB9E26410}"/>
    <cellStyle name="Comma 2 2 2 4 2 5" xfId="33719" xr:uid="{BD78B182-3AB9-4704-A403-4C2A587BCA12}"/>
    <cellStyle name="Comma 2 2 2 4 2 6" xfId="19437" xr:uid="{BCA1B501-16AC-4B4C-B7CA-2C59D5D09875}"/>
    <cellStyle name="Comma 2 2 2 4 3" xfId="1968" xr:uid="{475BBA70-7CC6-4DD1-9858-97CFBDF5EFA4}"/>
    <cellStyle name="Comma 2 2 2 4 3 2" xfId="4758" xr:uid="{47A501DE-B1EA-4BC3-BA6A-7756A1CF2794}"/>
    <cellStyle name="Comma 2 2 2 4 3 2 2" xfId="13088" xr:uid="{6FFB626B-FE79-4D17-BE81-32576A4BDE43}"/>
    <cellStyle name="Comma 2 2 2 4 3 2 2 2" xfId="29745" xr:uid="{913FA5D9-A6D2-46CE-92A6-66B3E977E4F3}"/>
    <cellStyle name="Comma 2 2 2 4 3 2 3" xfId="21417" xr:uid="{BE5E1022-B77B-4AF5-8D95-CBB4997C55F4}"/>
    <cellStyle name="Comma 2 2 2 4 3 3" xfId="7534" xr:uid="{BDABA5C9-39B0-4B60-9AA5-8157430A564C}"/>
    <cellStyle name="Comma 2 2 2 4 3 3 2" xfId="15864" xr:uid="{4EC7EFAA-04A2-4E62-BF3A-345AE6720E7A}"/>
    <cellStyle name="Comma 2 2 2 4 3 3 2 2" xfId="32521" xr:uid="{426C76DD-E677-40F5-8F74-01A7A9D9021F}"/>
    <cellStyle name="Comma 2 2 2 4 3 3 3" xfId="24193" xr:uid="{C3361095-88A6-4ACE-9B2F-38750FA41820}"/>
    <cellStyle name="Comma 2 2 2 4 3 4" xfId="10312" xr:uid="{E1E72CDC-5077-48AA-85FB-81338A88D66E}"/>
    <cellStyle name="Comma 2 2 2 4 3 4 2" xfId="26969" xr:uid="{19D88D0C-4255-4817-AC7E-05A9B4581090}"/>
    <cellStyle name="Comma 2 2 2 4 3 5" xfId="33579" xr:uid="{7F301E96-987D-4362-A24A-A3FF5894790A}"/>
    <cellStyle name="Comma 2 2 2 4 3 6" xfId="18641" xr:uid="{E88B5C3D-C34A-4979-8869-2CEF02553DD5}"/>
    <cellStyle name="Comma 2 2 2 4 4" xfId="3431" xr:uid="{0B797362-1A72-4A01-BC36-BF764C9B9878}"/>
    <cellStyle name="Comma 2 2 2 4 4 2" xfId="11761" xr:uid="{9771FB08-744E-4C12-BDBA-4527EA7DAC25}"/>
    <cellStyle name="Comma 2 2 2 4 4 2 2" xfId="28418" xr:uid="{FB4577AB-BAA3-4175-A234-7B091F3147D9}"/>
    <cellStyle name="Comma 2 2 2 4 4 3" xfId="20090" xr:uid="{97475E42-D704-432C-B9E9-80F10F9CF7F8}"/>
    <cellStyle name="Comma 2 2 2 4 5" xfId="6207" xr:uid="{ADF0869E-B907-401D-BFE3-D262D932ECD3}"/>
    <cellStyle name="Comma 2 2 2 4 5 2" xfId="14537" xr:uid="{481DD793-95B0-4113-A7DF-8BBC18B8CF2D}"/>
    <cellStyle name="Comma 2 2 2 4 5 2 2" xfId="31194" xr:uid="{71A3DC73-BB26-4810-90F2-4F8EEEE18F0E}"/>
    <cellStyle name="Comma 2 2 2 4 5 3" xfId="22866" xr:uid="{1C73C15B-2610-4F28-B5FE-8CFC8509BF9D}"/>
    <cellStyle name="Comma 2 2 2 4 6" xfId="8985" xr:uid="{700A640B-616C-4A20-8ACF-EA6A66972F80}"/>
    <cellStyle name="Comma 2 2 2 4 6 2" xfId="25642" xr:uid="{428A1B99-D7B4-45A3-808E-D76D0EDCFF41}"/>
    <cellStyle name="Comma 2 2 2 4 7" xfId="33444" xr:uid="{C6D38A04-21D5-463E-AC81-B263F18601BE}"/>
    <cellStyle name="Comma 2 2 2 4 8" xfId="17314" xr:uid="{E858C73F-04C3-4501-ABAB-9F4F7AE2C19E}"/>
    <cellStyle name="Comma 2 2 2 5" xfId="1115" xr:uid="{E8F63792-F0B9-46F3-8832-DC02991EC8F2}"/>
    <cellStyle name="Comma 2 2 2 5 2" xfId="2821" xr:uid="{70381197-B4B3-44F0-9F11-032A495F9885}"/>
    <cellStyle name="Comma 2 2 2 5 2 2" xfId="5601" xr:uid="{17518F80-18EB-44C6-822E-B7B8A38B4FDE}"/>
    <cellStyle name="Comma 2 2 2 5 2 2 2" xfId="13931" xr:uid="{2B209F14-3160-45BD-843A-D0DFCFE359D3}"/>
    <cellStyle name="Comma 2 2 2 5 2 2 2 2" xfId="30588" xr:uid="{FD15A144-778B-43BB-BB72-B1EDC0C4F894}"/>
    <cellStyle name="Comma 2 2 2 5 2 2 3" xfId="22260" xr:uid="{0D27F08E-EC64-4817-BD5D-5534DE456C20}"/>
    <cellStyle name="Comma 2 2 2 5 2 3" xfId="8377" xr:uid="{016CD613-AD7B-4578-87B8-B4E48B92E02A}"/>
    <cellStyle name="Comma 2 2 2 5 2 3 2" xfId="16707" xr:uid="{D9F1D2CB-E0E6-4A32-A4D9-4A5015C59D84}"/>
    <cellStyle name="Comma 2 2 2 5 2 3 2 2" xfId="33364" xr:uid="{3BBB80AD-31DF-4F62-9928-AE9F6BB150B4}"/>
    <cellStyle name="Comma 2 2 2 5 2 3 3" xfId="25036" xr:uid="{FC54EC4B-6A01-45BF-9C25-D94A32A7F607}"/>
    <cellStyle name="Comma 2 2 2 5 2 4" xfId="11155" xr:uid="{BD4DBDED-D9A6-486C-9274-BCA485F46F9B}"/>
    <cellStyle name="Comma 2 2 2 5 2 4 2" xfId="27812" xr:uid="{B47FBC82-927C-4FAB-8A17-56345EE50259}"/>
    <cellStyle name="Comma 2 2 2 5 2 5" xfId="33768" xr:uid="{3017E6FF-07BD-4D2A-AE03-D7FB26265B47}"/>
    <cellStyle name="Comma 2 2 2 5 2 6" xfId="19484" xr:uid="{85E664BB-DD47-4CD8-97B4-3DD70F25ED0C}"/>
    <cellStyle name="Comma 2 2 2 5 3" xfId="2443" xr:uid="{E1E36016-3E4F-4319-BF38-628D6BCF688A}"/>
    <cellStyle name="Comma 2 2 2 5 3 2" xfId="5233" xr:uid="{55E3BF24-42DE-4854-B427-67A74B8ADD81}"/>
    <cellStyle name="Comma 2 2 2 5 3 2 2" xfId="13563" xr:uid="{1E619418-1C85-4205-9C32-C18A9FD08574}"/>
    <cellStyle name="Comma 2 2 2 5 3 2 2 2" xfId="30220" xr:uid="{5CFC16EE-6356-4D3E-91C2-839F6C5F552B}"/>
    <cellStyle name="Comma 2 2 2 5 3 2 3" xfId="21892" xr:uid="{DADA1A19-3AAD-4138-85FA-EE8911C928E0}"/>
    <cellStyle name="Comma 2 2 2 5 3 3" xfId="8009" xr:uid="{01B657AE-E4D9-418D-A5F5-3CACE0B05783}"/>
    <cellStyle name="Comma 2 2 2 5 3 3 2" xfId="16339" xr:uid="{55E9DEC8-8B9C-40B8-BBBF-9ADB2073F014}"/>
    <cellStyle name="Comma 2 2 2 5 3 3 2 2" xfId="32996" xr:uid="{0831D372-357F-4132-81AA-D02988726CFE}"/>
    <cellStyle name="Comma 2 2 2 5 3 3 3" xfId="24668" xr:uid="{9E57E299-2483-4177-9FD7-947B232EC952}"/>
    <cellStyle name="Comma 2 2 2 5 3 4" xfId="10787" xr:uid="{9354CE95-580C-4208-A787-C09E378063B4}"/>
    <cellStyle name="Comma 2 2 2 5 3 4 2" xfId="27444" xr:uid="{3A54F934-92AD-44F4-BE25-648644C69E08}"/>
    <cellStyle name="Comma 2 2 2 5 3 5" xfId="33626" xr:uid="{BA1CB78A-0A2A-4AB3-B83A-62C05EBFC536}"/>
    <cellStyle name="Comma 2 2 2 5 3 6" xfId="19116" xr:uid="{87695A83-2B66-4AE7-B495-AFD311B43403}"/>
    <cellStyle name="Comma 2 2 2 5 4" xfId="3906" xr:uid="{C945301D-F526-46FB-98D1-BDD92AF10F92}"/>
    <cellStyle name="Comma 2 2 2 5 4 2" xfId="12236" xr:uid="{10A801F8-863E-4DCA-B64B-27A849AB8EFF}"/>
    <cellStyle name="Comma 2 2 2 5 4 2 2" xfId="28893" xr:uid="{154FCA37-D844-480B-8E9D-45468025546A}"/>
    <cellStyle name="Comma 2 2 2 5 4 3" xfId="20565" xr:uid="{B9B6FD0C-74DD-4A03-AFE2-5AA9EA033F67}"/>
    <cellStyle name="Comma 2 2 2 5 5" xfId="6682" xr:uid="{6CB08111-A7EE-4247-8E5D-BB70E472BD9D}"/>
    <cellStyle name="Comma 2 2 2 5 5 2" xfId="15012" xr:uid="{10531628-FD5A-4BC8-B2CC-B7E4A49BD3DE}"/>
    <cellStyle name="Comma 2 2 2 5 5 2 2" xfId="31669" xr:uid="{2A2839E4-56EC-4AF5-B14D-789DCC4DEF0A}"/>
    <cellStyle name="Comma 2 2 2 5 5 3" xfId="23341" xr:uid="{F7E5A880-5E97-4673-8A2A-3F1310BD1684}"/>
    <cellStyle name="Comma 2 2 2 5 6" xfId="9460" xr:uid="{A7853B1E-BF18-47E9-9509-7B1B539C297E}"/>
    <cellStyle name="Comma 2 2 2 5 6 2" xfId="26117" xr:uid="{884EB76A-A8D9-48EC-9134-8B4D0E411FDF}"/>
    <cellStyle name="Comma 2 2 2 5 7" xfId="33493" xr:uid="{2A703563-F0D3-4FEA-9CCB-A394B548344E}"/>
    <cellStyle name="Comma 2 2 2 5 8" xfId="17789" xr:uid="{4D2AFD58-3385-4DA1-A10A-8455CBBA3215}"/>
    <cellStyle name="Comma 2 2 2 6" xfId="1380" xr:uid="{C233EBA7-8EA3-46C5-AE9D-59BF7E01120D}"/>
    <cellStyle name="Comma 2 2 2 6 2" xfId="2708" xr:uid="{D172DE23-73FD-493E-913A-D0F85E7D17B6}"/>
    <cellStyle name="Comma 2 2 2 6 2 2" xfId="5498" xr:uid="{6D01C58E-1F54-4090-AD6B-60676E13D42A}"/>
    <cellStyle name="Comma 2 2 2 6 2 2 2" xfId="13828" xr:uid="{5A8C0DA1-A5BF-4E22-84BF-AA28467D7B87}"/>
    <cellStyle name="Comma 2 2 2 6 2 2 2 2" xfId="30485" xr:uid="{BED89F1F-7016-40A9-A5C0-DA0C4D809AA8}"/>
    <cellStyle name="Comma 2 2 2 6 2 2 3" xfId="22157" xr:uid="{1E0591D6-1A4C-4A99-BC3C-4A3AFCA283E7}"/>
    <cellStyle name="Comma 2 2 2 6 2 3" xfId="8274" xr:uid="{A7C3DBFB-8043-4172-BAF4-943181FEEF5E}"/>
    <cellStyle name="Comma 2 2 2 6 2 3 2" xfId="16604" xr:uid="{6A7239E9-B8B5-4AB5-AEDD-7290EA078691}"/>
    <cellStyle name="Comma 2 2 2 6 2 3 2 2" xfId="33261" xr:uid="{D8FE1201-8401-4DBC-AB3E-5810EAD84F56}"/>
    <cellStyle name="Comma 2 2 2 6 2 3 3" xfId="24933" xr:uid="{B5600065-AA64-4448-9919-A1A92B88874E}"/>
    <cellStyle name="Comma 2 2 2 6 2 4" xfId="11052" xr:uid="{40CE3709-167F-418E-B54E-4A8ABC15BF47}"/>
    <cellStyle name="Comma 2 2 2 6 2 4 2" xfId="27709" xr:uid="{2014EFB7-0101-43A3-A8FE-EBABAB01683F}"/>
    <cellStyle name="Comma 2 2 2 6 2 5" xfId="33656" xr:uid="{0D9E768A-E66E-4ADD-873C-E20B6659029C}"/>
    <cellStyle name="Comma 2 2 2 6 2 6" xfId="19381" xr:uid="{1EEF2BF4-0E8F-48DF-BEEC-641E7A329F06}"/>
    <cellStyle name="Comma 2 2 2 6 3" xfId="4171" xr:uid="{B2444E08-A2CB-4E37-B181-999BBC2EBC67}"/>
    <cellStyle name="Comma 2 2 2 6 3 2" xfId="12501" xr:uid="{CBF4FF26-364B-4BB6-9473-A6E7609CF3F9}"/>
    <cellStyle name="Comma 2 2 2 6 3 2 2" xfId="29158" xr:uid="{7A11DB6B-07B3-43D9-98D1-ABF1ADB6503C}"/>
    <cellStyle name="Comma 2 2 2 6 3 3" xfId="20830" xr:uid="{DB4200F3-ED7F-45A1-8D02-5AF8AA65A394}"/>
    <cellStyle name="Comma 2 2 2 6 4" xfId="6947" xr:uid="{80F68C37-00C2-4C19-A640-E971511B6CC1}"/>
    <cellStyle name="Comma 2 2 2 6 4 2" xfId="15277" xr:uid="{AE6B5AB7-7A08-43CE-A76B-BB9E4473B315}"/>
    <cellStyle name="Comma 2 2 2 6 4 2 2" xfId="31934" xr:uid="{C5AFFEB2-E9E0-4FE5-900C-34F97574D86D}"/>
    <cellStyle name="Comma 2 2 2 6 4 3" xfId="23606" xr:uid="{CAC7DF39-C630-4153-BF4F-57B75DB1F4DD}"/>
    <cellStyle name="Comma 2 2 2 6 5" xfId="9725" xr:uid="{9410DDAD-EECD-4AB4-A3FB-C1BDA6EEBCE8}"/>
    <cellStyle name="Comma 2 2 2 6 5 2" xfId="26382" xr:uid="{619E644E-2B75-4C45-B56F-6DC180D69C04}"/>
    <cellStyle name="Comma 2 2 2 6 6" xfId="33523" xr:uid="{F201B1AF-ECC8-4867-9C53-A12EBF2960AB}"/>
    <cellStyle name="Comma 2 2 2 6 7" xfId="18054" xr:uid="{6B045BAB-0637-4597-9D0A-CE5E1190D743}"/>
    <cellStyle name="Comma 2 2 2 7" xfId="2725" xr:uid="{A4D7C2C6-9233-48A6-BB53-07466F6E1D4E}"/>
    <cellStyle name="Comma 2 2 2 7 2" xfId="5508" xr:uid="{5F050619-D4F4-42E0-9FDC-B0415F792472}"/>
    <cellStyle name="Comma 2 2 2 7 2 2" xfId="13838" xr:uid="{1A410A64-C7D2-4215-9B33-6D82A76011E7}"/>
    <cellStyle name="Comma 2 2 2 7 2 2 2" xfId="30495" xr:uid="{1B0E8135-203F-481A-8E77-883FCE056B8F}"/>
    <cellStyle name="Comma 2 2 2 7 2 3" xfId="22167" xr:uid="{88BCB9D8-B306-428E-A80C-912A39D4E861}"/>
    <cellStyle name="Comma 2 2 2 7 3" xfId="8284" xr:uid="{FAF41251-ED18-42A6-9CC4-A090EBEB8501}"/>
    <cellStyle name="Comma 2 2 2 7 3 2" xfId="16614" xr:uid="{CD572A1C-1F1C-4E8C-82E0-6AD5F8507968}"/>
    <cellStyle name="Comma 2 2 2 7 3 2 2" xfId="33271" xr:uid="{581CF436-22B5-4F4A-99DD-B45CA7A23951}"/>
    <cellStyle name="Comma 2 2 2 7 3 3" xfId="24943" xr:uid="{F0B841A9-8A04-408C-BEE9-1E091D65F115}"/>
    <cellStyle name="Comma 2 2 2 7 4" xfId="11062" xr:uid="{2864CA67-7B84-4250-B3CE-4F14107C285E}"/>
    <cellStyle name="Comma 2 2 2 7 4 2" xfId="27719" xr:uid="{BBF2FF80-8806-491C-95C8-E0284A874333}"/>
    <cellStyle name="Comma 2 2 2 7 5" xfId="33672" xr:uid="{8E1A7DAC-D50A-448E-B4EA-3A0DEF5ACD08}"/>
    <cellStyle name="Comma 2 2 2 7 6" xfId="19391" xr:uid="{BB90A711-68EE-46F0-9B92-807E9ED541EB}"/>
    <cellStyle name="Comma 2 2 2 8" xfId="1495" xr:uid="{0D3EA678-A064-4B0C-A1DA-199D3EB636D8}"/>
    <cellStyle name="Comma 2 2 2 8 2" xfId="4285" xr:uid="{D429F444-543B-43C9-ABFE-101109D9611E}"/>
    <cellStyle name="Comma 2 2 2 8 2 2" xfId="12615" xr:uid="{94492D86-E1FE-4E6B-B64B-A2FF43CCEF3C}"/>
    <cellStyle name="Comma 2 2 2 8 2 2 2" xfId="29272" xr:uid="{65350692-9428-41EC-9266-BBAE93BABA20}"/>
    <cellStyle name="Comma 2 2 2 8 2 3" xfId="20944" xr:uid="{B0252E56-BD75-4B65-8F17-59CB6F1A7F3F}"/>
    <cellStyle name="Comma 2 2 2 8 3" xfId="7061" xr:uid="{441E45C1-833C-412D-B131-33A367178DB7}"/>
    <cellStyle name="Comma 2 2 2 8 3 2" xfId="15391" xr:uid="{445A5EC3-AE33-4ED5-855C-AB2EF08BF5A0}"/>
    <cellStyle name="Comma 2 2 2 8 3 2 2" xfId="32048" xr:uid="{A7ABBEF7-83B7-4D0F-BF35-907FA4926E86}"/>
    <cellStyle name="Comma 2 2 2 8 3 3" xfId="23720" xr:uid="{2B85F734-D75F-44A7-8726-3CF2839B662D}"/>
    <cellStyle name="Comma 2 2 2 8 4" xfId="9839" xr:uid="{BDC30900-2BA7-4566-AC65-5ED96A627E19}"/>
    <cellStyle name="Comma 2 2 2 8 4 2" xfId="26496" xr:uid="{7A9E9DCD-0AFD-44A8-BAF3-7E46F0FF6D2D}"/>
    <cellStyle name="Comma 2 2 2 8 5" xfId="33533" xr:uid="{01679365-117E-4578-B15F-49C82F26725A}"/>
    <cellStyle name="Comma 2 2 2 8 6" xfId="18168" xr:uid="{1D39C221-E1FD-480C-9860-3A5F2AA4FF56}"/>
    <cellStyle name="Comma 2 2 2 9" xfId="2958" xr:uid="{3FA9D066-1C4E-4C3D-BAEF-895159E69E9E}"/>
    <cellStyle name="Comma 2 2 2 9 2" xfId="11288" xr:uid="{4C0A5C84-053B-45B3-BBB0-32194F1CAFB2}"/>
    <cellStyle name="Comma 2 2 2 9 2 2" xfId="27945" xr:uid="{8AAFA979-48A3-486D-A84B-999D72E8494C}"/>
    <cellStyle name="Comma 2 2 2 9 3" xfId="19617" xr:uid="{F6078568-657E-4F2E-8207-E5278DCD6EF7}"/>
    <cellStyle name="Comma 2 2 3" xfId="223" xr:uid="{3B0895B6-78BA-4B76-A501-75EE3F43A8A1}"/>
    <cellStyle name="Comma 2 2 3 10" xfId="8575" xr:uid="{ED65F63C-6B82-4569-B525-FCD58E6D92BD}"/>
    <cellStyle name="Comma 2 2 3 10 2" xfId="25232" xr:uid="{417FFF49-20C0-4D3A-9EFF-7CD4E4AC9163}"/>
    <cellStyle name="Comma 2 2 3 11" xfId="33407" xr:uid="{6E0D68C0-D28D-469F-BF24-9B8CC4BEF0FB}"/>
    <cellStyle name="Comma 2 2 3 12" xfId="16904" xr:uid="{605B4718-893C-4F29-9C43-777108497C98}"/>
    <cellStyle name="Comma 2 2 3 2" xfId="465" xr:uid="{AC8361D5-E9D8-4B88-B3F9-613E865066BB}"/>
    <cellStyle name="Comma 2 2 3 2 2" xfId="942" xr:uid="{2F876A5D-5168-438B-9134-5A897E978452}"/>
    <cellStyle name="Comma 2 2 3 2 2 2" xfId="2807" xr:uid="{BD5B43C2-8F8B-4EA9-969A-8FBD29E6E843}"/>
    <cellStyle name="Comma 2 2 3 2 2 2 2" xfId="5587" xr:uid="{6A3C4228-BA43-4590-8817-2B495070ACD0}"/>
    <cellStyle name="Comma 2 2 3 2 2 2 2 2" xfId="13917" xr:uid="{A5BAE604-9147-4ACB-88F1-CFE2A3C6D49E}"/>
    <cellStyle name="Comma 2 2 3 2 2 2 2 2 2" xfId="30574" xr:uid="{5883E493-0BEE-42C7-AB1D-53210139BFCF}"/>
    <cellStyle name="Comma 2 2 3 2 2 2 2 3" xfId="22246" xr:uid="{CF002B63-E1F8-443D-A98E-D8159EED7EE0}"/>
    <cellStyle name="Comma 2 2 3 2 2 2 3" xfId="8363" xr:uid="{A4C61AF6-6455-4340-BD87-799DBEC06811}"/>
    <cellStyle name="Comma 2 2 3 2 2 2 3 2" xfId="16693" xr:uid="{45697E28-F175-46B6-A64C-8862CADE0127}"/>
    <cellStyle name="Comma 2 2 3 2 2 2 3 2 2" xfId="33350" xr:uid="{FBBC2558-CC35-4835-A4AA-9720ACF7BEE3}"/>
    <cellStyle name="Comma 2 2 3 2 2 2 3 3" xfId="25022" xr:uid="{D90B0563-6EED-433A-AC94-43F4A7D41D5E}"/>
    <cellStyle name="Comma 2 2 3 2 2 2 4" xfId="11141" xr:uid="{84205C43-A3A6-4934-9D47-4566AE9D63DE}"/>
    <cellStyle name="Comma 2 2 3 2 2 2 4 2" xfId="27798" xr:uid="{D8C3FD15-1975-4764-A1C7-BA3CDE04CE79}"/>
    <cellStyle name="Comma 2 2 3 2 2 2 5" xfId="33754" xr:uid="{A43BAFB5-61B0-4C44-9D71-60F51A208E21}"/>
    <cellStyle name="Comma 2 2 3 2 2 2 6" xfId="19470" xr:uid="{CCDA733D-1DDC-41F8-903D-4617415FDB57}"/>
    <cellStyle name="Comma 2 2 3 2 2 3" xfId="2270" xr:uid="{92F205BC-E47D-40A1-A685-8310DBDA3A2D}"/>
    <cellStyle name="Comma 2 2 3 2 2 3 2" xfId="5060" xr:uid="{7CCF76B8-0786-4626-88B1-5493A0803962}"/>
    <cellStyle name="Comma 2 2 3 2 2 3 2 2" xfId="13390" xr:uid="{C727140D-4C74-4C14-90AA-29072D5393AB}"/>
    <cellStyle name="Comma 2 2 3 2 2 3 2 2 2" xfId="30047" xr:uid="{15830F08-BC34-402A-8F23-699A714695AE}"/>
    <cellStyle name="Comma 2 2 3 2 2 3 2 3" xfId="21719" xr:uid="{521DAFA2-4818-42D2-B28D-11295F604888}"/>
    <cellStyle name="Comma 2 2 3 2 2 3 3" xfId="7836" xr:uid="{0C135757-2895-46C0-A3A3-7B0EF6358AE7}"/>
    <cellStyle name="Comma 2 2 3 2 2 3 3 2" xfId="16166" xr:uid="{0DE3C149-A87A-4556-8186-77863E69D098}"/>
    <cellStyle name="Comma 2 2 3 2 2 3 3 2 2" xfId="32823" xr:uid="{96A5F1B6-5BD7-4BCD-A9A4-E80B0F2426A2}"/>
    <cellStyle name="Comma 2 2 3 2 2 3 3 3" xfId="24495" xr:uid="{8305C4EC-EE21-467A-BD97-E624B375A252}"/>
    <cellStyle name="Comma 2 2 3 2 2 3 4" xfId="10614" xr:uid="{54F40BA4-F02C-4BA8-B320-ED771C06921D}"/>
    <cellStyle name="Comma 2 2 3 2 2 3 4 2" xfId="27271" xr:uid="{18C2D209-E1E7-49D8-9B88-59F96FFED40B}"/>
    <cellStyle name="Comma 2 2 3 2 2 3 5" xfId="33612" xr:uid="{94306EC5-EBDC-488F-B0DA-941C97EAE131}"/>
    <cellStyle name="Comma 2 2 3 2 2 3 6" xfId="18943" xr:uid="{DF6602D6-CD1C-441D-AC25-0F2FFB6BA09B}"/>
    <cellStyle name="Comma 2 2 3 2 2 4" xfId="3733" xr:uid="{4C7B2BB5-090C-4457-9438-F3393720BF21}"/>
    <cellStyle name="Comma 2 2 3 2 2 4 2" xfId="12063" xr:uid="{620E7775-5830-4E6D-BF29-5A3016530416}"/>
    <cellStyle name="Comma 2 2 3 2 2 4 2 2" xfId="28720" xr:uid="{86349C1D-E3B6-43D9-9164-FB7879AF1FED}"/>
    <cellStyle name="Comma 2 2 3 2 2 4 3" xfId="20392" xr:uid="{85834C28-A902-431C-9776-3E46B6A0DA5F}"/>
    <cellStyle name="Comma 2 2 3 2 2 5" xfId="6509" xr:uid="{6CAFE2F8-9D9D-4C0F-B51C-8C8FE78F6A49}"/>
    <cellStyle name="Comma 2 2 3 2 2 5 2" xfId="14839" xr:uid="{3A8EBFC1-A0B7-4AAD-90F9-015CC73F393B}"/>
    <cellStyle name="Comma 2 2 3 2 2 5 2 2" xfId="31496" xr:uid="{E8406B42-0B8D-4465-A246-66E5BDFC5FBA}"/>
    <cellStyle name="Comma 2 2 3 2 2 5 3" xfId="23168" xr:uid="{028A36B1-3FE2-4D30-9F4F-5827BBE66963}"/>
    <cellStyle name="Comma 2 2 3 2 2 6" xfId="9287" xr:uid="{27892895-5158-4815-B0B3-84A1AB566DAE}"/>
    <cellStyle name="Comma 2 2 3 2 2 6 2" xfId="25944" xr:uid="{3EB19F1B-2756-4E14-A742-E1467C7CEF23}"/>
    <cellStyle name="Comma 2 2 3 2 2 7" xfId="33479" xr:uid="{F8EF662C-3DCE-4F23-B515-5F99287D4547}"/>
    <cellStyle name="Comma 2 2 3 2 2 8" xfId="17616" xr:uid="{C94BE1BA-BA90-49C9-83F0-D5A71C93445E}"/>
    <cellStyle name="Comma 2 2 3 2 3" xfId="2758" xr:uid="{BBE56EC0-B572-45FF-88E3-6CEEC3A668D1}"/>
    <cellStyle name="Comma 2 2 3 2 3 2" xfId="5540" xr:uid="{18CB03AB-36AC-415A-A8B9-10A67490F288}"/>
    <cellStyle name="Comma 2 2 3 2 3 2 2" xfId="13870" xr:uid="{20338746-2D07-478F-835E-DC2BBC6B418F}"/>
    <cellStyle name="Comma 2 2 3 2 3 2 2 2" xfId="30527" xr:uid="{3F78FA88-A016-4D5B-95FB-1DBD36567CDB}"/>
    <cellStyle name="Comma 2 2 3 2 3 2 3" xfId="22199" xr:uid="{76E23F51-EB97-4862-9463-6D13CE218617}"/>
    <cellStyle name="Comma 2 2 3 2 3 3" xfId="8316" xr:uid="{CACDE64A-44AF-46AF-BBCD-652FD8FA7BD6}"/>
    <cellStyle name="Comma 2 2 3 2 3 3 2" xfId="16646" xr:uid="{637FA2C2-3099-4B84-AFE4-507D7B8F4172}"/>
    <cellStyle name="Comma 2 2 3 2 3 3 2 2" xfId="33303" xr:uid="{0E8E9DE6-67A5-4D8D-94FB-6827A068F0D4}"/>
    <cellStyle name="Comma 2 2 3 2 3 3 3" xfId="24975" xr:uid="{5CEA4639-1D0D-41FD-B076-A7AFD9866EE0}"/>
    <cellStyle name="Comma 2 2 3 2 3 4" xfId="11094" xr:uid="{CC30F46C-DAD0-4836-90B7-028987C898BE}"/>
    <cellStyle name="Comma 2 2 3 2 3 4 2" xfId="27751" xr:uid="{95CE1100-4ECE-4969-88B7-984926F357F3}"/>
    <cellStyle name="Comma 2 2 3 2 3 5" xfId="33705" xr:uid="{D576D0C4-DEA8-4921-A371-79F878D9754E}"/>
    <cellStyle name="Comma 2 2 3 2 3 6" xfId="19423" xr:uid="{3E6FCC30-7BC4-4BDC-9369-EE95D6DC5030}"/>
    <cellStyle name="Comma 2 2 3 2 4" xfId="1795" xr:uid="{37D83371-FEC6-4D48-A5E3-F219E2FB5124}"/>
    <cellStyle name="Comma 2 2 3 2 4 2" xfId="4585" xr:uid="{85DCFA76-E50A-46D2-B539-ED7175390737}"/>
    <cellStyle name="Comma 2 2 3 2 4 2 2" xfId="12915" xr:uid="{91C4E87B-FB03-453D-B5B2-819206736CA4}"/>
    <cellStyle name="Comma 2 2 3 2 4 2 2 2" xfId="29572" xr:uid="{AEC6A88B-9E5B-4026-BC8C-93F4405617FE}"/>
    <cellStyle name="Comma 2 2 3 2 4 2 3" xfId="21244" xr:uid="{4354BE60-139F-45DF-9781-429F44CA625A}"/>
    <cellStyle name="Comma 2 2 3 2 4 3" xfId="7361" xr:uid="{9C0190D1-8D85-4862-9519-CAB287A238D0}"/>
    <cellStyle name="Comma 2 2 3 2 4 3 2" xfId="15691" xr:uid="{071C602E-8ADA-45A8-8578-DECA01021FEA}"/>
    <cellStyle name="Comma 2 2 3 2 4 3 2 2" xfId="32348" xr:uid="{F970E5A1-07D9-482E-BDBF-E2FEF4C87EE6}"/>
    <cellStyle name="Comma 2 2 3 2 4 3 3" xfId="24020" xr:uid="{CC8284D1-C0EB-4643-9551-CE70E2BC73EA}"/>
    <cellStyle name="Comma 2 2 3 2 4 4" xfId="10139" xr:uid="{EDB909C7-469A-4321-A35D-1569CD30689B}"/>
    <cellStyle name="Comma 2 2 3 2 4 4 2" xfId="26796" xr:uid="{C64752D0-48CD-47DF-A63B-6DF403828F5B}"/>
    <cellStyle name="Comma 2 2 3 2 4 5" xfId="33565" xr:uid="{F1C0AFD2-5EDC-425E-B192-D20D9D561EC5}"/>
    <cellStyle name="Comma 2 2 3 2 4 6" xfId="18468" xr:uid="{76DE4805-5E39-48F5-8AB1-20E8A1BA8EB2}"/>
    <cellStyle name="Comma 2 2 3 2 5" xfId="3258" xr:uid="{15FCBC16-C0AA-4ADD-BC0C-26CEFD9DDED6}"/>
    <cellStyle name="Comma 2 2 3 2 5 2" xfId="11588" xr:uid="{7E9A41FB-890E-4A19-8E2B-E5C5C18B1FD6}"/>
    <cellStyle name="Comma 2 2 3 2 5 2 2" xfId="28245" xr:uid="{80391469-8692-475B-BCAB-12DCE5177E8F}"/>
    <cellStyle name="Comma 2 2 3 2 5 3" xfId="19917" xr:uid="{3A995942-F111-4902-9FD6-D18EFCA05BBA}"/>
    <cellStyle name="Comma 2 2 3 2 6" xfId="6034" xr:uid="{C34497D6-A72C-401D-A7A4-81526E64C201}"/>
    <cellStyle name="Comma 2 2 3 2 6 2" xfId="14364" xr:uid="{B9128950-6201-4632-AD9C-17976E8928C6}"/>
    <cellStyle name="Comma 2 2 3 2 6 2 2" xfId="31021" xr:uid="{0603CBF3-8989-4968-8BF2-9184C9075EEF}"/>
    <cellStyle name="Comma 2 2 3 2 6 3" xfId="22693" xr:uid="{9BBD3129-2AEE-446D-A4ED-E9BAA9DF2ABB}"/>
    <cellStyle name="Comma 2 2 3 2 7" xfId="8812" xr:uid="{9C874892-C375-4A8E-B85F-FB913A06B589}"/>
    <cellStyle name="Comma 2 2 3 2 7 2" xfId="25469" xr:uid="{0F211748-865C-4081-A547-D7DC4C5DA57A}"/>
    <cellStyle name="Comma 2 2 3 2 8" xfId="33430" xr:uid="{37A46F45-CDC4-4BAF-A4ED-A7A9A7D47263}"/>
    <cellStyle name="Comma 2 2 3 2 9" xfId="17141" xr:uid="{90D3EFD8-75DE-4570-A17F-FFB5B8A65C78}"/>
    <cellStyle name="Comma 2 2 3 3" xfId="701" xr:uid="{80127E98-5CD6-4B41-8CCB-C2C0F210F278}"/>
    <cellStyle name="Comma 2 2 3 3 2" xfId="2781" xr:uid="{467F0AB3-FEBD-4B59-8211-95A4239B79C9}"/>
    <cellStyle name="Comma 2 2 3 3 2 2" xfId="5563" xr:uid="{BC229A57-0D64-4E8D-807B-378EEC980726}"/>
    <cellStyle name="Comma 2 2 3 3 2 2 2" xfId="13893" xr:uid="{D7C03D6E-33B0-49A7-9842-D35A55E4D809}"/>
    <cellStyle name="Comma 2 2 3 3 2 2 2 2" xfId="30550" xr:uid="{372F9DE2-459D-494D-8F1F-4E3D6A5EF772}"/>
    <cellStyle name="Comma 2 2 3 3 2 2 3" xfId="22222" xr:uid="{54BE61AA-F2DD-4DED-AB19-18CD4D27B922}"/>
    <cellStyle name="Comma 2 2 3 3 2 3" xfId="8339" xr:uid="{75563BAA-5683-4907-BEA4-4F57AC91FF4E}"/>
    <cellStyle name="Comma 2 2 3 3 2 3 2" xfId="16669" xr:uid="{909AF143-95B2-43AD-8F8C-90F781AF4480}"/>
    <cellStyle name="Comma 2 2 3 3 2 3 2 2" xfId="33326" xr:uid="{C24EC7F8-622C-43CA-9F51-FDD9C8C4E106}"/>
    <cellStyle name="Comma 2 2 3 3 2 3 3" xfId="24998" xr:uid="{A482572E-04F5-4039-86AD-A623456568CD}"/>
    <cellStyle name="Comma 2 2 3 3 2 4" xfId="11117" xr:uid="{829EE02A-D27E-49A2-9135-966874E1D766}"/>
    <cellStyle name="Comma 2 2 3 3 2 4 2" xfId="27774" xr:uid="{E469F3F1-B814-4198-BCC0-8DE7181F06BF}"/>
    <cellStyle name="Comma 2 2 3 3 2 5" xfId="33728" xr:uid="{43DD9749-E7B0-4E41-8252-C3EAA4C1C452}"/>
    <cellStyle name="Comma 2 2 3 3 2 6" xfId="19446" xr:uid="{D6F52BB0-2F48-4ED1-83F6-EE23414DCFF8}"/>
    <cellStyle name="Comma 2 2 3 3 3" xfId="2031" xr:uid="{24309FE9-267F-4341-B6A8-D08DF7433B3D}"/>
    <cellStyle name="Comma 2 2 3 3 3 2" xfId="4821" xr:uid="{0BAF2C2E-C7C0-45A0-B926-8273EEA0F6C1}"/>
    <cellStyle name="Comma 2 2 3 3 3 2 2" xfId="13151" xr:uid="{1B685642-20D5-450B-8574-39FC079BB2CD}"/>
    <cellStyle name="Comma 2 2 3 3 3 2 2 2" xfId="29808" xr:uid="{FC903B05-EA0A-49FD-8F5D-7D0BE6DE7E4F}"/>
    <cellStyle name="Comma 2 2 3 3 3 2 3" xfId="21480" xr:uid="{7F9AD5BF-EF08-41EB-B2D2-25A9A1692D10}"/>
    <cellStyle name="Comma 2 2 3 3 3 3" xfId="7597" xr:uid="{9687E427-E3EF-44DD-9FFF-10B67D202626}"/>
    <cellStyle name="Comma 2 2 3 3 3 3 2" xfId="15927" xr:uid="{15FEDEE9-639C-4713-8D0B-E6318BCDB963}"/>
    <cellStyle name="Comma 2 2 3 3 3 3 2 2" xfId="32584" xr:uid="{6727D11F-E9FE-4E63-A85D-788750302D86}"/>
    <cellStyle name="Comma 2 2 3 3 3 3 3" xfId="24256" xr:uid="{735EAF8B-E911-45E6-B5BE-2D8206B4F18E}"/>
    <cellStyle name="Comma 2 2 3 3 3 4" xfId="10375" xr:uid="{114D279E-B8A6-482B-9208-BE9884C355B9}"/>
    <cellStyle name="Comma 2 2 3 3 3 4 2" xfId="27032" xr:uid="{075FC2D3-5518-4903-A06D-94E7CC8F04D7}"/>
    <cellStyle name="Comma 2 2 3 3 3 5" xfId="33588" xr:uid="{7B055864-38BA-44A1-95A2-672AA4ACAA9F}"/>
    <cellStyle name="Comma 2 2 3 3 3 6" xfId="18704" xr:uid="{01A6CCC1-73B2-4CC0-8266-DE3905B3ABDD}"/>
    <cellStyle name="Comma 2 2 3 3 4" xfId="3494" xr:uid="{CAF5B9FF-E039-4556-8B77-45888A926260}"/>
    <cellStyle name="Comma 2 2 3 3 4 2" xfId="11824" xr:uid="{3178760E-CD18-4588-B6E1-2730DA9B435D}"/>
    <cellStyle name="Comma 2 2 3 3 4 2 2" xfId="28481" xr:uid="{917E55F7-27CC-4068-8D56-1D5C8EADB164}"/>
    <cellStyle name="Comma 2 2 3 3 4 3" xfId="20153" xr:uid="{EB3D4F47-A115-44A0-B514-15412E5CD077}"/>
    <cellStyle name="Comma 2 2 3 3 5" xfId="6270" xr:uid="{A42B16C5-9222-4419-AE02-F6A05782EE53}"/>
    <cellStyle name="Comma 2 2 3 3 5 2" xfId="14600" xr:uid="{0D72F872-9EB4-4921-97DB-E8CFDB4E6E8B}"/>
    <cellStyle name="Comma 2 2 3 3 5 2 2" xfId="31257" xr:uid="{5E24D5D1-7966-49F3-B368-1DE2BC2D95A5}"/>
    <cellStyle name="Comma 2 2 3 3 5 3" xfId="22929" xr:uid="{558592E7-D5CB-4BF0-9DD4-F6DDAD860B4D}"/>
    <cellStyle name="Comma 2 2 3 3 6" xfId="9048" xr:uid="{7132B7B4-6A16-454D-B95C-BC928F0DFD57}"/>
    <cellStyle name="Comma 2 2 3 3 6 2" xfId="25705" xr:uid="{E3806D8B-6613-43C7-83BF-65CB79AAB905}"/>
    <cellStyle name="Comma 2 2 3 3 7" xfId="33453" xr:uid="{C9F7DB0C-6BD6-45C2-943D-290DB65EE8A0}"/>
    <cellStyle name="Comma 2 2 3 3 8" xfId="17377" xr:uid="{C311800B-DB7F-4022-B391-FA37C8177B9B}"/>
    <cellStyle name="Comma 2 2 3 4" xfId="1178" xr:uid="{D78AF317-462C-4124-9318-B0BF155DF1E4}"/>
    <cellStyle name="Comma 2 2 3 4 2" xfId="2830" xr:uid="{61CA8319-6EFF-42E0-9131-072C5E0EACCF}"/>
    <cellStyle name="Comma 2 2 3 4 2 2" xfId="5610" xr:uid="{09B96336-A437-4212-B928-0BA5BEB65ECB}"/>
    <cellStyle name="Comma 2 2 3 4 2 2 2" xfId="13940" xr:uid="{8576671C-C07E-49F1-87D7-C4FD8F91B766}"/>
    <cellStyle name="Comma 2 2 3 4 2 2 2 2" xfId="30597" xr:uid="{D1CEE077-6270-407F-8017-0589976BE2A2}"/>
    <cellStyle name="Comma 2 2 3 4 2 2 3" xfId="22269" xr:uid="{279EF6D9-6AFC-4899-81CB-CB2ACB4632D2}"/>
    <cellStyle name="Comma 2 2 3 4 2 3" xfId="8386" xr:uid="{5F859CB3-CE5D-44B8-835D-827A92536543}"/>
    <cellStyle name="Comma 2 2 3 4 2 3 2" xfId="16716" xr:uid="{17C69167-1820-42E2-9724-DB6E777B4155}"/>
    <cellStyle name="Comma 2 2 3 4 2 3 2 2" xfId="33373" xr:uid="{E42496E7-F3A4-44A8-9E31-441788E8C324}"/>
    <cellStyle name="Comma 2 2 3 4 2 3 3" xfId="25045" xr:uid="{F660690B-51DF-437A-99A1-CF6E72198BF9}"/>
    <cellStyle name="Comma 2 2 3 4 2 4" xfId="11164" xr:uid="{A0D4F9C3-0262-48B2-81E4-A5FBD3EF2BEC}"/>
    <cellStyle name="Comma 2 2 3 4 2 4 2" xfId="27821" xr:uid="{A47D0988-7B8F-4E66-BA9C-3E6AC721564A}"/>
    <cellStyle name="Comma 2 2 3 4 2 5" xfId="33777" xr:uid="{CD1B6518-34F2-40B0-804E-9C8BBF0DFB04}"/>
    <cellStyle name="Comma 2 2 3 4 2 6" xfId="19493" xr:uid="{AD83C9C1-03D1-404B-B491-072D9E352442}"/>
    <cellStyle name="Comma 2 2 3 4 3" xfId="2506" xr:uid="{56A0AD8D-22C3-49BD-B58C-DC1912271950}"/>
    <cellStyle name="Comma 2 2 3 4 3 2" xfId="5296" xr:uid="{F977B56C-CEBE-4AD8-9FB0-6AB4979F7135}"/>
    <cellStyle name="Comma 2 2 3 4 3 2 2" xfId="13626" xr:uid="{C39895E1-004E-4966-AA54-170F8464CB48}"/>
    <cellStyle name="Comma 2 2 3 4 3 2 2 2" xfId="30283" xr:uid="{AF394A04-C6FE-4B6E-9602-94DF7860679B}"/>
    <cellStyle name="Comma 2 2 3 4 3 2 3" xfId="21955" xr:uid="{AF423B0B-D662-406D-ABBE-4D6E3E745B5B}"/>
    <cellStyle name="Comma 2 2 3 4 3 3" xfId="8072" xr:uid="{BD35783D-98BC-48CE-BC0B-AFE61B7E8235}"/>
    <cellStyle name="Comma 2 2 3 4 3 3 2" xfId="16402" xr:uid="{12274616-B12F-491F-B75C-CC5923D24DF9}"/>
    <cellStyle name="Comma 2 2 3 4 3 3 2 2" xfId="33059" xr:uid="{B2BA6E53-670E-480F-9A1D-C031DC37AF65}"/>
    <cellStyle name="Comma 2 2 3 4 3 3 3" xfId="24731" xr:uid="{FEBAACE1-4DA2-4C7C-9ED8-2FA3A419881E}"/>
    <cellStyle name="Comma 2 2 3 4 3 4" xfId="10850" xr:uid="{988A9947-DC40-4512-965B-C0E6FFEB994E}"/>
    <cellStyle name="Comma 2 2 3 4 3 4 2" xfId="27507" xr:uid="{CADE757C-6C4C-41A9-8CC4-132A3BA31007}"/>
    <cellStyle name="Comma 2 2 3 4 3 5" xfId="33635" xr:uid="{77ED7D42-B5F0-4EE6-89E0-F6AC6179C5D6}"/>
    <cellStyle name="Comma 2 2 3 4 3 6" xfId="19179" xr:uid="{C1FC8B0D-A2DE-4C81-A856-86BB05A19304}"/>
    <cellStyle name="Comma 2 2 3 4 4" xfId="3969" xr:uid="{D6B05987-54DD-4044-BEEB-907C9547AD75}"/>
    <cellStyle name="Comma 2 2 3 4 4 2" xfId="12299" xr:uid="{D5FF19AE-EE55-4006-8592-DB3B2DD9F4D8}"/>
    <cellStyle name="Comma 2 2 3 4 4 2 2" xfId="28956" xr:uid="{AAE26FEF-EA78-4529-BEB0-F94EE87B9A49}"/>
    <cellStyle name="Comma 2 2 3 4 4 3" xfId="20628" xr:uid="{4174EA1E-CA41-45EB-BCCF-34FF6DBA23BB}"/>
    <cellStyle name="Comma 2 2 3 4 5" xfId="6745" xr:uid="{C570954E-E38C-4A77-A5B3-A7F7039CC365}"/>
    <cellStyle name="Comma 2 2 3 4 5 2" xfId="15075" xr:uid="{03059879-C140-4A72-9F5D-C4397BBD260E}"/>
    <cellStyle name="Comma 2 2 3 4 5 2 2" xfId="31732" xr:uid="{16113CC0-D5B6-48CE-BF65-63DDFF49B384}"/>
    <cellStyle name="Comma 2 2 3 4 5 3" xfId="23404" xr:uid="{5E7C0800-16B6-4863-8996-F9B15177EAB5}"/>
    <cellStyle name="Comma 2 2 3 4 6" xfId="9523" xr:uid="{F04DBE1C-F609-46CA-97CB-52B85620CD29}"/>
    <cellStyle name="Comma 2 2 3 4 6 2" xfId="26180" xr:uid="{2760CECE-4D73-4D2D-B680-FD05A6BFB637}"/>
    <cellStyle name="Comma 2 2 3 4 7" xfId="33502" xr:uid="{E9B1A29B-21FC-495B-B01B-BBEBA14F5C94}"/>
    <cellStyle name="Comma 2 2 3 4 8" xfId="17852" xr:uid="{9B9F7D39-05A7-43DB-989A-5256DB9E9446}"/>
    <cellStyle name="Comma 2 2 3 5" xfId="1323" xr:uid="{13409CE5-756E-45DE-AF52-98EAA67B7211}"/>
    <cellStyle name="Comma 2 2 3 5 2" xfId="2651" xr:uid="{4BBD3CB3-AF7E-43A8-A54C-74FCD40F7660}"/>
    <cellStyle name="Comma 2 2 3 5 2 2" xfId="5441" xr:uid="{2C78AE4B-E41D-4245-B843-611708983502}"/>
    <cellStyle name="Comma 2 2 3 5 2 2 2" xfId="13771" xr:uid="{081C7B26-EB98-495E-8F70-D1B8CB9DD974}"/>
    <cellStyle name="Comma 2 2 3 5 2 2 2 2" xfId="30428" xr:uid="{F3E76AF2-B3B5-4753-A3EF-2DC011DE0C53}"/>
    <cellStyle name="Comma 2 2 3 5 2 2 3" xfId="22100" xr:uid="{EF6FCD07-6D8E-42AA-9F1A-502452E97BC9}"/>
    <cellStyle name="Comma 2 2 3 5 2 3" xfId="8217" xr:uid="{0746BD34-9E21-48C1-8078-AA1093119C02}"/>
    <cellStyle name="Comma 2 2 3 5 2 3 2" xfId="16547" xr:uid="{92450FE9-CB24-4B15-8384-3FB282D9C271}"/>
    <cellStyle name="Comma 2 2 3 5 2 3 2 2" xfId="33204" xr:uid="{5EA541D3-3BE9-4770-AA55-09B653FEF7DA}"/>
    <cellStyle name="Comma 2 2 3 5 2 3 3" xfId="24876" xr:uid="{7D6E6C9C-5613-4D3C-A3F6-0F51D5C29D0E}"/>
    <cellStyle name="Comma 2 2 3 5 2 4" xfId="10995" xr:uid="{C9E0B11E-F684-41CE-A734-0C0F7FF17DB9}"/>
    <cellStyle name="Comma 2 2 3 5 2 4 2" xfId="27652" xr:uid="{C2322641-FEA6-4C28-8DC8-BF6B21772C3B}"/>
    <cellStyle name="Comma 2 2 3 5 2 5" xfId="33651" xr:uid="{2F86CCA2-D23B-4440-8A8A-FDAFEC451BAA}"/>
    <cellStyle name="Comma 2 2 3 5 2 6" xfId="19324" xr:uid="{BD531A72-8325-48EA-B587-02C359A87880}"/>
    <cellStyle name="Comma 2 2 3 5 3" xfId="4114" xr:uid="{FE1D9351-4DDD-47EF-8F85-3A60F1D3D094}"/>
    <cellStyle name="Comma 2 2 3 5 3 2" xfId="12444" xr:uid="{F8D148D5-FAB2-4F41-8AAB-577968361E79}"/>
    <cellStyle name="Comma 2 2 3 5 3 2 2" xfId="29101" xr:uid="{491FFE34-AADA-41B0-B7E8-BAA8331FF37A}"/>
    <cellStyle name="Comma 2 2 3 5 3 3" xfId="20773" xr:uid="{F8AC0A99-A9E5-42BC-AD57-F47E7CC0AFDC}"/>
    <cellStyle name="Comma 2 2 3 5 4" xfId="6890" xr:uid="{DE36E54E-5E7F-4FA4-BD71-DFE89B5E97FD}"/>
    <cellStyle name="Comma 2 2 3 5 4 2" xfId="15220" xr:uid="{1924F3D4-2F93-4E24-9799-2FAC4AE832AB}"/>
    <cellStyle name="Comma 2 2 3 5 4 2 2" xfId="31877" xr:uid="{F02C27B4-F945-4293-8D09-475EDD156CAD}"/>
    <cellStyle name="Comma 2 2 3 5 4 3" xfId="23549" xr:uid="{C715EF99-3DB4-4C31-9592-A7CE6A3EBC50}"/>
    <cellStyle name="Comma 2 2 3 5 5" xfId="9668" xr:uid="{BA6F9A77-8847-4788-AC7D-316D2F00B67C}"/>
    <cellStyle name="Comma 2 2 3 5 5 2" xfId="26325" xr:uid="{6FCF0E4F-DB49-4FD6-BDF1-F6983553D8DF}"/>
    <cellStyle name="Comma 2 2 3 5 6" xfId="33518" xr:uid="{226CD6A2-3127-48C1-8E17-9269604399DC}"/>
    <cellStyle name="Comma 2 2 3 5 7" xfId="17997" xr:uid="{F2E5CD87-5804-4E91-8E7D-AFC6E4FC546E}"/>
    <cellStyle name="Comma 2 2 3 6" xfId="2735" xr:uid="{BF34B2ED-8879-482E-BC2B-74CD60FC59E2}"/>
    <cellStyle name="Comma 2 2 3 6 2" xfId="5517" xr:uid="{995095A0-8EAB-4F32-9E9E-B59D5F477668}"/>
    <cellStyle name="Comma 2 2 3 6 2 2" xfId="13847" xr:uid="{B6038DAA-AC94-4140-BB6F-A0FF8FD2D8F2}"/>
    <cellStyle name="Comma 2 2 3 6 2 2 2" xfId="30504" xr:uid="{B8DCB81F-2911-4CF5-A6EB-4BA1FD18C91A}"/>
    <cellStyle name="Comma 2 2 3 6 2 3" xfId="22176" xr:uid="{9889EE41-8E06-4E52-8B09-6B29B6E25D51}"/>
    <cellStyle name="Comma 2 2 3 6 3" xfId="8293" xr:uid="{EF702DEA-272F-4A47-AB09-01C6EBA17841}"/>
    <cellStyle name="Comma 2 2 3 6 3 2" xfId="16623" xr:uid="{EED63876-9B29-491B-80E9-93B2CDDE2F14}"/>
    <cellStyle name="Comma 2 2 3 6 3 2 2" xfId="33280" xr:uid="{83F662EB-7ED9-46D8-BE5E-4E3BBAA1F1DA}"/>
    <cellStyle name="Comma 2 2 3 6 3 3" xfId="24952" xr:uid="{24D54482-8261-481E-A6D0-D0DCECFF4F72}"/>
    <cellStyle name="Comma 2 2 3 6 4" xfId="11071" xr:uid="{CFA1C6D0-A191-4C88-B1E9-D46123B52915}"/>
    <cellStyle name="Comma 2 2 3 6 4 2" xfId="27728" xr:uid="{B57AF3AA-6F88-4105-ADB1-826FD21AF9AE}"/>
    <cellStyle name="Comma 2 2 3 6 5" xfId="33682" xr:uid="{86B56C70-2A37-4420-9B15-E3BE4118888F}"/>
    <cellStyle name="Comma 2 2 3 6 6" xfId="19400" xr:uid="{96A8ADD3-D4BF-4EDC-885E-DD7FD46FE588}"/>
    <cellStyle name="Comma 2 2 3 7" xfId="1558" xr:uid="{4BA559BB-A37D-436F-8BF3-8A68D0F7F2A9}"/>
    <cellStyle name="Comma 2 2 3 7 2" xfId="4348" xr:uid="{12075143-1CC4-45B8-B013-F63CF7AEE158}"/>
    <cellStyle name="Comma 2 2 3 7 2 2" xfId="12678" xr:uid="{76E29D03-A33B-428A-B17A-9CCB86A1260D}"/>
    <cellStyle name="Comma 2 2 3 7 2 2 2" xfId="29335" xr:uid="{5CE374AD-F492-45D5-802E-4DEBAB5DBC27}"/>
    <cellStyle name="Comma 2 2 3 7 2 3" xfId="21007" xr:uid="{C8466CB8-9582-41BB-B2F3-E80BB8637C10}"/>
    <cellStyle name="Comma 2 2 3 7 3" xfId="7124" xr:uid="{94B4BBF3-B8FD-4DC3-9C5D-34D690E6C60D}"/>
    <cellStyle name="Comma 2 2 3 7 3 2" xfId="15454" xr:uid="{7A090416-14A8-4796-BCE7-F001232F6DAE}"/>
    <cellStyle name="Comma 2 2 3 7 3 2 2" xfId="32111" xr:uid="{5B372EF2-673C-40BE-8ACD-68E6940159DD}"/>
    <cellStyle name="Comma 2 2 3 7 3 3" xfId="23783" xr:uid="{9A11975C-8F76-4C1C-9838-71EBCCD37D5F}"/>
    <cellStyle name="Comma 2 2 3 7 4" xfId="9902" xr:uid="{3E3420B2-2644-4118-AC53-2E743D403AD1}"/>
    <cellStyle name="Comma 2 2 3 7 4 2" xfId="26559" xr:uid="{5B0B41CC-56FB-4FA4-8102-3701D269C4AA}"/>
    <cellStyle name="Comma 2 2 3 7 5" xfId="33542" xr:uid="{AB0AE20F-9829-4587-A652-46FEA91C3A21}"/>
    <cellStyle name="Comma 2 2 3 7 6" xfId="18231" xr:uid="{EDC5D8ED-EE4E-439B-9C91-77B78064F289}"/>
    <cellStyle name="Comma 2 2 3 8" xfId="3021" xr:uid="{45669875-C3AB-48D4-BC5D-787C56A73162}"/>
    <cellStyle name="Comma 2 2 3 8 2" xfId="11351" xr:uid="{0A2E6C68-B100-42E8-B1E1-359C202F1363}"/>
    <cellStyle name="Comma 2 2 3 8 2 2" xfId="28008" xr:uid="{4F2BC485-6A6E-4176-B6EA-476A5827A209}"/>
    <cellStyle name="Comma 2 2 3 8 3" xfId="19680" xr:uid="{0B9F4687-B490-4FA8-A463-ED93C1272E80}"/>
    <cellStyle name="Comma 2 2 3 9" xfId="5797" xr:uid="{56BDBA23-4D1C-400B-A7EA-7B58334FAEF3}"/>
    <cellStyle name="Comma 2 2 3 9 2" xfId="14127" xr:uid="{F540817E-2C3F-4BA3-9FC8-1F99ED2A3BE9}"/>
    <cellStyle name="Comma 2 2 3 9 2 2" xfId="30784" xr:uid="{91D00502-2FF9-47DD-91E8-0ABFF3E9CEEA}"/>
    <cellStyle name="Comma 2 2 3 9 3" xfId="22456" xr:uid="{FBA99406-9A55-4887-90D9-DA93026EA151}"/>
    <cellStyle name="Comma 2 2 4" xfId="218" xr:uid="{4E4CF4EA-6938-4B92-AFD4-1F55FEA3350A}"/>
    <cellStyle name="Comma 2 2 4 10" xfId="33403" xr:uid="{771F0A85-AD2D-4676-AA21-4914E22E0DE4}"/>
    <cellStyle name="Comma 2 2 4 11" xfId="16899" xr:uid="{FB6FED2D-AD00-4093-BD08-97232E8DF036}"/>
    <cellStyle name="Comma 2 2 4 2" xfId="460" xr:uid="{79BE7A7F-59F4-48CC-90E8-59972090A84E}"/>
    <cellStyle name="Comma 2 2 4 2 2" xfId="937" xr:uid="{2F08C4D8-7F56-4479-9FB7-8216E4385185}"/>
    <cellStyle name="Comma 2 2 4 2 2 2" xfId="2803" xr:uid="{D274538A-300E-4C75-A799-47C46DF2918A}"/>
    <cellStyle name="Comma 2 2 4 2 2 2 2" xfId="5583" xr:uid="{3CC5495B-C305-4C17-B4B8-80BE28028037}"/>
    <cellStyle name="Comma 2 2 4 2 2 2 2 2" xfId="13913" xr:uid="{E3DA5141-5CD3-4611-8C9E-78D05980CFB7}"/>
    <cellStyle name="Comma 2 2 4 2 2 2 2 2 2" xfId="30570" xr:uid="{6336EFD4-265C-4B46-B3DA-A6F37F7A112C}"/>
    <cellStyle name="Comma 2 2 4 2 2 2 2 3" xfId="22242" xr:uid="{D5997F5F-C6D1-4A1C-BFAA-FBECE6B36BDF}"/>
    <cellStyle name="Comma 2 2 4 2 2 2 3" xfId="8359" xr:uid="{01E62586-7199-4305-B979-14A74EF891A9}"/>
    <cellStyle name="Comma 2 2 4 2 2 2 3 2" xfId="16689" xr:uid="{2694E7FD-D6BE-4E6B-A472-5EE8094729BF}"/>
    <cellStyle name="Comma 2 2 4 2 2 2 3 2 2" xfId="33346" xr:uid="{540E46F4-37CF-4124-B518-6458C6D20818}"/>
    <cellStyle name="Comma 2 2 4 2 2 2 3 3" xfId="25018" xr:uid="{39F69E63-80F2-4DEB-98C1-289A59E4D9C9}"/>
    <cellStyle name="Comma 2 2 4 2 2 2 4" xfId="11137" xr:uid="{5C52B96D-1975-44F3-83E0-7BF324A84F52}"/>
    <cellStyle name="Comma 2 2 4 2 2 2 4 2" xfId="27794" xr:uid="{6B338D7E-987F-4AA1-A3CA-CA4D566C4D57}"/>
    <cellStyle name="Comma 2 2 4 2 2 2 5" xfId="33750" xr:uid="{FBE0C0E8-647F-473C-A9C3-BC9AD26A478B}"/>
    <cellStyle name="Comma 2 2 4 2 2 2 6" xfId="19466" xr:uid="{DA09F227-965C-4D00-A7A1-EBE04C7AAAA3}"/>
    <cellStyle name="Comma 2 2 4 2 2 3" xfId="2265" xr:uid="{77111406-DCA8-452D-AE2C-BC8DEE0C29F1}"/>
    <cellStyle name="Comma 2 2 4 2 2 3 2" xfId="5055" xr:uid="{E7BEF3EA-A4B0-4B77-85B5-4EB13568B7FC}"/>
    <cellStyle name="Comma 2 2 4 2 2 3 2 2" xfId="13385" xr:uid="{4E346898-CBB6-41CC-B003-3263DFF00E22}"/>
    <cellStyle name="Comma 2 2 4 2 2 3 2 2 2" xfId="30042" xr:uid="{05E38BF5-F353-411E-8D59-4D915A002056}"/>
    <cellStyle name="Comma 2 2 4 2 2 3 2 3" xfId="21714" xr:uid="{EB6913A9-78EA-43D7-AC9E-E9B9D8E8133F}"/>
    <cellStyle name="Comma 2 2 4 2 2 3 3" xfId="7831" xr:uid="{8F8A2561-7F49-42F7-9B02-86FB44F9F483}"/>
    <cellStyle name="Comma 2 2 4 2 2 3 3 2" xfId="16161" xr:uid="{2184CA9B-E3B7-47ED-9DD3-24A0B9BED757}"/>
    <cellStyle name="Comma 2 2 4 2 2 3 3 2 2" xfId="32818" xr:uid="{A6AE3C61-D961-4E71-AFAA-8AD79021AC70}"/>
    <cellStyle name="Comma 2 2 4 2 2 3 3 3" xfId="24490" xr:uid="{C6361769-E032-40F1-ACDD-15BEED2CB621}"/>
    <cellStyle name="Comma 2 2 4 2 2 3 4" xfId="10609" xr:uid="{E00DB802-68F3-4E23-9F42-EAF83627C978}"/>
    <cellStyle name="Comma 2 2 4 2 2 3 4 2" xfId="27266" xr:uid="{20324F44-D774-4ACF-B4CE-88CA14E4B736}"/>
    <cellStyle name="Comma 2 2 4 2 2 3 5" xfId="33608" xr:uid="{0DF4F77B-0C34-46F6-9461-29FFCC19E4A8}"/>
    <cellStyle name="Comma 2 2 4 2 2 3 6" xfId="18938" xr:uid="{6D281CD0-A500-43C3-9D40-F71E8D1E1691}"/>
    <cellStyle name="Comma 2 2 4 2 2 4" xfId="3728" xr:uid="{3FE89636-BCE8-46A6-8BE6-22EF8F352CA8}"/>
    <cellStyle name="Comma 2 2 4 2 2 4 2" xfId="12058" xr:uid="{995964FF-3E05-4E7D-95A7-0E8A9646D4EB}"/>
    <cellStyle name="Comma 2 2 4 2 2 4 2 2" xfId="28715" xr:uid="{CF7CBB3A-AD07-4937-9F6C-8E5A4A195CEC}"/>
    <cellStyle name="Comma 2 2 4 2 2 4 3" xfId="20387" xr:uid="{7FA76715-66F9-40D3-90A6-0D982B192142}"/>
    <cellStyle name="Comma 2 2 4 2 2 5" xfId="6504" xr:uid="{0271BD61-36B6-4B15-B189-AE03E3ADF936}"/>
    <cellStyle name="Comma 2 2 4 2 2 5 2" xfId="14834" xr:uid="{288987BE-4D12-43BD-A82C-D5764D2877F9}"/>
    <cellStyle name="Comma 2 2 4 2 2 5 2 2" xfId="31491" xr:uid="{9A2B3C06-9BB7-473A-8D81-F089E353E9C1}"/>
    <cellStyle name="Comma 2 2 4 2 2 5 3" xfId="23163" xr:uid="{437958A0-BFE6-4A26-951A-357BEAD8065B}"/>
    <cellStyle name="Comma 2 2 4 2 2 6" xfId="9282" xr:uid="{7F1AC7F3-8DE1-4654-9798-B7CB9803EC53}"/>
    <cellStyle name="Comma 2 2 4 2 2 6 2" xfId="25939" xr:uid="{2C964CE8-042E-4516-A7CE-7B6C4AF13B6C}"/>
    <cellStyle name="Comma 2 2 4 2 2 7" xfId="33475" xr:uid="{000A4712-878B-40DF-84D3-71F081F6F4F6}"/>
    <cellStyle name="Comma 2 2 4 2 2 8" xfId="17611" xr:uid="{F1A36C2E-FD11-4CF0-9078-601FC48C35F0}"/>
    <cellStyle name="Comma 2 2 4 2 3" xfId="2754" xr:uid="{A641C157-0E3F-4552-A6D6-9AE1F852E33E}"/>
    <cellStyle name="Comma 2 2 4 2 3 2" xfId="5536" xr:uid="{0D570FCF-56DD-4E85-8420-E6F86180A15C}"/>
    <cellStyle name="Comma 2 2 4 2 3 2 2" xfId="13866" xr:uid="{AB62BA64-A7E1-44AD-991E-0CE4A910160D}"/>
    <cellStyle name="Comma 2 2 4 2 3 2 2 2" xfId="30523" xr:uid="{C4A2FA06-461D-464B-81C8-9E377D89FAFE}"/>
    <cellStyle name="Comma 2 2 4 2 3 2 3" xfId="22195" xr:uid="{3A07072B-E1B0-42C4-A674-ACF7187C4C5D}"/>
    <cellStyle name="Comma 2 2 4 2 3 3" xfId="8312" xr:uid="{589968FD-FC51-4808-BDA6-98D8C16FE6D4}"/>
    <cellStyle name="Comma 2 2 4 2 3 3 2" xfId="16642" xr:uid="{4D2AD14F-58AE-475D-AC05-4A97F59C5368}"/>
    <cellStyle name="Comma 2 2 4 2 3 3 2 2" xfId="33299" xr:uid="{B195A407-645B-46D5-BB11-2988B9CF5A7C}"/>
    <cellStyle name="Comma 2 2 4 2 3 3 3" xfId="24971" xr:uid="{D2CDB1F4-BCBC-4808-8D62-59DA39801656}"/>
    <cellStyle name="Comma 2 2 4 2 3 4" xfId="11090" xr:uid="{CB5CD7A8-690F-4F24-9985-5E173D7FE098}"/>
    <cellStyle name="Comma 2 2 4 2 3 4 2" xfId="27747" xr:uid="{F5194743-9F94-467D-8E0D-DFBC5BC05673}"/>
    <cellStyle name="Comma 2 2 4 2 3 5" xfId="33701" xr:uid="{40CFB027-4D89-48C0-814D-20F17B67B85A}"/>
    <cellStyle name="Comma 2 2 4 2 3 6" xfId="19419" xr:uid="{B8ACF481-04B3-4673-8973-D1ADC0B49AFC}"/>
    <cellStyle name="Comma 2 2 4 2 4" xfId="1790" xr:uid="{7997167A-6DD5-4E9B-9A45-5BB5853CA55B}"/>
    <cellStyle name="Comma 2 2 4 2 4 2" xfId="4580" xr:uid="{9A8E7AD6-64C8-4447-A762-FD83570D5822}"/>
    <cellStyle name="Comma 2 2 4 2 4 2 2" xfId="12910" xr:uid="{F820A346-8F0B-4784-A1AE-E490DE2D61CC}"/>
    <cellStyle name="Comma 2 2 4 2 4 2 2 2" xfId="29567" xr:uid="{29E12CD5-1E38-45B9-AD34-A53CB13CF3CD}"/>
    <cellStyle name="Comma 2 2 4 2 4 2 3" xfId="21239" xr:uid="{06CD8BCA-D28F-480B-96B9-B67A4DA95628}"/>
    <cellStyle name="Comma 2 2 4 2 4 3" xfId="7356" xr:uid="{8123DBC1-9352-4133-B438-9F8BF7AC1B53}"/>
    <cellStyle name="Comma 2 2 4 2 4 3 2" xfId="15686" xr:uid="{F5304316-38FA-4895-8DBD-BF2D65E6CE6C}"/>
    <cellStyle name="Comma 2 2 4 2 4 3 2 2" xfId="32343" xr:uid="{FF228062-21F5-48E9-8FFD-A5D39C8A298E}"/>
    <cellStyle name="Comma 2 2 4 2 4 3 3" xfId="24015" xr:uid="{E7DD8A53-612B-4866-BDA7-D22E6F869818}"/>
    <cellStyle name="Comma 2 2 4 2 4 4" xfId="10134" xr:uid="{5AB92325-88CB-466B-9297-A4196C10239D}"/>
    <cellStyle name="Comma 2 2 4 2 4 4 2" xfId="26791" xr:uid="{7B0FEF25-F4FF-454B-8E02-13B0E8A43F70}"/>
    <cellStyle name="Comma 2 2 4 2 4 5" xfId="33561" xr:uid="{2A6097CD-E551-4CB9-B766-769E7F6D39B2}"/>
    <cellStyle name="Comma 2 2 4 2 4 6" xfId="18463" xr:uid="{B29E3120-8970-46FB-977C-E7F7FE542485}"/>
    <cellStyle name="Comma 2 2 4 2 5" xfId="3253" xr:uid="{9AE14474-B46F-4B22-9B84-F93C148FE5FC}"/>
    <cellStyle name="Comma 2 2 4 2 5 2" xfId="11583" xr:uid="{F8988CA7-C3A7-484B-9896-9D078B0E27F3}"/>
    <cellStyle name="Comma 2 2 4 2 5 2 2" xfId="28240" xr:uid="{1A1FCE81-7900-4EBA-ACB2-D5E2F305F37D}"/>
    <cellStyle name="Comma 2 2 4 2 5 3" xfId="19912" xr:uid="{DF31D3AA-BD61-4ADB-A9D4-AA73A8F4969D}"/>
    <cellStyle name="Comma 2 2 4 2 6" xfId="6029" xr:uid="{C443A384-0FBF-4C3C-B40C-AB1521CA5EBF}"/>
    <cellStyle name="Comma 2 2 4 2 6 2" xfId="14359" xr:uid="{28CDE50E-E303-41E9-A437-4F4410472998}"/>
    <cellStyle name="Comma 2 2 4 2 6 2 2" xfId="31016" xr:uid="{68A0936A-0822-4A1F-AAE4-EAB39A1F96A0}"/>
    <cellStyle name="Comma 2 2 4 2 6 3" xfId="22688" xr:uid="{B4053B31-1D0E-4FBA-8D40-F5642AE92205}"/>
    <cellStyle name="Comma 2 2 4 2 7" xfId="8807" xr:uid="{F5AA3A49-3722-44BC-8F0D-7173666BC9E5}"/>
    <cellStyle name="Comma 2 2 4 2 7 2" xfId="25464" xr:uid="{14F9B1BF-0EB5-46A6-A7B1-49E9605C7BF1}"/>
    <cellStyle name="Comma 2 2 4 2 8" xfId="33426" xr:uid="{A6C194D6-4FC7-4CE6-BAAA-876C8E95E33E}"/>
    <cellStyle name="Comma 2 2 4 2 9" xfId="17136" xr:uid="{83B530C3-3F78-4F4D-ACE9-9BB8E3FBEE36}"/>
    <cellStyle name="Comma 2 2 4 3" xfId="696" xr:uid="{F9BF816B-43D3-443B-B7E1-F5859D544E21}"/>
    <cellStyle name="Comma 2 2 4 3 2" xfId="2777" xr:uid="{77C9C874-9759-47A1-A7A9-A3E715F9C767}"/>
    <cellStyle name="Comma 2 2 4 3 2 2" xfId="5559" xr:uid="{38189807-D4C9-47D2-A592-74F918BCD05C}"/>
    <cellStyle name="Comma 2 2 4 3 2 2 2" xfId="13889" xr:uid="{5A400D19-CDBE-4641-B5B2-FB5F2D4C9B47}"/>
    <cellStyle name="Comma 2 2 4 3 2 2 2 2" xfId="30546" xr:uid="{8390841A-8BA8-4CB5-9404-FA710B102EF0}"/>
    <cellStyle name="Comma 2 2 4 3 2 2 3" xfId="22218" xr:uid="{9A96DFFC-ABE6-4645-8B57-046B2E69B71E}"/>
    <cellStyle name="Comma 2 2 4 3 2 3" xfId="8335" xr:uid="{F2444C88-8B43-40C0-832D-B60CB198D5A0}"/>
    <cellStyle name="Comma 2 2 4 3 2 3 2" xfId="16665" xr:uid="{86806447-ABED-4CFE-B8EA-3888BEE3020E}"/>
    <cellStyle name="Comma 2 2 4 3 2 3 2 2" xfId="33322" xr:uid="{5BF5B1D0-F3BF-40EF-B54B-3C19CBFD064F}"/>
    <cellStyle name="Comma 2 2 4 3 2 3 3" xfId="24994" xr:uid="{311B2129-40F7-4941-B010-BDFFD0B17A1C}"/>
    <cellStyle name="Comma 2 2 4 3 2 4" xfId="11113" xr:uid="{1AD3CC05-6616-4402-B2A8-1B4D21389418}"/>
    <cellStyle name="Comma 2 2 4 3 2 4 2" xfId="27770" xr:uid="{6B9B0848-686A-4BC7-9448-4C11976617B1}"/>
    <cellStyle name="Comma 2 2 4 3 2 5" xfId="33724" xr:uid="{9E0324F5-D5A4-4425-8BC3-507B174DD095}"/>
    <cellStyle name="Comma 2 2 4 3 2 6" xfId="19442" xr:uid="{9F4FC376-5A43-47DD-A5DF-A2A7D8AD8E97}"/>
    <cellStyle name="Comma 2 2 4 3 3" xfId="2026" xr:uid="{D8011D5F-C2C6-4FF4-A8ED-0BD976CA542C}"/>
    <cellStyle name="Comma 2 2 4 3 3 2" xfId="4816" xr:uid="{0ACB5D1C-4AD8-4DD9-BC11-A85B95EDBDF0}"/>
    <cellStyle name="Comma 2 2 4 3 3 2 2" xfId="13146" xr:uid="{3211E5C4-CD31-4BB1-BE5C-7F3CF5C741A0}"/>
    <cellStyle name="Comma 2 2 4 3 3 2 2 2" xfId="29803" xr:uid="{CD54A2B7-D24D-4444-89CD-F0272288C9FA}"/>
    <cellStyle name="Comma 2 2 4 3 3 2 3" xfId="21475" xr:uid="{7F827909-CA43-4B38-BA61-126FBE73C07C}"/>
    <cellStyle name="Comma 2 2 4 3 3 3" xfId="7592" xr:uid="{96EDA2A6-6EFF-47EE-A6EC-E5BC34321202}"/>
    <cellStyle name="Comma 2 2 4 3 3 3 2" xfId="15922" xr:uid="{299DE305-9065-4398-8ABF-6AF4E2A743C0}"/>
    <cellStyle name="Comma 2 2 4 3 3 3 2 2" xfId="32579" xr:uid="{D1317A2C-E1AE-4E37-A6A2-8754D4657191}"/>
    <cellStyle name="Comma 2 2 4 3 3 3 3" xfId="24251" xr:uid="{E45EB6DE-670A-43FB-A014-7C5AA8BA2658}"/>
    <cellStyle name="Comma 2 2 4 3 3 4" xfId="10370" xr:uid="{DC2631BD-13DB-4FCE-B353-EBC19A9704DD}"/>
    <cellStyle name="Comma 2 2 4 3 3 4 2" xfId="27027" xr:uid="{D9DBE228-9222-4A6F-87A3-5C081BEF6381}"/>
    <cellStyle name="Comma 2 2 4 3 3 5" xfId="33584" xr:uid="{9CC34256-008D-4B0E-B4FF-E40B8D6B6381}"/>
    <cellStyle name="Comma 2 2 4 3 3 6" xfId="18699" xr:uid="{F61A7551-81DB-44F3-AC15-CACE2B2238F4}"/>
    <cellStyle name="Comma 2 2 4 3 4" xfId="3489" xr:uid="{B1E30A64-1CF2-4FB7-873E-12AACAE63518}"/>
    <cellStyle name="Comma 2 2 4 3 4 2" xfId="11819" xr:uid="{1D24781D-5548-4A4E-8343-E4805B712B23}"/>
    <cellStyle name="Comma 2 2 4 3 4 2 2" xfId="28476" xr:uid="{028DD5EE-0E1A-472E-8776-CE71A97D2A13}"/>
    <cellStyle name="Comma 2 2 4 3 4 3" xfId="20148" xr:uid="{1F9E8DA1-36BD-4A58-884F-C2270E5B49CB}"/>
    <cellStyle name="Comma 2 2 4 3 5" xfId="6265" xr:uid="{BA9D8049-4DC2-45C7-BCBF-38C94C8837A7}"/>
    <cellStyle name="Comma 2 2 4 3 5 2" xfId="14595" xr:uid="{8140BF10-8D78-4DD3-9048-9C7ED754D1C4}"/>
    <cellStyle name="Comma 2 2 4 3 5 2 2" xfId="31252" xr:uid="{7AA973B6-BF49-4D6F-9029-14E7E8D595D8}"/>
    <cellStyle name="Comma 2 2 4 3 5 3" xfId="22924" xr:uid="{8D3AFF00-5EBD-4949-A791-ACC2B4C62FED}"/>
    <cellStyle name="Comma 2 2 4 3 6" xfId="9043" xr:uid="{D9F2344F-0F2E-4B94-ADAB-1462CE0B48DF}"/>
    <cellStyle name="Comma 2 2 4 3 6 2" xfId="25700" xr:uid="{80BCFD36-EA9D-4355-9862-3EFC18DAE97D}"/>
    <cellStyle name="Comma 2 2 4 3 7" xfId="33449" xr:uid="{8E9DC7EB-12D8-4036-A8BE-31BD0C7275F1}"/>
    <cellStyle name="Comma 2 2 4 3 8" xfId="17372" xr:uid="{F7F80F3A-05AB-4197-8457-12BC5415B548}"/>
    <cellStyle name="Comma 2 2 4 4" xfId="1173" xr:uid="{8FB3156C-4E5E-4561-AB5C-FD2CE5A0B3D6}"/>
    <cellStyle name="Comma 2 2 4 4 2" xfId="2826" xr:uid="{A2FD2C9F-64A6-4369-9B13-D941D04BCDAC}"/>
    <cellStyle name="Comma 2 2 4 4 2 2" xfId="5606" xr:uid="{25B92555-0B71-44CA-85E7-148E3D8BBD1A}"/>
    <cellStyle name="Comma 2 2 4 4 2 2 2" xfId="13936" xr:uid="{FDDA0082-804E-4439-AE09-E406EC90B180}"/>
    <cellStyle name="Comma 2 2 4 4 2 2 2 2" xfId="30593" xr:uid="{7AEE8A81-398E-4B52-B020-75F81349514A}"/>
    <cellStyle name="Comma 2 2 4 4 2 2 3" xfId="22265" xr:uid="{BA250A05-7671-49D1-B828-047F72936EE7}"/>
    <cellStyle name="Comma 2 2 4 4 2 3" xfId="8382" xr:uid="{5FDD8341-7B30-474A-9BB9-E88506C22EF6}"/>
    <cellStyle name="Comma 2 2 4 4 2 3 2" xfId="16712" xr:uid="{3127D131-4646-4D78-B51C-B480C97C4377}"/>
    <cellStyle name="Comma 2 2 4 4 2 3 2 2" xfId="33369" xr:uid="{E5BEBA4E-D5D6-41A7-8D4E-BF447C0BBEF4}"/>
    <cellStyle name="Comma 2 2 4 4 2 3 3" xfId="25041" xr:uid="{591860D7-0E18-4652-A806-B52B9AEEC4F6}"/>
    <cellStyle name="Comma 2 2 4 4 2 4" xfId="11160" xr:uid="{DF9BB518-82EF-4D21-BE04-9FE68507209B}"/>
    <cellStyle name="Comma 2 2 4 4 2 4 2" xfId="27817" xr:uid="{FF3E4C8D-041B-48AC-9A1C-964A7CAD50C5}"/>
    <cellStyle name="Comma 2 2 4 4 2 5" xfId="33773" xr:uid="{B5C66968-0BB6-4ED4-AEE9-98C9653C0F11}"/>
    <cellStyle name="Comma 2 2 4 4 2 6" xfId="19489" xr:uid="{CA9D5A34-08D7-43BB-9F96-7B919BEC1695}"/>
    <cellStyle name="Comma 2 2 4 4 3" xfId="2501" xr:uid="{1F5056AE-4D1E-47DA-95C6-B738E737DFC8}"/>
    <cellStyle name="Comma 2 2 4 4 3 2" xfId="5291" xr:uid="{7A60C181-7EEA-4FE6-82BA-FBC9367D5301}"/>
    <cellStyle name="Comma 2 2 4 4 3 2 2" xfId="13621" xr:uid="{D157A630-790D-4004-9D5E-CAFDDB45408C}"/>
    <cellStyle name="Comma 2 2 4 4 3 2 2 2" xfId="30278" xr:uid="{6B5FB4D1-E296-4B18-845A-1B0684DFF300}"/>
    <cellStyle name="Comma 2 2 4 4 3 2 3" xfId="21950" xr:uid="{C8E9554C-3834-4FD5-88B6-C90496EB6524}"/>
    <cellStyle name="Comma 2 2 4 4 3 3" xfId="8067" xr:uid="{B3DE36C3-B8FC-45FB-BA7A-244076D80B5C}"/>
    <cellStyle name="Comma 2 2 4 4 3 3 2" xfId="16397" xr:uid="{E94E4F67-7C24-4333-922E-25BB81E74E6B}"/>
    <cellStyle name="Comma 2 2 4 4 3 3 2 2" xfId="33054" xr:uid="{2A05E188-BBC2-48FF-8004-AB3A1A1D7701}"/>
    <cellStyle name="Comma 2 2 4 4 3 3 3" xfId="24726" xr:uid="{333FC9C8-4E9C-4357-9942-A58E12881D8D}"/>
    <cellStyle name="Comma 2 2 4 4 3 4" xfId="10845" xr:uid="{CD42B870-F1B9-4F64-BC0D-588001217103}"/>
    <cellStyle name="Comma 2 2 4 4 3 4 2" xfId="27502" xr:uid="{B0B70AC9-0E3E-4338-AE78-2C7786902B85}"/>
    <cellStyle name="Comma 2 2 4 4 3 5" xfId="33631" xr:uid="{EFFFC941-2FE4-4670-93AB-FEC014804458}"/>
    <cellStyle name="Comma 2 2 4 4 3 6" xfId="19174" xr:uid="{129A9788-D8F6-4D7C-A836-495DA8BA3A95}"/>
    <cellStyle name="Comma 2 2 4 4 4" xfId="3964" xr:uid="{EE5BE279-A0B7-46AC-8920-94EC53149220}"/>
    <cellStyle name="Comma 2 2 4 4 4 2" xfId="12294" xr:uid="{7EAF7D6D-E1F2-43B9-8B0A-ACAB7B72BD15}"/>
    <cellStyle name="Comma 2 2 4 4 4 2 2" xfId="28951" xr:uid="{79B350E0-56B2-43B0-8CC3-BB1D33098270}"/>
    <cellStyle name="Comma 2 2 4 4 4 3" xfId="20623" xr:uid="{31EEE64C-FBA0-4332-9665-579251CF45B5}"/>
    <cellStyle name="Comma 2 2 4 4 5" xfId="6740" xr:uid="{F3B37A13-609B-433E-9D07-D49EF9230FA3}"/>
    <cellStyle name="Comma 2 2 4 4 5 2" xfId="15070" xr:uid="{E62A1283-2159-4294-9D04-E1A554058966}"/>
    <cellStyle name="Comma 2 2 4 4 5 2 2" xfId="31727" xr:uid="{3DA4F9D5-26BE-4243-843F-A833B81B10B0}"/>
    <cellStyle name="Comma 2 2 4 4 5 3" xfId="23399" xr:uid="{2431573A-A098-4734-A67D-634FB1062492}"/>
    <cellStyle name="Comma 2 2 4 4 6" xfId="9518" xr:uid="{0A2948F2-ECD5-4882-A4C4-6B504AFFB2B4}"/>
    <cellStyle name="Comma 2 2 4 4 6 2" xfId="26175" xr:uid="{CBE40FF8-583A-44CE-B09A-FA0CCEDE642A}"/>
    <cellStyle name="Comma 2 2 4 4 7" xfId="33498" xr:uid="{5139C5C6-EC26-4C02-AE46-848CECFF4589}"/>
    <cellStyle name="Comma 2 2 4 4 8" xfId="17847" xr:uid="{9D0D885D-82F6-4E22-AA42-986127A9D838}"/>
    <cellStyle name="Comma 2 2 4 5" xfId="2731" xr:uid="{E20CA18C-D8FC-42C4-9E5A-4938AE3779CF}"/>
    <cellStyle name="Comma 2 2 4 5 2" xfId="5513" xr:uid="{AF1C43C4-B459-4559-AE77-9FD785DBAB9A}"/>
    <cellStyle name="Comma 2 2 4 5 2 2" xfId="13843" xr:uid="{2A95F630-F61B-4F04-9B5C-051D225738A3}"/>
    <cellStyle name="Comma 2 2 4 5 2 2 2" xfId="30500" xr:uid="{9754254C-C481-410C-969C-69CB83A48970}"/>
    <cellStyle name="Comma 2 2 4 5 2 3" xfId="22172" xr:uid="{0AF76844-E1AE-44E7-8DF6-784847C1EB09}"/>
    <cellStyle name="Comma 2 2 4 5 3" xfId="8289" xr:uid="{09BD6039-0D60-4E71-8DFD-5DB9F5736CCC}"/>
    <cellStyle name="Comma 2 2 4 5 3 2" xfId="16619" xr:uid="{587B959E-4CFE-4799-910E-5584DF3C3A9B}"/>
    <cellStyle name="Comma 2 2 4 5 3 2 2" xfId="33276" xr:uid="{A4B9E9CD-40E0-4A99-ACB5-9770697956BD}"/>
    <cellStyle name="Comma 2 2 4 5 3 3" xfId="24948" xr:uid="{7A8EC347-4C1B-436C-BB77-CCE48B929E09}"/>
    <cellStyle name="Comma 2 2 4 5 4" xfId="11067" xr:uid="{72E0CC0E-8AAF-4C1F-B990-BFDA189A9009}"/>
    <cellStyle name="Comma 2 2 4 5 4 2" xfId="27724" xr:uid="{9567EB67-21B8-4433-9CF3-84E115660F0F}"/>
    <cellStyle name="Comma 2 2 4 5 5" xfId="33678" xr:uid="{BD2F3F37-E783-46D5-8443-DB6FE14CB806}"/>
    <cellStyle name="Comma 2 2 4 5 6" xfId="19396" xr:uid="{B3E9E38F-8B3B-4B24-8E8A-AE6BE2B59BCA}"/>
    <cellStyle name="Comma 2 2 4 6" xfId="1553" xr:uid="{E76C158F-1E96-4DF9-858B-178A253122DC}"/>
    <cellStyle name="Comma 2 2 4 6 2" xfId="4343" xr:uid="{C93D3A8A-692E-46E2-9104-37D33B0CD0FA}"/>
    <cellStyle name="Comma 2 2 4 6 2 2" xfId="12673" xr:uid="{5338A551-668B-4989-95DC-EA3E05053197}"/>
    <cellStyle name="Comma 2 2 4 6 2 2 2" xfId="29330" xr:uid="{55BE1E5A-88F7-4342-A162-319B75EB2EE0}"/>
    <cellStyle name="Comma 2 2 4 6 2 3" xfId="21002" xr:uid="{EC290222-57C3-4302-A9D9-505684D41532}"/>
    <cellStyle name="Comma 2 2 4 6 3" xfId="7119" xr:uid="{1B356B9A-34D9-4573-B7A2-BD8EAF34568E}"/>
    <cellStyle name="Comma 2 2 4 6 3 2" xfId="15449" xr:uid="{A50292D4-6094-405F-B418-E63440FA914E}"/>
    <cellStyle name="Comma 2 2 4 6 3 2 2" xfId="32106" xr:uid="{BF874313-4D9D-43F3-ACD3-993BFF28DAF4}"/>
    <cellStyle name="Comma 2 2 4 6 3 3" xfId="23778" xr:uid="{C6E044D3-3164-4248-973B-9F4282B762F4}"/>
    <cellStyle name="Comma 2 2 4 6 4" xfId="9897" xr:uid="{9181A9CA-07C6-4956-BFD2-34E725128FDB}"/>
    <cellStyle name="Comma 2 2 4 6 4 2" xfId="26554" xr:uid="{9B98E90F-5478-4D34-85DB-88D588388414}"/>
    <cellStyle name="Comma 2 2 4 6 5" xfId="33538" xr:uid="{2DB16100-207E-4256-90C3-B25852861613}"/>
    <cellStyle name="Comma 2 2 4 6 6" xfId="18226" xr:uid="{33A31445-C98D-4E14-B210-7183F99C9A3A}"/>
    <cellStyle name="Comma 2 2 4 7" xfId="3016" xr:uid="{6857D7F7-7894-44EA-BBF3-D0F039AC8321}"/>
    <cellStyle name="Comma 2 2 4 7 2" xfId="11346" xr:uid="{D1008331-474D-4B04-83CA-76C2E1831173}"/>
    <cellStyle name="Comma 2 2 4 7 2 2" xfId="28003" xr:uid="{95AE57B7-B187-4BC4-9ED3-43F60C21D36D}"/>
    <cellStyle name="Comma 2 2 4 7 3" xfId="19675" xr:uid="{513DA569-EE40-499F-B2AE-C6C1FF267B7B}"/>
    <cellStyle name="Comma 2 2 4 8" xfId="5792" xr:uid="{F4194DD5-EC90-4E0E-B012-A356F735B948}"/>
    <cellStyle name="Comma 2 2 4 8 2" xfId="14122" xr:uid="{10A4556B-269B-436C-83A5-D990C717D260}"/>
    <cellStyle name="Comma 2 2 4 8 2 2" xfId="30779" xr:uid="{13739143-1445-4D8A-B03C-82C1139CB474}"/>
    <cellStyle name="Comma 2 2 4 8 3" xfId="22451" xr:uid="{C612551B-3BAF-4BD2-8535-11B87223F66C}"/>
    <cellStyle name="Comma 2 2 4 9" xfId="8570" xr:uid="{87A1AFB0-E4B7-4223-8526-7F60F930F4FD}"/>
    <cellStyle name="Comma 2 2 4 9 2" xfId="25227" xr:uid="{4BDCAB1A-F314-400F-B9A0-81105975A2A5}"/>
    <cellStyle name="Comma 2 2 5" xfId="344" xr:uid="{87708561-3A90-4D3A-BB89-312F59B253FE}"/>
    <cellStyle name="Comma 2 2 5 2" xfId="824" xr:uid="{859DA2BD-DC58-4506-969B-F1DCC3D23DFB}"/>
    <cellStyle name="Comma 2 2 5 2 2" xfId="2793" xr:uid="{2F1D7533-E826-4DC6-BA84-1631DACDE649}"/>
    <cellStyle name="Comma 2 2 5 2 2 2" xfId="5573" xr:uid="{B48D67EC-FF49-42A8-977E-32613577A00C}"/>
    <cellStyle name="Comma 2 2 5 2 2 2 2" xfId="13903" xr:uid="{DC037933-F3AE-41AD-B045-FB58F4D73FDE}"/>
    <cellStyle name="Comma 2 2 5 2 2 2 2 2" xfId="30560" xr:uid="{DF2B2CAE-5458-4608-BE5F-43B21B94090F}"/>
    <cellStyle name="Comma 2 2 5 2 2 2 3" xfId="22232" xr:uid="{A91E6E1C-8EC6-47BC-9CCE-2DFD4BE46FF7}"/>
    <cellStyle name="Comma 2 2 5 2 2 3" xfId="8349" xr:uid="{B679904F-189C-45EF-95BD-8537B691CBFC}"/>
    <cellStyle name="Comma 2 2 5 2 2 3 2" xfId="16679" xr:uid="{72392346-5BA2-4216-8DBA-01EEFC4C9273}"/>
    <cellStyle name="Comma 2 2 5 2 2 3 2 2" xfId="33336" xr:uid="{D8882900-FAB9-4B25-83B1-904818F8F9B4}"/>
    <cellStyle name="Comma 2 2 5 2 2 3 3" xfId="25008" xr:uid="{E147B853-616D-4340-8554-4286D16D2CD9}"/>
    <cellStyle name="Comma 2 2 5 2 2 4" xfId="11127" xr:uid="{58A17207-079A-4143-BC98-24CFE875877E}"/>
    <cellStyle name="Comma 2 2 5 2 2 4 2" xfId="27784" xr:uid="{97CF44E1-4F3E-46C6-B9A0-D85056ED2809}"/>
    <cellStyle name="Comma 2 2 5 2 2 5" xfId="33740" xr:uid="{3EFF2BE6-3290-44A2-AE10-4D73D0D69AAB}"/>
    <cellStyle name="Comma 2 2 5 2 2 6" xfId="19456" xr:uid="{9CCC2899-0F45-4250-A174-EB3CD677FE57}"/>
    <cellStyle name="Comma 2 2 5 2 3" xfId="2152" xr:uid="{D93BEA3C-96D6-4796-ACE8-28CE98E9FCAB}"/>
    <cellStyle name="Comma 2 2 5 2 3 2" xfId="4942" xr:uid="{73F2564E-F228-4F7C-868E-DC026C8CEB4E}"/>
    <cellStyle name="Comma 2 2 5 2 3 2 2" xfId="13272" xr:uid="{A1533961-7A8D-49BA-964A-C6D4C0BFD6EA}"/>
    <cellStyle name="Comma 2 2 5 2 3 2 2 2" xfId="29929" xr:uid="{9D225348-6B53-4D7A-B6F0-87A68B12D715}"/>
    <cellStyle name="Comma 2 2 5 2 3 2 3" xfId="21601" xr:uid="{49C39542-51C4-4A80-BD15-92973049A84D}"/>
    <cellStyle name="Comma 2 2 5 2 3 3" xfId="7718" xr:uid="{7DB97D94-E293-4B07-BCAC-C5A056279224}"/>
    <cellStyle name="Comma 2 2 5 2 3 3 2" xfId="16048" xr:uid="{50E4E611-9042-4C3F-BFE8-5736CE94BD0B}"/>
    <cellStyle name="Comma 2 2 5 2 3 3 2 2" xfId="32705" xr:uid="{CAB0D674-5748-448C-926F-D9299F12C120}"/>
    <cellStyle name="Comma 2 2 5 2 3 3 3" xfId="24377" xr:uid="{16F2C3C7-2AEB-4186-B0DB-28F3C5B58C69}"/>
    <cellStyle name="Comma 2 2 5 2 3 4" xfId="10496" xr:uid="{06DD963B-FAC1-4918-93E8-20722BF6A2F8}"/>
    <cellStyle name="Comma 2 2 5 2 3 4 2" xfId="27153" xr:uid="{C15B6AF5-34FC-4D88-A809-9E9F12959AE6}"/>
    <cellStyle name="Comma 2 2 5 2 3 5" xfId="33598" xr:uid="{BEBF4890-9068-4D54-99CE-29AC26FDF73D}"/>
    <cellStyle name="Comma 2 2 5 2 3 6" xfId="18825" xr:uid="{B61B13D9-BC80-458D-8B1C-505A226B40DD}"/>
    <cellStyle name="Comma 2 2 5 2 4" xfId="3615" xr:uid="{3ABDCB59-DF03-48E6-BAAF-A62FDA847FE6}"/>
    <cellStyle name="Comma 2 2 5 2 4 2" xfId="11945" xr:uid="{D4745587-DA80-4A5A-9D8B-1609A6EF4856}"/>
    <cellStyle name="Comma 2 2 5 2 4 2 2" xfId="28602" xr:uid="{977EEA9E-D51E-4C53-9EF4-71F0635D608C}"/>
    <cellStyle name="Comma 2 2 5 2 4 3" xfId="20274" xr:uid="{A55DC93B-A8EE-4EA3-85A3-EE03696FCE7B}"/>
    <cellStyle name="Comma 2 2 5 2 5" xfId="6391" xr:uid="{40EE9D8A-0766-4B96-A7A0-8CD69220F350}"/>
    <cellStyle name="Comma 2 2 5 2 5 2" xfId="14721" xr:uid="{08E5F622-A874-4825-832D-727BB2F651AE}"/>
    <cellStyle name="Comma 2 2 5 2 5 2 2" xfId="31378" xr:uid="{5B348638-2A71-4B36-A481-9642C6AD6D2C}"/>
    <cellStyle name="Comma 2 2 5 2 5 3" xfId="23050" xr:uid="{F1E87C8C-F88B-4CD7-9B99-66503FBB1B87}"/>
    <cellStyle name="Comma 2 2 5 2 6" xfId="9169" xr:uid="{7B4FB76E-F860-4365-8DE6-703D4D24ECAF}"/>
    <cellStyle name="Comma 2 2 5 2 6 2" xfId="25826" xr:uid="{2BE1C339-C3E7-4923-B5BA-731AC0B20BBD}"/>
    <cellStyle name="Comma 2 2 5 2 7" xfId="33465" xr:uid="{289AA00F-CBC3-4D7B-9449-6EAC98421DD5}"/>
    <cellStyle name="Comma 2 2 5 2 8" xfId="17498" xr:uid="{C5F7B7E9-F6C2-424B-88B6-C021DDF1D697}"/>
    <cellStyle name="Comma 2 2 5 3" xfId="2744" xr:uid="{AD3EA1D1-198D-4399-978B-CA37F71FBBE5}"/>
    <cellStyle name="Comma 2 2 5 3 2" xfId="5526" xr:uid="{A9853BF4-DA92-48A8-B1EF-66BFEAFAD89F}"/>
    <cellStyle name="Comma 2 2 5 3 2 2" xfId="13856" xr:uid="{7988471B-D41F-4D89-BDED-B2E98272E369}"/>
    <cellStyle name="Comma 2 2 5 3 2 2 2" xfId="30513" xr:uid="{5539FC30-522D-4EC3-8867-312C85C2D4B3}"/>
    <cellStyle name="Comma 2 2 5 3 2 3" xfId="22185" xr:uid="{DDD9A4EC-2047-4E65-B918-0B6B8528DD24}"/>
    <cellStyle name="Comma 2 2 5 3 3" xfId="8302" xr:uid="{9B98862B-35E4-4E39-8CD4-08F6EA17CE48}"/>
    <cellStyle name="Comma 2 2 5 3 3 2" xfId="16632" xr:uid="{A2036094-6748-402D-8DDA-861F1C40803A}"/>
    <cellStyle name="Comma 2 2 5 3 3 2 2" xfId="33289" xr:uid="{683A7328-3E9D-46FD-8240-2F50AE15D547}"/>
    <cellStyle name="Comma 2 2 5 3 3 3" xfId="24961" xr:uid="{6F7737C0-105B-4F34-8672-634D63FB0921}"/>
    <cellStyle name="Comma 2 2 5 3 4" xfId="11080" xr:uid="{157D6872-DEEC-45F3-889C-C04C2ECAF426}"/>
    <cellStyle name="Comma 2 2 5 3 4 2" xfId="27737" xr:uid="{27E6B729-1E53-450E-B102-22B62DEB2201}"/>
    <cellStyle name="Comma 2 2 5 3 5" xfId="33691" xr:uid="{08BF9BA6-E01E-4BC0-9877-73E4B6226B20}"/>
    <cellStyle name="Comma 2 2 5 3 6" xfId="19409" xr:uid="{5370CBB8-9ECF-4B8D-BC85-B4DA4A9DF1EF}"/>
    <cellStyle name="Comma 2 2 5 4" xfId="1674" xr:uid="{BD72F8DF-0AD8-41AC-B957-847B9FF881D1}"/>
    <cellStyle name="Comma 2 2 5 4 2" xfId="4464" xr:uid="{945AEE60-7C99-41E0-95B7-B534F8C6009B}"/>
    <cellStyle name="Comma 2 2 5 4 2 2" xfId="12794" xr:uid="{925B86F2-3BE3-4997-BBD5-4C7974CBBC8D}"/>
    <cellStyle name="Comma 2 2 5 4 2 2 2" xfId="29451" xr:uid="{9F3AD612-5849-49DC-B5C6-B46D3C0A5AE5}"/>
    <cellStyle name="Comma 2 2 5 4 2 3" xfId="21123" xr:uid="{78A17211-B1D7-40DD-81C2-78C9F1FB605A}"/>
    <cellStyle name="Comma 2 2 5 4 3" xfId="7240" xr:uid="{917541A7-5C7A-46D4-BA85-42D6A207D4C7}"/>
    <cellStyle name="Comma 2 2 5 4 3 2" xfId="15570" xr:uid="{45573E64-96C7-47F8-A59B-CA5B6C277A6D}"/>
    <cellStyle name="Comma 2 2 5 4 3 2 2" xfId="32227" xr:uid="{2860C360-69AC-400D-864B-B0786A7AD101}"/>
    <cellStyle name="Comma 2 2 5 4 3 3" xfId="23899" xr:uid="{1A2B691F-B6F4-474F-BAA3-75E0A78F246A}"/>
    <cellStyle name="Comma 2 2 5 4 4" xfId="10018" xr:uid="{A96FF20D-4FFA-4806-BAFF-603732721470}"/>
    <cellStyle name="Comma 2 2 5 4 4 2" xfId="26675" xr:uid="{BE4EF026-EA8A-4B2E-867D-EE2AA5F211BE}"/>
    <cellStyle name="Comma 2 2 5 4 5" xfId="33551" xr:uid="{DDB3A7D2-5DCC-4C8E-BD33-018C34EBEDD8}"/>
    <cellStyle name="Comma 2 2 5 4 6" xfId="18347" xr:uid="{45342C96-D711-4AEB-ABBD-F04841A3AFA4}"/>
    <cellStyle name="Comma 2 2 5 5" xfId="3137" xr:uid="{DBB9CBF1-05EC-47D1-9400-ED517CE37463}"/>
    <cellStyle name="Comma 2 2 5 5 2" xfId="11467" xr:uid="{774FEA19-2596-43ED-971E-783A0699C1F9}"/>
    <cellStyle name="Comma 2 2 5 5 2 2" xfId="28124" xr:uid="{F9B2E30D-8E8B-41DC-BC23-A9156837B81F}"/>
    <cellStyle name="Comma 2 2 5 5 3" xfId="19796" xr:uid="{BB2F858E-2E88-44F8-BD7C-E64EDC8D2399}"/>
    <cellStyle name="Comma 2 2 5 6" xfId="5913" xr:uid="{3118735B-D63F-4083-BE0C-8F2045B8460E}"/>
    <cellStyle name="Comma 2 2 5 6 2" xfId="14243" xr:uid="{8E670AA1-B7B2-4BAA-B218-286541087661}"/>
    <cellStyle name="Comma 2 2 5 6 2 2" xfId="30900" xr:uid="{B5CDC71E-D77E-41E5-AA9B-DBDB48460424}"/>
    <cellStyle name="Comma 2 2 5 6 3" xfId="22572" xr:uid="{AE2666F8-FB2D-4EB4-BF35-839B8032274D}"/>
    <cellStyle name="Comma 2 2 5 7" xfId="8691" xr:uid="{AFDE390C-C029-486B-A7CF-830490214B8D}"/>
    <cellStyle name="Comma 2 2 5 7 2" xfId="25348" xr:uid="{2DF9E69A-0CA2-404B-A78D-D7CAB15E3D7D}"/>
    <cellStyle name="Comma 2 2 5 8" xfId="33416" xr:uid="{C8DDA8C4-AD1A-4240-A692-8A94F46F87AB}"/>
    <cellStyle name="Comma 2 2 5 9" xfId="17020" xr:uid="{8D9E46C4-EF45-4A9B-B8E3-EBE8D08D0F12}"/>
    <cellStyle name="Comma 2 2 6" xfId="580" xr:uid="{A8F10050-3E45-4A25-AB44-D91E251FFFFF}"/>
    <cellStyle name="Comma 2 2 6 2" xfId="2767" xr:uid="{4DD7E2D8-3E25-4B48-83CA-F17C443C3E55}"/>
    <cellStyle name="Comma 2 2 6 2 2" xfId="5549" xr:uid="{04E0B8F7-3337-484D-BA79-1E3D3862D9F9}"/>
    <cellStyle name="Comma 2 2 6 2 2 2" xfId="13879" xr:uid="{17AAA299-5CBD-4B52-88D0-E14071913F6F}"/>
    <cellStyle name="Comma 2 2 6 2 2 2 2" xfId="30536" xr:uid="{96644433-F859-45C8-83C2-8AD5ACC836CD}"/>
    <cellStyle name="Comma 2 2 6 2 2 3" xfId="22208" xr:uid="{4EAE48AE-B42E-42FD-AF6E-FED19CA91DC6}"/>
    <cellStyle name="Comma 2 2 6 2 3" xfId="8325" xr:uid="{7A5D6834-F826-4B6D-89DC-EABC294B8817}"/>
    <cellStyle name="Comma 2 2 6 2 3 2" xfId="16655" xr:uid="{733238C4-40CE-4E2D-BB8D-706131E34781}"/>
    <cellStyle name="Comma 2 2 6 2 3 2 2" xfId="33312" xr:uid="{2CE8EB70-BD11-424F-B3DE-D8427D43F220}"/>
    <cellStyle name="Comma 2 2 6 2 3 3" xfId="24984" xr:uid="{56AB570B-70B0-4BD0-A1EE-965F574C12B3}"/>
    <cellStyle name="Comma 2 2 6 2 4" xfId="11103" xr:uid="{374C09EF-0FA9-41F0-A9BD-8B4E99EF2BAF}"/>
    <cellStyle name="Comma 2 2 6 2 4 2" xfId="27760" xr:uid="{84C7F625-D101-44B3-BB71-29E1CD7BBF52}"/>
    <cellStyle name="Comma 2 2 6 2 5" xfId="33714" xr:uid="{63FFA4F4-876C-4C66-BC12-23AC200AE23B}"/>
    <cellStyle name="Comma 2 2 6 2 6" xfId="19432" xr:uid="{70BC8AF7-C4D1-47BA-AB0E-5C45D7CE3000}"/>
    <cellStyle name="Comma 2 2 6 3" xfId="1910" xr:uid="{F383BDF3-6FA1-40C4-BDC2-7351B1C625F1}"/>
    <cellStyle name="Comma 2 2 6 3 2" xfId="4700" xr:uid="{E86AD0A3-CDE4-419F-AFAF-9C1C3338F0CE}"/>
    <cellStyle name="Comma 2 2 6 3 2 2" xfId="13030" xr:uid="{33319B30-FB44-4A1E-A724-EA6F1F885AD9}"/>
    <cellStyle name="Comma 2 2 6 3 2 2 2" xfId="29687" xr:uid="{94922097-BEC6-4EA4-B656-453488F987ED}"/>
    <cellStyle name="Comma 2 2 6 3 2 3" xfId="21359" xr:uid="{AFBF454E-12C3-40AC-8B82-82AE6A911702}"/>
    <cellStyle name="Comma 2 2 6 3 3" xfId="7476" xr:uid="{4FD469F6-C41A-4002-BF5D-A304A3987E1C}"/>
    <cellStyle name="Comma 2 2 6 3 3 2" xfId="15806" xr:uid="{DB200F4F-2002-4C13-8549-68873972921A}"/>
    <cellStyle name="Comma 2 2 6 3 3 2 2" xfId="32463" xr:uid="{8613BABD-7AB9-4647-8341-282505A0CB67}"/>
    <cellStyle name="Comma 2 2 6 3 3 3" xfId="24135" xr:uid="{62FCCC36-DB70-4B08-B2AD-0D40BACF5CA5}"/>
    <cellStyle name="Comma 2 2 6 3 4" xfId="10254" xr:uid="{39071FE4-1856-495B-BE38-6384B1655CB4}"/>
    <cellStyle name="Comma 2 2 6 3 4 2" xfId="26911" xr:uid="{A9E2C050-37B6-44CD-A669-3A9D3A1BD5A0}"/>
    <cellStyle name="Comma 2 2 6 3 5" xfId="33574" xr:uid="{F7458682-F218-4D15-83F4-B6BE923CC3F2}"/>
    <cellStyle name="Comma 2 2 6 3 6" xfId="18583" xr:uid="{C91E4251-8360-408D-A773-BFBF2DC1FCD5}"/>
    <cellStyle name="Comma 2 2 6 4" xfId="3373" xr:uid="{FBDC9790-14B4-48BD-8E5A-883B0BB6E703}"/>
    <cellStyle name="Comma 2 2 6 4 2" xfId="11703" xr:uid="{DC86B831-BDAB-4393-B674-FD0960EC5633}"/>
    <cellStyle name="Comma 2 2 6 4 2 2" xfId="28360" xr:uid="{D9BD0333-A7DE-4A9F-A119-1AD76809FA60}"/>
    <cellStyle name="Comma 2 2 6 4 3" xfId="20032" xr:uid="{C7A88CE7-7E2D-4C0E-B402-F0DA2A34E1CF}"/>
    <cellStyle name="Comma 2 2 6 5" xfId="6149" xr:uid="{384CE242-993A-41C0-BC39-A44F4762F7A6}"/>
    <cellStyle name="Comma 2 2 6 5 2" xfId="14479" xr:uid="{75167A34-3B9A-4C4D-999A-66AD676C7FB9}"/>
    <cellStyle name="Comma 2 2 6 5 2 2" xfId="31136" xr:uid="{79AFCAD6-D4DA-4942-A997-D9C04B2EDB2F}"/>
    <cellStyle name="Comma 2 2 6 5 3" xfId="22808" xr:uid="{70012DB2-92F4-4A86-B9D1-3AD1537BA958}"/>
    <cellStyle name="Comma 2 2 6 6" xfId="8927" xr:uid="{4C7B582A-E3B7-4C66-9C4B-7FF7A1024432}"/>
    <cellStyle name="Comma 2 2 6 6 2" xfId="25584" xr:uid="{75242A82-A078-4D77-99B5-EF3FED8F10CC}"/>
    <cellStyle name="Comma 2 2 6 7" xfId="33439" xr:uid="{B290649E-03DE-4147-8F21-75313410FC34}"/>
    <cellStyle name="Comma 2 2 6 8" xfId="17256" xr:uid="{99486A36-8127-4762-8197-61B692AD349D}"/>
    <cellStyle name="Comma 2 2 7" xfId="1057" xr:uid="{332C56FA-2E1A-430C-B25B-2986F5D18A73}"/>
    <cellStyle name="Comma 2 2 7 2" xfId="2816" xr:uid="{F6AF8C15-3D00-49E3-AD25-F98558A238E4}"/>
    <cellStyle name="Comma 2 2 7 2 2" xfId="5596" xr:uid="{5AE23FB9-37A9-460F-AF13-634D67ADB29F}"/>
    <cellStyle name="Comma 2 2 7 2 2 2" xfId="13926" xr:uid="{1782FBDD-AF10-46E1-87A1-A633FE1C2BCC}"/>
    <cellStyle name="Comma 2 2 7 2 2 2 2" xfId="30583" xr:uid="{530F35BE-A729-4976-8724-A7C37722024A}"/>
    <cellStyle name="Comma 2 2 7 2 2 3" xfId="22255" xr:uid="{1FBEAD59-15DD-4C5B-A6BC-10793D3C0068}"/>
    <cellStyle name="Comma 2 2 7 2 3" xfId="8372" xr:uid="{C3FA58FF-8F64-4207-B2B8-68054D145672}"/>
    <cellStyle name="Comma 2 2 7 2 3 2" xfId="16702" xr:uid="{AB39ACDB-E29C-4F72-91BF-8C8A19E1ECF9}"/>
    <cellStyle name="Comma 2 2 7 2 3 2 2" xfId="33359" xr:uid="{411914D6-A1DC-492F-ABC6-1BE48F9F91F8}"/>
    <cellStyle name="Comma 2 2 7 2 3 3" xfId="25031" xr:uid="{0DDA3C45-874D-4A22-ADD9-0B13AC9801B2}"/>
    <cellStyle name="Comma 2 2 7 2 4" xfId="11150" xr:uid="{E1266461-7542-43C0-A245-F667B28A16BC}"/>
    <cellStyle name="Comma 2 2 7 2 4 2" xfId="27807" xr:uid="{10BFA0BE-6081-4734-932F-AE15809E7F2F}"/>
    <cellStyle name="Comma 2 2 7 2 5" xfId="33763" xr:uid="{B1267C85-071A-4971-BA0F-FA3FBE0F1EE7}"/>
    <cellStyle name="Comma 2 2 7 2 6" xfId="19479" xr:uid="{10A14964-A083-4F5B-BF31-A9F073B862F5}"/>
    <cellStyle name="Comma 2 2 7 3" xfId="2385" xr:uid="{A8C993E7-0AE1-499A-8467-DD9210D87952}"/>
    <cellStyle name="Comma 2 2 7 3 2" xfId="5175" xr:uid="{BE106EB2-D8D1-40FA-9DC3-5AB0C6E62E53}"/>
    <cellStyle name="Comma 2 2 7 3 2 2" xfId="13505" xr:uid="{8C07C97F-B844-4AF3-89CD-3F271E73B895}"/>
    <cellStyle name="Comma 2 2 7 3 2 2 2" xfId="30162" xr:uid="{F204935A-C137-48ED-80C9-AC2A055946B1}"/>
    <cellStyle name="Comma 2 2 7 3 2 3" xfId="21834" xr:uid="{1F5FCC9C-F998-41DF-9F38-E02426A7AB69}"/>
    <cellStyle name="Comma 2 2 7 3 3" xfId="7951" xr:uid="{5F770464-86D7-4410-9B6F-0D94DAB3A88E}"/>
    <cellStyle name="Comma 2 2 7 3 3 2" xfId="16281" xr:uid="{ED416FAE-161B-4121-8E45-24AD15108CFB}"/>
    <cellStyle name="Comma 2 2 7 3 3 2 2" xfId="32938" xr:uid="{6F49A91A-D18E-4411-86BA-0C476D0C6CD0}"/>
    <cellStyle name="Comma 2 2 7 3 3 3" xfId="24610" xr:uid="{B7404BAC-1C59-4C9E-8695-437961297F0E}"/>
    <cellStyle name="Comma 2 2 7 3 4" xfId="10729" xr:uid="{E47E8DB2-893B-492E-97D6-A5A79583D9DA}"/>
    <cellStyle name="Comma 2 2 7 3 4 2" xfId="27386" xr:uid="{0BC29312-9200-48AD-BEFE-A5DEEA3B704B}"/>
    <cellStyle name="Comma 2 2 7 3 5" xfId="33621" xr:uid="{76F4118F-9477-45CC-A364-C2C1BE8BBD37}"/>
    <cellStyle name="Comma 2 2 7 3 6" xfId="19058" xr:uid="{99D81467-E3D8-4B9D-91AC-27C5912959A8}"/>
    <cellStyle name="Comma 2 2 7 4" xfId="3848" xr:uid="{01602DFF-0F0A-4FE9-B384-C9FC8D95D408}"/>
    <cellStyle name="Comma 2 2 7 4 2" xfId="12178" xr:uid="{53BDF38A-6BCE-4FA8-BA91-AB090529D5C0}"/>
    <cellStyle name="Comma 2 2 7 4 2 2" xfId="28835" xr:uid="{8650D429-F9DD-4BF4-AD30-D5C8A0DC2352}"/>
    <cellStyle name="Comma 2 2 7 4 3" xfId="20507" xr:uid="{977C368B-3E7B-418D-B72F-CE0B5AD3C634}"/>
    <cellStyle name="Comma 2 2 7 5" xfId="6624" xr:uid="{6A155E04-9F52-4392-86F1-90DACD70F87E}"/>
    <cellStyle name="Comma 2 2 7 5 2" xfId="14954" xr:uid="{6181DC24-A0E4-4DBB-8B59-CBB2C13FC9EA}"/>
    <cellStyle name="Comma 2 2 7 5 2 2" xfId="31611" xr:uid="{80F202C9-9F47-4C03-8715-35D8D447742B}"/>
    <cellStyle name="Comma 2 2 7 5 3" xfId="23283" xr:uid="{63D7D0B8-5583-445A-8A5C-4D240C62EEF8}"/>
    <cellStyle name="Comma 2 2 7 6" xfId="9402" xr:uid="{EFE8ABF7-50E5-4C3A-A630-636E7DAD7A53}"/>
    <cellStyle name="Comma 2 2 7 6 2" xfId="26059" xr:uid="{5C1F161A-BA65-4736-AD9F-F24D87A67300}"/>
    <cellStyle name="Comma 2 2 7 7" xfId="33488" xr:uid="{8275A441-298C-4E96-9336-B58C235DC0ED}"/>
    <cellStyle name="Comma 2 2 7 8" xfId="17731" xr:uid="{7F183AA1-1AA0-4FD8-A322-E606F712A71B}"/>
    <cellStyle name="Comma 2 2 8" xfId="1318" xr:uid="{5A455FC2-3AC5-4D2A-B67C-853265D0E3DA}"/>
    <cellStyle name="Comma 2 2 8 2" xfId="2646" xr:uid="{39AF0886-A167-4300-9D5C-2D00E27FC6E5}"/>
    <cellStyle name="Comma 2 2 8 2 2" xfId="5436" xr:uid="{559CA460-5AEC-4EA5-AFC3-49D3709D6AC0}"/>
    <cellStyle name="Comma 2 2 8 2 2 2" xfId="13766" xr:uid="{442A1C53-A3C3-41BA-8478-F85E96CEC54D}"/>
    <cellStyle name="Comma 2 2 8 2 2 2 2" xfId="30423" xr:uid="{1121415A-25D1-43DF-8136-AA546159A138}"/>
    <cellStyle name="Comma 2 2 8 2 2 3" xfId="22095" xr:uid="{57ECD1F0-5E25-4609-8386-84FEE0A7C2CA}"/>
    <cellStyle name="Comma 2 2 8 2 3" xfId="8212" xr:uid="{8D6C4591-E844-4C8B-9503-EC00ABA9D9FE}"/>
    <cellStyle name="Comma 2 2 8 2 3 2" xfId="16542" xr:uid="{BFE2CB09-DBE1-4DFE-BF1F-C2A4B75AC04B}"/>
    <cellStyle name="Comma 2 2 8 2 3 2 2" xfId="33199" xr:uid="{C42FC07A-54EA-41A8-A6C7-04BC814A707F}"/>
    <cellStyle name="Comma 2 2 8 2 3 3" xfId="24871" xr:uid="{0DE2F14C-974F-4AE5-8AF9-DAD74F327E4B}"/>
    <cellStyle name="Comma 2 2 8 2 4" xfId="10990" xr:uid="{95931805-E06C-4558-896E-CBFB7632D70B}"/>
    <cellStyle name="Comma 2 2 8 2 4 2" xfId="27647" xr:uid="{3E332C80-43FD-4016-AC0B-1A417ABE2A41}"/>
    <cellStyle name="Comma 2 2 8 2 5" xfId="33647" xr:uid="{D1325A7A-6C39-4C02-BE71-21836122A8B1}"/>
    <cellStyle name="Comma 2 2 8 2 6" xfId="19319" xr:uid="{5AB19B84-BCB9-4FDF-B39F-71211AC0392A}"/>
    <cellStyle name="Comma 2 2 8 3" xfId="4109" xr:uid="{3C22874F-C6E6-41BE-8750-E7E347A5EBE9}"/>
    <cellStyle name="Comma 2 2 8 3 2" xfId="12439" xr:uid="{F2F986E3-ADA4-4E93-948C-AF464FEED8AE}"/>
    <cellStyle name="Comma 2 2 8 3 2 2" xfId="29096" xr:uid="{545BDCA7-988E-423F-8F61-196EF6E51D01}"/>
    <cellStyle name="Comma 2 2 8 3 3" xfId="20768" xr:uid="{01777B91-AA8C-460E-A5FB-06E98FC3FF80}"/>
    <cellStyle name="Comma 2 2 8 4" xfId="6885" xr:uid="{2C9B895B-0F70-4C43-BA9A-81736DDAE249}"/>
    <cellStyle name="Comma 2 2 8 4 2" xfId="15215" xr:uid="{C06342D4-4272-4CCB-AA90-F34194D2B5EF}"/>
    <cellStyle name="Comma 2 2 8 4 2 2" xfId="31872" xr:uid="{0AFC24A2-A119-4E47-BA43-09CD8D67AFEA}"/>
    <cellStyle name="Comma 2 2 8 4 3" xfId="23544" xr:uid="{A43A3C09-58F6-41E1-8256-CEB19F03D7F1}"/>
    <cellStyle name="Comma 2 2 8 5" xfId="9663" xr:uid="{9459E2CC-1CFD-49CB-B449-33A7BC2546AF}"/>
    <cellStyle name="Comma 2 2 8 5 2" xfId="26320" xr:uid="{9441C5AE-7FF8-4C60-9443-6F9D386E12D3}"/>
    <cellStyle name="Comma 2 2 8 6" xfId="33514" xr:uid="{7DC1846E-2D8C-4261-8BF1-E2A7B8973AD2}"/>
    <cellStyle name="Comma 2 2 8 7" xfId="17992" xr:uid="{E565EC65-4EAA-43AE-A8E8-6285646B17FB}"/>
    <cellStyle name="Comma 2 2 9" xfId="2718" xr:uid="{8F4CCFC0-1504-46E8-A2F9-BC36D99ABA2A}"/>
    <cellStyle name="Comma 2 2 9 2" xfId="5503" xr:uid="{9D480D32-7982-403C-B8AA-C7246BE33584}"/>
    <cellStyle name="Comma 2 2 9 2 2" xfId="13833" xr:uid="{E1B73E7B-23AC-420B-9F03-C2F3D99F7025}"/>
    <cellStyle name="Comma 2 2 9 2 2 2" xfId="30490" xr:uid="{DB40ACA0-D6C3-44A9-A538-3EC57C57B1B8}"/>
    <cellStyle name="Comma 2 2 9 2 3" xfId="22162" xr:uid="{A25D3FBA-17B1-4554-97D2-48E5E3E08A2E}"/>
    <cellStyle name="Comma 2 2 9 3" xfId="8279" xr:uid="{5603336A-B435-4B99-8928-863AAE255B35}"/>
    <cellStyle name="Comma 2 2 9 3 2" xfId="16609" xr:uid="{AD9D7165-4499-4646-9935-9F18D001A568}"/>
    <cellStyle name="Comma 2 2 9 3 2 2" xfId="33266" xr:uid="{8632162B-3750-45D1-B567-C89DB8A1E5DB}"/>
    <cellStyle name="Comma 2 2 9 3 3" xfId="24938" xr:uid="{197F1A45-8420-4C53-9968-9306362FB12C}"/>
    <cellStyle name="Comma 2 2 9 4" xfId="11057" xr:uid="{B5C846D4-428D-49ED-9478-B0B7D7CCDBE7}"/>
    <cellStyle name="Comma 2 2 9 4 2" xfId="27714" xr:uid="{7CD87526-ADF5-4EB2-8856-86ECD265F2B9}"/>
    <cellStyle name="Comma 2 2 9 5" xfId="33665" xr:uid="{787BFA11-7378-4BA3-A281-65557AD0F098}"/>
    <cellStyle name="Comma 2 2 9 6" xfId="19386" xr:uid="{215C0512-688A-4461-B15E-3FAD7D63F661}"/>
    <cellStyle name="Comma 2 3" xfId="136" xr:uid="{29D0E808-A203-4841-A82A-ACFFD3D8C564}"/>
    <cellStyle name="Comma 2 3 10" xfId="5711" xr:uid="{F9DBD157-3D0B-4276-8D73-03E551DB627E}"/>
    <cellStyle name="Comma 2 3 10 2" xfId="14041" xr:uid="{639F8F38-711A-4C7B-8341-013A28D20A55}"/>
    <cellStyle name="Comma 2 3 10 2 2" xfId="30698" xr:uid="{37D9BAB1-FBFA-4C30-943C-E8FB2460E965}"/>
    <cellStyle name="Comma 2 3 10 3" xfId="22370" xr:uid="{8EDC68BC-F0DE-4E44-AF29-03399753F569}"/>
    <cellStyle name="Comma 2 3 11" xfId="8489" xr:uid="{E7FC0069-96B1-45D7-A02B-0CF144A50227}"/>
    <cellStyle name="Comma 2 3 11 2" xfId="25146" xr:uid="{15053BD9-983D-4B92-96F6-C8717E04B10A}"/>
    <cellStyle name="Comma 2 3 12" xfId="33395" xr:uid="{9BF7E16C-6890-4A92-B88D-62C88022BC38}"/>
    <cellStyle name="Comma 2 3 13" xfId="16818" xr:uid="{CD85C62C-D45F-4DFA-8526-F1383D4EED0F}"/>
    <cellStyle name="Comma 2 3 14" xfId="34685" xr:uid="{654E2896-E0C7-4965-92AE-EB12486BBB32}"/>
    <cellStyle name="Comma 2 3 2" xfId="257" xr:uid="{5352FC8E-CABD-48F7-A7BC-94C5644704EF}"/>
    <cellStyle name="Comma 2 3 2 10" xfId="33410" xr:uid="{EFB1DFF3-CBEB-4B6D-8640-7F57AE4F2EF6}"/>
    <cellStyle name="Comma 2 3 2 11" xfId="16938" xr:uid="{4DC503A9-74EE-49CB-89A5-EFEF6BDCEFE7}"/>
    <cellStyle name="Comma 2 3 2 12" xfId="35260" xr:uid="{77D16B12-B04D-473A-A71D-5F41C008F9AB}"/>
    <cellStyle name="Comma 2 3 2 2" xfId="499" xr:uid="{7D86C70A-2544-4789-B9BF-936328CA6B8A}"/>
    <cellStyle name="Comma 2 3 2 2 2" xfId="975" xr:uid="{C9F79535-E936-4E0D-9186-51D103008458}"/>
    <cellStyle name="Comma 2 3 2 2 2 2" xfId="2810" xr:uid="{B011C698-C9FA-439D-891A-865D87BAE9A6}"/>
    <cellStyle name="Comma 2 3 2 2 2 2 2" xfId="5590" xr:uid="{BF14D23C-E186-47E3-9569-988EF1A6C6BE}"/>
    <cellStyle name="Comma 2 3 2 2 2 2 2 2" xfId="13920" xr:uid="{1EDB1445-A96E-4C2B-B204-C6567D3DBD4C}"/>
    <cellStyle name="Comma 2 3 2 2 2 2 2 2 2" xfId="30577" xr:uid="{DEF904D0-EB1A-40D7-AC04-4730CA7059BD}"/>
    <cellStyle name="Comma 2 3 2 2 2 2 2 3" xfId="22249" xr:uid="{256439A4-8627-4A7A-AAE1-BC19E77104A8}"/>
    <cellStyle name="Comma 2 3 2 2 2 2 3" xfId="8366" xr:uid="{3580A258-4942-4FF7-8B1A-6720FD502059}"/>
    <cellStyle name="Comma 2 3 2 2 2 2 3 2" xfId="16696" xr:uid="{B139478A-2FF9-4953-865D-F5AF0E31A2E3}"/>
    <cellStyle name="Comma 2 3 2 2 2 2 3 2 2" xfId="33353" xr:uid="{15904EC8-EF89-4B89-9E61-811D8AA23AA1}"/>
    <cellStyle name="Comma 2 3 2 2 2 2 3 3" xfId="25025" xr:uid="{B06B3AE2-7BE0-40F2-9601-36A6CE6609D1}"/>
    <cellStyle name="Comma 2 3 2 2 2 2 4" xfId="11144" xr:uid="{01C26DA5-1B2E-4054-A1AA-BA8D8126A3A3}"/>
    <cellStyle name="Comma 2 3 2 2 2 2 4 2" xfId="27801" xr:uid="{428E836C-89B6-48E3-B1E9-9236B416DD83}"/>
    <cellStyle name="Comma 2 3 2 2 2 2 5" xfId="33757" xr:uid="{A238CA0A-FF22-474B-9BD2-01532EE7CC2F}"/>
    <cellStyle name="Comma 2 3 2 2 2 2 6" xfId="19473" xr:uid="{DA3AD0D1-2C68-4830-A0DF-9839E6D1938F}"/>
    <cellStyle name="Comma 2 3 2 2 2 3" xfId="2303" xr:uid="{B16E94F1-68E8-4B1D-A922-93187261D7E2}"/>
    <cellStyle name="Comma 2 3 2 2 2 3 2" xfId="5093" xr:uid="{66C458C0-8EC1-4210-A8AC-A805380C14F6}"/>
    <cellStyle name="Comma 2 3 2 2 2 3 2 2" xfId="13423" xr:uid="{27F5DD16-1A88-4219-81CD-0F4A517091D5}"/>
    <cellStyle name="Comma 2 3 2 2 2 3 2 2 2" xfId="30080" xr:uid="{3113B52E-342F-4CC8-99E0-847939EE453A}"/>
    <cellStyle name="Comma 2 3 2 2 2 3 2 3" xfId="21752" xr:uid="{6C6B9DDD-0394-4B4C-926C-B2DA791C9B8C}"/>
    <cellStyle name="Comma 2 3 2 2 2 3 3" xfId="7869" xr:uid="{DC2AA7C6-AA22-4A8E-8F70-53E14CC2125D}"/>
    <cellStyle name="Comma 2 3 2 2 2 3 3 2" xfId="16199" xr:uid="{7F859678-A603-4205-873F-596C286E5840}"/>
    <cellStyle name="Comma 2 3 2 2 2 3 3 2 2" xfId="32856" xr:uid="{22BCC63B-F3EC-4C1A-ABE7-A19FD0D919AE}"/>
    <cellStyle name="Comma 2 3 2 2 2 3 3 3" xfId="24528" xr:uid="{400E69B3-3C5C-46F9-9F64-54B973088EFB}"/>
    <cellStyle name="Comma 2 3 2 2 2 3 4" xfId="10647" xr:uid="{F4B13068-2A47-4194-BCE9-FC31F8D6CF3B}"/>
    <cellStyle name="Comma 2 3 2 2 2 3 4 2" xfId="27304" xr:uid="{8CF1FB43-57E9-4979-908D-A90EEA0E680A}"/>
    <cellStyle name="Comma 2 3 2 2 2 3 5" xfId="33615" xr:uid="{5A31383B-9456-4B03-B60C-9BDC51CEBECD}"/>
    <cellStyle name="Comma 2 3 2 2 2 3 6" xfId="18976" xr:uid="{9F2E6089-C142-47A6-9D44-9C3FC1D73255}"/>
    <cellStyle name="Comma 2 3 2 2 2 4" xfId="3766" xr:uid="{6FC31DCE-F823-43E0-83D4-FEB6C238A15B}"/>
    <cellStyle name="Comma 2 3 2 2 2 4 2" xfId="12096" xr:uid="{6A0C19CE-F7FA-45FC-972A-EC5E92E60353}"/>
    <cellStyle name="Comma 2 3 2 2 2 4 2 2" xfId="28753" xr:uid="{7274FEF3-C54A-4243-805B-0ABCD3DDD25A}"/>
    <cellStyle name="Comma 2 3 2 2 2 4 3" xfId="20425" xr:uid="{54991AB7-9320-40BB-92A6-F771C01FC9E2}"/>
    <cellStyle name="Comma 2 3 2 2 2 5" xfId="6542" xr:uid="{E6921BB7-0A28-408D-985E-BAEDE371F26B}"/>
    <cellStyle name="Comma 2 3 2 2 2 5 2" xfId="14872" xr:uid="{88F7A78A-042E-498A-B050-DF7307436651}"/>
    <cellStyle name="Comma 2 3 2 2 2 5 2 2" xfId="31529" xr:uid="{D375A67E-4B2C-4783-A7C1-CA5E1965876F}"/>
    <cellStyle name="Comma 2 3 2 2 2 5 3" xfId="23201" xr:uid="{1BE09213-E632-4D97-A57B-9FA29B05F386}"/>
    <cellStyle name="Comma 2 3 2 2 2 6" xfId="9320" xr:uid="{CB192802-EFF4-4D51-8C87-7CA82C8A8F4C}"/>
    <cellStyle name="Comma 2 3 2 2 2 6 2" xfId="25977" xr:uid="{BB561CC6-A926-4657-8252-18D48B281C4C}"/>
    <cellStyle name="Comma 2 3 2 2 2 7" xfId="33482" xr:uid="{0AA22202-24D5-40C4-89C5-B6FD94441167}"/>
    <cellStyle name="Comma 2 3 2 2 2 8" xfId="17649" xr:uid="{2BFAF269-DB52-40F6-9CDE-C0452C9C012E}"/>
    <cellStyle name="Comma 2 3 2 2 3" xfId="2761" xr:uid="{202906FA-31D5-4CF8-8304-F7F1FC1FB9AB}"/>
    <cellStyle name="Comma 2 3 2 2 3 2" xfId="5543" xr:uid="{64DAEC36-209D-4760-AE7D-3C31C0C6C692}"/>
    <cellStyle name="Comma 2 3 2 2 3 2 2" xfId="13873" xr:uid="{7996F314-5D20-4B4E-8AFF-1DF8C5A33F1A}"/>
    <cellStyle name="Comma 2 3 2 2 3 2 2 2" xfId="30530" xr:uid="{C87A2BD7-E7B6-4571-B9A4-D04050478D16}"/>
    <cellStyle name="Comma 2 3 2 2 3 2 3" xfId="22202" xr:uid="{AEB37278-9CE9-4270-9EAB-C40D606C11DC}"/>
    <cellStyle name="Comma 2 3 2 2 3 3" xfId="8319" xr:uid="{09BCFD37-EACE-4B50-B4B8-D6549036384F}"/>
    <cellStyle name="Comma 2 3 2 2 3 3 2" xfId="16649" xr:uid="{A8F16430-18C1-4C93-9C38-5655BD159C98}"/>
    <cellStyle name="Comma 2 3 2 2 3 3 2 2" xfId="33306" xr:uid="{E09A0F8D-5E9D-403D-B003-FE406C7CE07D}"/>
    <cellStyle name="Comma 2 3 2 2 3 3 3" xfId="24978" xr:uid="{53626598-7F71-47E9-B446-176236ECBE3E}"/>
    <cellStyle name="Comma 2 3 2 2 3 4" xfId="11097" xr:uid="{2591FA87-2E24-4975-A72B-CBE6D819C5F4}"/>
    <cellStyle name="Comma 2 3 2 2 3 4 2" xfId="27754" xr:uid="{D71D5D6A-3A1E-4A7E-ACDE-E8587864C0D2}"/>
    <cellStyle name="Comma 2 3 2 2 3 5" xfId="33708" xr:uid="{DD65D3B0-40D0-4082-A287-4E5EF0E7F8FB}"/>
    <cellStyle name="Comma 2 3 2 2 3 6" xfId="19426" xr:uid="{BF2BE879-43EE-4700-847C-3DD80FC72D7F}"/>
    <cellStyle name="Comma 2 3 2 2 4" xfId="1829" xr:uid="{C0CF1E79-763D-4B1B-811F-ACBDEF6411B6}"/>
    <cellStyle name="Comma 2 3 2 2 4 2" xfId="4619" xr:uid="{5E1ED821-689D-4F58-A562-F099E9EB2212}"/>
    <cellStyle name="Comma 2 3 2 2 4 2 2" xfId="12949" xr:uid="{3E5DD824-11C4-4FE1-A96C-65FB75291A2B}"/>
    <cellStyle name="Comma 2 3 2 2 4 2 2 2" xfId="29606" xr:uid="{2E83ECE8-3CF4-4E7A-B3FC-1007C1ACEFD9}"/>
    <cellStyle name="Comma 2 3 2 2 4 2 3" xfId="21278" xr:uid="{773090D2-0757-4504-8BF7-E1AE18F6F79E}"/>
    <cellStyle name="Comma 2 3 2 2 4 3" xfId="7395" xr:uid="{CB98ABC9-644E-4459-A920-934C1D36B917}"/>
    <cellStyle name="Comma 2 3 2 2 4 3 2" xfId="15725" xr:uid="{BD490A79-717A-474E-B446-D7ABA3932107}"/>
    <cellStyle name="Comma 2 3 2 2 4 3 2 2" xfId="32382" xr:uid="{52EB6EBF-1737-4C4A-B833-9D4D7C09EE05}"/>
    <cellStyle name="Comma 2 3 2 2 4 3 3" xfId="24054" xr:uid="{621F4B01-D37D-45A2-A61B-88FC450A76FC}"/>
    <cellStyle name="Comma 2 3 2 2 4 4" xfId="10173" xr:uid="{5CD1872B-3D91-4EAA-9D41-7F6E419308F7}"/>
    <cellStyle name="Comma 2 3 2 2 4 4 2" xfId="26830" xr:uid="{4417414E-96EB-4867-A068-731F9974AFC0}"/>
    <cellStyle name="Comma 2 3 2 2 4 5" xfId="33568" xr:uid="{2C4ED3A7-B2FD-4FE0-9566-CCA271B094B0}"/>
    <cellStyle name="Comma 2 3 2 2 4 6" xfId="18502" xr:uid="{D0615F13-921C-4CB1-BAFD-480933289F14}"/>
    <cellStyle name="Comma 2 3 2 2 5" xfId="3292" xr:uid="{CDEE1942-1255-453A-9BFB-274E3A0DCDFE}"/>
    <cellStyle name="Comma 2 3 2 2 5 2" xfId="11622" xr:uid="{91F0037E-D6FC-47A5-AA55-F0F49F3E196F}"/>
    <cellStyle name="Comma 2 3 2 2 5 2 2" xfId="28279" xr:uid="{60626DF2-0938-4355-A38C-DAB358220316}"/>
    <cellStyle name="Comma 2 3 2 2 5 3" xfId="19951" xr:uid="{7BA74C73-4D9A-4A7A-9522-4824402AB6E1}"/>
    <cellStyle name="Comma 2 3 2 2 6" xfId="6068" xr:uid="{78CAF6F7-CCAC-48DA-BD7E-98ED9D00466B}"/>
    <cellStyle name="Comma 2 3 2 2 6 2" xfId="14398" xr:uid="{16ED7DD8-90B4-4BC1-9AC9-5DDA223CCDFA}"/>
    <cellStyle name="Comma 2 3 2 2 6 2 2" xfId="31055" xr:uid="{9583A113-2E8D-4C14-B7C0-C4AE3BC52702}"/>
    <cellStyle name="Comma 2 3 2 2 6 3" xfId="22727" xr:uid="{8F578D48-430E-4081-8582-43DA53C3BBD2}"/>
    <cellStyle name="Comma 2 3 2 2 7" xfId="8846" xr:uid="{8D5B308C-9156-4398-ACB7-E9C78CFEF127}"/>
    <cellStyle name="Comma 2 3 2 2 7 2" xfId="25503" xr:uid="{D536E847-9F38-4BDE-AB7B-93AD3A278FDE}"/>
    <cellStyle name="Comma 2 3 2 2 8" xfId="33433" xr:uid="{30AEA434-18D7-496F-BED8-B82F3A71DE91}"/>
    <cellStyle name="Comma 2 3 2 2 9" xfId="17175" xr:uid="{97A1DA4C-0BAB-4534-BEC8-8385D2032494}"/>
    <cellStyle name="Comma 2 3 2 3" xfId="735" xr:uid="{160F798A-6AEA-4CAD-9DFF-5286B5C01217}"/>
    <cellStyle name="Comma 2 3 2 3 2" xfId="2784" xr:uid="{1CA51104-7ABB-4031-9837-AB5A6EE0765C}"/>
    <cellStyle name="Comma 2 3 2 3 2 2" xfId="5566" xr:uid="{21E58967-99E4-40F3-A7A3-4E3189ED0F4F}"/>
    <cellStyle name="Comma 2 3 2 3 2 2 2" xfId="13896" xr:uid="{1579C86F-0461-4BE0-9FD8-8E7E87EB4EAC}"/>
    <cellStyle name="Comma 2 3 2 3 2 2 2 2" xfId="30553" xr:uid="{139AC54E-688F-41BE-9A2F-1958F9B9A81F}"/>
    <cellStyle name="Comma 2 3 2 3 2 2 3" xfId="22225" xr:uid="{5F02091D-0801-40BD-B853-472DFCC6C8AB}"/>
    <cellStyle name="Comma 2 3 2 3 2 3" xfId="8342" xr:uid="{C220DF21-CACB-4A7C-9F69-9876F8F8FA9E}"/>
    <cellStyle name="Comma 2 3 2 3 2 3 2" xfId="16672" xr:uid="{1597B7BE-4255-4CB2-BF05-0904AE4C9CAA}"/>
    <cellStyle name="Comma 2 3 2 3 2 3 2 2" xfId="33329" xr:uid="{C4C27606-FF18-41B7-8179-8AC267CBEDF4}"/>
    <cellStyle name="Comma 2 3 2 3 2 3 3" xfId="25001" xr:uid="{30D57E50-3CFF-4871-A4AA-96DFF4E5BA4C}"/>
    <cellStyle name="Comma 2 3 2 3 2 4" xfId="11120" xr:uid="{6628BC12-49C4-41E4-BB92-8958599035AB}"/>
    <cellStyle name="Comma 2 3 2 3 2 4 2" xfId="27777" xr:uid="{15972392-6769-4193-90EA-80105B1E536C}"/>
    <cellStyle name="Comma 2 3 2 3 2 5" xfId="33731" xr:uid="{D602904C-7E0E-4AFA-B088-9381657C659C}"/>
    <cellStyle name="Comma 2 3 2 3 2 6" xfId="19449" xr:uid="{C6DD4ECC-D1C5-4D52-9541-98B071B40F64}"/>
    <cellStyle name="Comma 2 3 2 3 3" xfId="2065" xr:uid="{13FD1175-849C-49A9-95A1-14F4EDF61689}"/>
    <cellStyle name="Comma 2 3 2 3 3 2" xfId="4855" xr:uid="{87D95688-F075-42C9-9B4A-0E579589FAF0}"/>
    <cellStyle name="Comma 2 3 2 3 3 2 2" xfId="13185" xr:uid="{6743E5FD-D131-4916-88ED-258136B651D6}"/>
    <cellStyle name="Comma 2 3 2 3 3 2 2 2" xfId="29842" xr:uid="{612D292A-A5FD-498A-8192-7057E36D0BBB}"/>
    <cellStyle name="Comma 2 3 2 3 3 2 3" xfId="21514" xr:uid="{658FF757-98DF-4EF6-871F-D2E1D21B739D}"/>
    <cellStyle name="Comma 2 3 2 3 3 3" xfId="7631" xr:uid="{16C89D56-BC65-41D9-A2BF-09218289963A}"/>
    <cellStyle name="Comma 2 3 2 3 3 3 2" xfId="15961" xr:uid="{9E18C521-A890-4347-B0C3-9FA959130BB3}"/>
    <cellStyle name="Comma 2 3 2 3 3 3 2 2" xfId="32618" xr:uid="{9031412D-8749-41D2-8651-FDCE4A2074E5}"/>
    <cellStyle name="Comma 2 3 2 3 3 3 3" xfId="24290" xr:uid="{0A1E0D5F-476B-4DFB-958F-F4BD32B56DE5}"/>
    <cellStyle name="Comma 2 3 2 3 3 4" xfId="10409" xr:uid="{D8E43DB1-6EAE-4350-BD93-1394C736EFCE}"/>
    <cellStyle name="Comma 2 3 2 3 3 4 2" xfId="27066" xr:uid="{DDC7588A-3497-4B10-BDEF-8F0A8D238CCE}"/>
    <cellStyle name="Comma 2 3 2 3 3 5" xfId="33591" xr:uid="{023CC6BD-22CB-4925-AB0C-5A34C1B233AD}"/>
    <cellStyle name="Comma 2 3 2 3 3 6" xfId="18738" xr:uid="{485D0706-F677-4475-B357-3C1956C0F9F1}"/>
    <cellStyle name="Comma 2 3 2 3 4" xfId="3528" xr:uid="{A26B824E-D7AD-421C-8F29-B958830D054C}"/>
    <cellStyle name="Comma 2 3 2 3 4 2" xfId="11858" xr:uid="{B3F0A416-17F6-4938-A7E3-E1D8392C128B}"/>
    <cellStyle name="Comma 2 3 2 3 4 2 2" xfId="28515" xr:uid="{5B2A191B-95F6-485B-A9B2-E39876DBC91D}"/>
    <cellStyle name="Comma 2 3 2 3 4 3" xfId="20187" xr:uid="{CE3F224B-FCC6-42E4-9477-D2D40A37100C}"/>
    <cellStyle name="Comma 2 3 2 3 5" xfId="6304" xr:uid="{762BCE9C-0046-4EB2-A8C5-0BA97CFE55F7}"/>
    <cellStyle name="Comma 2 3 2 3 5 2" xfId="14634" xr:uid="{6D4577BA-3F1E-434D-8452-A1B76C996E53}"/>
    <cellStyle name="Comma 2 3 2 3 5 2 2" xfId="31291" xr:uid="{78979C66-3CE5-484D-AED2-2C3EFFD2C9AC}"/>
    <cellStyle name="Comma 2 3 2 3 5 3" xfId="22963" xr:uid="{7344535C-5C8D-495D-A46B-73D7BD074F47}"/>
    <cellStyle name="Comma 2 3 2 3 6" xfId="9082" xr:uid="{B761C0DF-2AA0-4FFF-890B-FE2ABD5E8689}"/>
    <cellStyle name="Comma 2 3 2 3 6 2" xfId="25739" xr:uid="{81E7B1AB-58FE-4BDA-A745-A384B9DB13A7}"/>
    <cellStyle name="Comma 2 3 2 3 7" xfId="33456" xr:uid="{887A627D-668E-4AA0-88ED-BA48FD93BB09}"/>
    <cellStyle name="Comma 2 3 2 3 8" xfId="17411" xr:uid="{EBB706B5-F4A0-40DB-9DD2-359BA95C3918}"/>
    <cellStyle name="Comma 2 3 2 4" xfId="1212" xr:uid="{DD2E8510-AAC0-4A1E-83B9-B218F12C8151}"/>
    <cellStyle name="Comma 2 3 2 4 2" xfId="2833" xr:uid="{F89D92D1-7DB8-47D0-A959-F90816B4C095}"/>
    <cellStyle name="Comma 2 3 2 4 2 2" xfId="5613" xr:uid="{A9D5152F-A01B-483F-B37E-09A1D3177EE0}"/>
    <cellStyle name="Comma 2 3 2 4 2 2 2" xfId="13943" xr:uid="{CAF1EF77-22C7-470C-B743-509202D68F34}"/>
    <cellStyle name="Comma 2 3 2 4 2 2 2 2" xfId="30600" xr:uid="{0892BD1B-62AE-4CA9-B4FC-81FBADE7BB71}"/>
    <cellStyle name="Comma 2 3 2 4 2 2 3" xfId="22272" xr:uid="{97287620-52F4-41D3-8100-F4D23D66F8B1}"/>
    <cellStyle name="Comma 2 3 2 4 2 3" xfId="8389" xr:uid="{D4D29457-B004-4A2D-8AF3-6CA7ADCF5EBF}"/>
    <cellStyle name="Comma 2 3 2 4 2 3 2" xfId="16719" xr:uid="{233B6961-238B-4DD7-B08E-7FBEEB0A3C91}"/>
    <cellStyle name="Comma 2 3 2 4 2 3 2 2" xfId="33376" xr:uid="{E1C3CD68-D1CE-4070-9C89-853467879C8C}"/>
    <cellStyle name="Comma 2 3 2 4 2 3 3" xfId="25048" xr:uid="{E97DAE16-47EB-4660-BA51-F3B71A466289}"/>
    <cellStyle name="Comma 2 3 2 4 2 4" xfId="11167" xr:uid="{40A58ECF-367C-4F0C-83EB-4C2F48A63482}"/>
    <cellStyle name="Comma 2 3 2 4 2 4 2" xfId="27824" xr:uid="{8970B0BD-8B69-40E3-8938-7A200506EFC1}"/>
    <cellStyle name="Comma 2 3 2 4 2 5" xfId="33780" xr:uid="{79F84D01-1BD8-4723-BB33-A00F5FEEC37D}"/>
    <cellStyle name="Comma 2 3 2 4 2 6" xfId="19496" xr:uid="{1F0EB1AD-0B37-4E46-B81D-C698700435F9}"/>
    <cellStyle name="Comma 2 3 2 4 3" xfId="2540" xr:uid="{4D560206-7D84-4092-B299-FCA2C581FB17}"/>
    <cellStyle name="Comma 2 3 2 4 3 2" xfId="5330" xr:uid="{1D6226B3-3469-4FE4-9261-6C5795E52F8F}"/>
    <cellStyle name="Comma 2 3 2 4 3 2 2" xfId="13660" xr:uid="{7A4BD8C7-BF2C-4B30-BFC2-661803751236}"/>
    <cellStyle name="Comma 2 3 2 4 3 2 2 2" xfId="30317" xr:uid="{806D26FB-79B6-4F04-A9C0-04AB258F6126}"/>
    <cellStyle name="Comma 2 3 2 4 3 2 3" xfId="21989" xr:uid="{73B5E066-1667-4D75-9D42-30F98C7F0B39}"/>
    <cellStyle name="Comma 2 3 2 4 3 3" xfId="8106" xr:uid="{9DDE2DAC-A95E-4EA3-B240-35EA2910E6E9}"/>
    <cellStyle name="Comma 2 3 2 4 3 3 2" xfId="16436" xr:uid="{39B7FFCB-77ED-4B29-9B6B-9A507C690CF1}"/>
    <cellStyle name="Comma 2 3 2 4 3 3 2 2" xfId="33093" xr:uid="{5C0C2FB1-C5C8-45D0-9D4B-F94F98BA0CDB}"/>
    <cellStyle name="Comma 2 3 2 4 3 3 3" xfId="24765" xr:uid="{27FAEA4D-9B1D-4A27-A100-143D5248A8CE}"/>
    <cellStyle name="Comma 2 3 2 4 3 4" xfId="10884" xr:uid="{C28CD0E9-5F3C-41BE-9C39-9604E3534B74}"/>
    <cellStyle name="Comma 2 3 2 4 3 4 2" xfId="27541" xr:uid="{61C56CE8-CC3E-4205-98B8-36702D00F2EB}"/>
    <cellStyle name="Comma 2 3 2 4 3 5" xfId="33638" xr:uid="{D8AEFF0E-2205-4A83-9210-318BAAAE8BE6}"/>
    <cellStyle name="Comma 2 3 2 4 3 6" xfId="19213" xr:uid="{046A938C-7B38-4484-8025-DA885557102D}"/>
    <cellStyle name="Comma 2 3 2 4 4" xfId="4003" xr:uid="{A4AA8013-2E8F-458E-898E-64770E4DFEB6}"/>
    <cellStyle name="Comma 2 3 2 4 4 2" xfId="12333" xr:uid="{9DB74BBB-7453-4CA4-B189-B90EC34DB5A5}"/>
    <cellStyle name="Comma 2 3 2 4 4 2 2" xfId="28990" xr:uid="{A958EE9F-6D13-4768-AA4E-B1EE9CE7578D}"/>
    <cellStyle name="Comma 2 3 2 4 4 3" xfId="20662" xr:uid="{5EE57B2A-1A2D-446B-A737-E64766F36980}"/>
    <cellStyle name="Comma 2 3 2 4 5" xfId="6779" xr:uid="{BD6EB1D3-99DF-4C16-A635-16904C5AE2E2}"/>
    <cellStyle name="Comma 2 3 2 4 5 2" xfId="15109" xr:uid="{A26B9088-AF44-4453-9599-C84A7A7A5CE3}"/>
    <cellStyle name="Comma 2 3 2 4 5 2 2" xfId="31766" xr:uid="{1C2FDD99-2A76-4E28-9F38-C1D7FEFC6A38}"/>
    <cellStyle name="Comma 2 3 2 4 5 3" xfId="23438" xr:uid="{92E2FA1E-CBC1-4152-989C-0D98C4B91ADA}"/>
    <cellStyle name="Comma 2 3 2 4 6" xfId="9557" xr:uid="{E54FE1BA-1446-4EBF-B511-C8913516AF3D}"/>
    <cellStyle name="Comma 2 3 2 4 6 2" xfId="26214" xr:uid="{4A190876-CA60-4CC2-8D69-CA96CE3C128E}"/>
    <cellStyle name="Comma 2 3 2 4 7" xfId="33505" xr:uid="{C1B5B0B3-601B-46F2-8E5D-D752F62C0D70}"/>
    <cellStyle name="Comma 2 3 2 4 8" xfId="17886" xr:uid="{78371980-61BA-4206-8EF0-EC1199E4F7D5}"/>
    <cellStyle name="Comma 2 3 2 5" xfId="2738" xr:uid="{88FD48B2-7BC4-48E1-B6A9-F8DB086BA8FA}"/>
    <cellStyle name="Comma 2 3 2 5 2" xfId="5520" xr:uid="{2917EA66-C4F2-44E0-B1AF-94D486FF86B7}"/>
    <cellStyle name="Comma 2 3 2 5 2 2" xfId="13850" xr:uid="{2F5DFADB-49A3-4D51-ACAE-D1C9B0BFD695}"/>
    <cellStyle name="Comma 2 3 2 5 2 2 2" xfId="30507" xr:uid="{35A65166-248E-49E7-9F9D-EC5496BC3361}"/>
    <cellStyle name="Comma 2 3 2 5 2 3" xfId="22179" xr:uid="{C52AC4B3-6DA5-4466-BB88-7548613DDFF7}"/>
    <cellStyle name="Comma 2 3 2 5 3" xfId="8296" xr:uid="{4F7DC782-9107-44B2-87CA-25847BDB4013}"/>
    <cellStyle name="Comma 2 3 2 5 3 2" xfId="16626" xr:uid="{7E6BA7E7-5D47-40E6-BBE9-98A2020CEA7C}"/>
    <cellStyle name="Comma 2 3 2 5 3 2 2" xfId="33283" xr:uid="{DAB86C03-AE87-43F9-9FDF-D2ACF51911B5}"/>
    <cellStyle name="Comma 2 3 2 5 3 3" xfId="24955" xr:uid="{4B01C836-0AA7-4836-B428-9171AA5DFFD2}"/>
    <cellStyle name="Comma 2 3 2 5 4" xfId="11074" xr:uid="{B967EACB-475C-4F2E-B150-158B31C2652D}"/>
    <cellStyle name="Comma 2 3 2 5 4 2" xfId="27731" xr:uid="{CE938177-3C6E-40C5-B748-5501A71BFC68}"/>
    <cellStyle name="Comma 2 3 2 5 5" xfId="33685" xr:uid="{2972B94C-9203-4614-8591-15E3E07B9F3B}"/>
    <cellStyle name="Comma 2 3 2 5 6" xfId="19403" xr:uid="{7442E116-5575-47B4-92F5-3BF68F4FF644}"/>
    <cellStyle name="Comma 2 3 2 6" xfId="1592" xr:uid="{AF354EF9-D030-40D1-B331-64B3F26E7B8E}"/>
    <cellStyle name="Comma 2 3 2 6 2" xfId="4382" xr:uid="{8BCB075B-2C77-4C5E-8E85-D4CECA78D87B}"/>
    <cellStyle name="Comma 2 3 2 6 2 2" xfId="12712" xr:uid="{8EC09361-F587-4C51-86CE-8D5F9D685AEB}"/>
    <cellStyle name="Comma 2 3 2 6 2 2 2" xfId="29369" xr:uid="{FF7ACBEE-EDE7-4A0D-8EA6-E536D844A97B}"/>
    <cellStyle name="Comma 2 3 2 6 2 3" xfId="21041" xr:uid="{CFE0E190-9E19-448F-B57F-B6C3138D94FE}"/>
    <cellStyle name="Comma 2 3 2 6 3" xfId="7158" xr:uid="{F214603B-0F8B-44CA-9D77-A511E947788B}"/>
    <cellStyle name="Comma 2 3 2 6 3 2" xfId="15488" xr:uid="{6B73F7FF-3FA7-4949-AD14-7A12C151E446}"/>
    <cellStyle name="Comma 2 3 2 6 3 2 2" xfId="32145" xr:uid="{80FA6036-3B0E-4EC9-AB5E-E96C617F5138}"/>
    <cellStyle name="Comma 2 3 2 6 3 3" xfId="23817" xr:uid="{73799CF8-9485-4414-8800-D2431B2EB4F9}"/>
    <cellStyle name="Comma 2 3 2 6 4" xfId="9936" xr:uid="{0553FED3-9E13-43F4-8518-8F63DBC60F5C}"/>
    <cellStyle name="Comma 2 3 2 6 4 2" xfId="26593" xr:uid="{D5027CBC-ED5B-4857-96B0-BA1129DF5CD9}"/>
    <cellStyle name="Comma 2 3 2 6 5" xfId="33545" xr:uid="{99F19984-D486-4BAA-9B65-08D045452B0B}"/>
    <cellStyle name="Comma 2 3 2 6 6" xfId="18265" xr:uid="{33DC9533-C970-49C6-9EED-BA113D7797C9}"/>
    <cellStyle name="Comma 2 3 2 7" xfId="3055" xr:uid="{93112859-578D-43B8-93E1-60AFAEEEF8F9}"/>
    <cellStyle name="Comma 2 3 2 7 2" xfId="11385" xr:uid="{77940A83-099D-4E2F-A60A-CEEEDCABA8C5}"/>
    <cellStyle name="Comma 2 3 2 7 2 2" xfId="28042" xr:uid="{BB15AF1B-FD1E-4F37-A473-82EFC5DEDBC4}"/>
    <cellStyle name="Comma 2 3 2 7 3" xfId="19714" xr:uid="{9201C234-095A-48D0-BD8B-3469B3878A14}"/>
    <cellStyle name="Comma 2 3 2 8" xfId="5831" xr:uid="{49F7C777-BCF5-4E57-A03C-461D4892D5DA}"/>
    <cellStyle name="Comma 2 3 2 8 2" xfId="14161" xr:uid="{C247F649-6DD5-49AD-9281-E4F84B26405E}"/>
    <cellStyle name="Comma 2 3 2 8 2 2" xfId="30818" xr:uid="{704FE08A-8176-4D9E-A66A-509D2E2B6FD9}"/>
    <cellStyle name="Comma 2 3 2 8 3" xfId="22490" xr:uid="{B2644A49-7B62-4B72-A759-D6A2EC8C7252}"/>
    <cellStyle name="Comma 2 3 2 9" xfId="8609" xr:uid="{BBE2BE9D-436A-4495-B9AC-1865BB40CB79}"/>
    <cellStyle name="Comma 2 3 2 9 2" xfId="25266" xr:uid="{2D002BB8-6CD5-43F1-BC09-CA683E0592DA}"/>
    <cellStyle name="Comma 2 3 3" xfId="379" xr:uid="{30D2D883-4728-49E1-8677-778EE8480F3E}"/>
    <cellStyle name="Comma 2 3 3 2" xfId="857" xr:uid="{10071818-2B53-411E-B8FE-C3B8F8505FCD}"/>
    <cellStyle name="Comma 2 3 3 2 2" xfId="2796" xr:uid="{2449916D-B575-4A06-9899-5A256875296C}"/>
    <cellStyle name="Comma 2 3 3 2 2 2" xfId="5576" xr:uid="{A68084B7-7C27-4DEF-8012-763D2B530E4B}"/>
    <cellStyle name="Comma 2 3 3 2 2 2 2" xfId="13906" xr:uid="{6C01E6F6-3FAD-4D98-9591-4A7C003135CF}"/>
    <cellStyle name="Comma 2 3 3 2 2 2 2 2" xfId="30563" xr:uid="{5CC90FDE-7A3E-4D46-882E-65AFFCD2A583}"/>
    <cellStyle name="Comma 2 3 3 2 2 2 3" xfId="22235" xr:uid="{354FBB66-E06A-4DE3-B1E2-67C4B9150FC7}"/>
    <cellStyle name="Comma 2 3 3 2 2 3" xfId="8352" xr:uid="{BCDA7B6E-EEED-401A-B242-1888DB12E337}"/>
    <cellStyle name="Comma 2 3 3 2 2 3 2" xfId="16682" xr:uid="{EF783297-6F72-4359-B801-1FDF1B4E9A9F}"/>
    <cellStyle name="Comma 2 3 3 2 2 3 2 2" xfId="33339" xr:uid="{6ADB581A-17E1-4AF4-807A-E4A094FC3509}"/>
    <cellStyle name="Comma 2 3 3 2 2 3 3" xfId="25011" xr:uid="{0E62C036-66DB-4E17-9D98-15851432F84F}"/>
    <cellStyle name="Comma 2 3 3 2 2 4" xfId="11130" xr:uid="{F2B1C95E-8700-4EE4-8968-1C1D2FEB11C6}"/>
    <cellStyle name="Comma 2 3 3 2 2 4 2" xfId="27787" xr:uid="{5E1D0AE6-4CB1-486D-BEBA-4473B1148F2C}"/>
    <cellStyle name="Comma 2 3 3 2 2 5" xfId="33743" xr:uid="{DF6C6D46-A678-4CA4-B933-B8A191D76DA2}"/>
    <cellStyle name="Comma 2 3 3 2 2 6" xfId="19459" xr:uid="{209E2A27-2B5F-47F6-AA39-8B5366AF60B0}"/>
    <cellStyle name="Comma 2 3 3 2 3" xfId="2185" xr:uid="{F9C9EEBA-0AC6-4181-BD24-06CCE19B0B31}"/>
    <cellStyle name="Comma 2 3 3 2 3 2" xfId="4975" xr:uid="{68D4BF49-A873-4D4F-941E-2BAF5716A150}"/>
    <cellStyle name="Comma 2 3 3 2 3 2 2" xfId="13305" xr:uid="{89171E89-C80E-47DF-8DCB-B280917760E3}"/>
    <cellStyle name="Comma 2 3 3 2 3 2 2 2" xfId="29962" xr:uid="{F2DA0FD6-3A4B-4A4A-A3F1-F7571F8C0162}"/>
    <cellStyle name="Comma 2 3 3 2 3 2 3" xfId="21634" xr:uid="{A59B529C-F980-495C-AF70-ED33CF232EEA}"/>
    <cellStyle name="Comma 2 3 3 2 3 3" xfId="7751" xr:uid="{2E53E056-8C80-46E4-AAD0-C571510F4146}"/>
    <cellStyle name="Comma 2 3 3 2 3 3 2" xfId="16081" xr:uid="{6B78DBDE-9AA9-4E96-BB4D-795CBD426758}"/>
    <cellStyle name="Comma 2 3 3 2 3 3 2 2" xfId="32738" xr:uid="{66971C7A-B6E6-4A5B-B4D9-08BD923C52F7}"/>
    <cellStyle name="Comma 2 3 3 2 3 3 3" xfId="24410" xr:uid="{59168179-BB77-4742-AEC5-C1D097C0B61A}"/>
    <cellStyle name="Comma 2 3 3 2 3 4" xfId="10529" xr:uid="{D192D5CD-CEC6-4E0C-931E-CD83635F6558}"/>
    <cellStyle name="Comma 2 3 3 2 3 4 2" xfId="27186" xr:uid="{105892A5-9816-48DE-A804-9E02E8DB1F0D}"/>
    <cellStyle name="Comma 2 3 3 2 3 5" xfId="33601" xr:uid="{EBA3F4FC-DDA8-4BF1-997B-C518F18DF0FB}"/>
    <cellStyle name="Comma 2 3 3 2 3 6" xfId="18858" xr:uid="{5777BE15-EE07-45C5-BDA5-816BF4561513}"/>
    <cellStyle name="Comma 2 3 3 2 4" xfId="3648" xr:uid="{668FD64F-A3A9-4932-B1CE-7D8AABC8519D}"/>
    <cellStyle name="Comma 2 3 3 2 4 2" xfId="11978" xr:uid="{0D884C86-B891-484D-9FB8-7B1B0F166579}"/>
    <cellStyle name="Comma 2 3 3 2 4 2 2" xfId="28635" xr:uid="{F7979674-7971-4C3B-B3F3-3C53F0818539}"/>
    <cellStyle name="Comma 2 3 3 2 4 3" xfId="20307" xr:uid="{28F21EC3-AB03-4ACC-BA78-F071CDA818C1}"/>
    <cellStyle name="Comma 2 3 3 2 5" xfId="6424" xr:uid="{D7BC92CC-91EB-4556-BF9F-78AF4D53300F}"/>
    <cellStyle name="Comma 2 3 3 2 5 2" xfId="14754" xr:uid="{5AC53A5E-8E3E-4930-A3AC-C9CB9146C2A4}"/>
    <cellStyle name="Comma 2 3 3 2 5 2 2" xfId="31411" xr:uid="{BA24EB60-2DD9-4516-A33C-FECD4941A2B5}"/>
    <cellStyle name="Comma 2 3 3 2 5 3" xfId="23083" xr:uid="{A89AD08C-AA28-457C-9883-A199534D602E}"/>
    <cellStyle name="Comma 2 3 3 2 6" xfId="9202" xr:uid="{9CC2E7A0-C441-4EBC-A612-D74EC284DB53}"/>
    <cellStyle name="Comma 2 3 3 2 6 2" xfId="25859" xr:uid="{E93106BD-91E5-417F-A00F-07D9E0B0102A}"/>
    <cellStyle name="Comma 2 3 3 2 7" xfId="33468" xr:uid="{F3D83CDA-A81D-4A14-92E6-21AD963555FB}"/>
    <cellStyle name="Comma 2 3 3 2 8" xfId="17531" xr:uid="{3C78EB51-AF11-4A08-94C0-F2F91A2D99D4}"/>
    <cellStyle name="Comma 2 3 3 3" xfId="2747" xr:uid="{76647520-34EA-4C4E-9815-960797F20F0A}"/>
    <cellStyle name="Comma 2 3 3 3 2" xfId="5529" xr:uid="{871B28B9-5464-4665-BFE7-1D29F0AA56D4}"/>
    <cellStyle name="Comma 2 3 3 3 2 2" xfId="13859" xr:uid="{D21E2DEF-E40C-48A4-A5CD-1DCA088FEF6E}"/>
    <cellStyle name="Comma 2 3 3 3 2 2 2" xfId="30516" xr:uid="{ABC882EA-5B94-40FC-A626-321F1C21FAEC}"/>
    <cellStyle name="Comma 2 3 3 3 2 3" xfId="22188" xr:uid="{B02D6F01-1B84-4018-B83F-321C9C009268}"/>
    <cellStyle name="Comma 2 3 3 3 3" xfId="8305" xr:uid="{19F69798-70EB-4D63-89CD-70AE8337CA7E}"/>
    <cellStyle name="Comma 2 3 3 3 3 2" xfId="16635" xr:uid="{36BF4678-773A-4330-95E3-6EC9E288F3E1}"/>
    <cellStyle name="Comma 2 3 3 3 3 2 2" xfId="33292" xr:uid="{86BE78A5-A2E7-4ED8-BBA3-B2DB9424817F}"/>
    <cellStyle name="Comma 2 3 3 3 3 3" xfId="24964" xr:uid="{0C5E1AFE-ECA8-4DA5-9704-21FE49A620C2}"/>
    <cellStyle name="Comma 2 3 3 3 4" xfId="11083" xr:uid="{670D23E0-8CC5-4166-AE97-76B5BBE08D37}"/>
    <cellStyle name="Comma 2 3 3 3 4 2" xfId="27740" xr:uid="{0E5D6E8B-3511-478C-802A-10104B66AE75}"/>
    <cellStyle name="Comma 2 3 3 3 5" xfId="33694" xr:uid="{699EB859-6FFA-4931-945A-D4604F1BD363}"/>
    <cellStyle name="Comma 2 3 3 3 6" xfId="19412" xr:uid="{3E821350-099B-4D48-AD08-A20A1D76FA94}"/>
    <cellStyle name="Comma 2 3 3 4" xfId="1709" xr:uid="{D90E70CC-FDA3-4228-AE03-3380FF9E69A1}"/>
    <cellStyle name="Comma 2 3 3 4 2" xfId="4499" xr:uid="{5A82151A-C20C-4169-AC08-DBB74095FD79}"/>
    <cellStyle name="Comma 2 3 3 4 2 2" xfId="12829" xr:uid="{7168524E-CB89-4BA7-88B2-88E3EA2898B1}"/>
    <cellStyle name="Comma 2 3 3 4 2 2 2" xfId="29486" xr:uid="{06AF0BF9-DF47-403E-9BE1-6F794527BE65}"/>
    <cellStyle name="Comma 2 3 3 4 2 3" xfId="21158" xr:uid="{5B526A34-DC8A-454A-B332-B81DC040CB9B}"/>
    <cellStyle name="Comma 2 3 3 4 3" xfId="7275" xr:uid="{A492BDCF-2050-41E6-A280-57570975B4A9}"/>
    <cellStyle name="Comma 2 3 3 4 3 2" xfId="15605" xr:uid="{C4D5248A-DE9B-419D-867E-7ACFE825B1F1}"/>
    <cellStyle name="Comma 2 3 3 4 3 2 2" xfId="32262" xr:uid="{C89214F5-3552-48FC-A026-05E0B6310198}"/>
    <cellStyle name="Comma 2 3 3 4 3 3" xfId="23934" xr:uid="{701C504E-7792-480E-949B-9F05CFE63246}"/>
    <cellStyle name="Comma 2 3 3 4 4" xfId="10053" xr:uid="{6264C9B0-B11B-4880-B035-9AF40C01DA24}"/>
    <cellStyle name="Comma 2 3 3 4 4 2" xfId="26710" xr:uid="{D17114CB-290E-404A-AB0F-0025B3A2BA3E}"/>
    <cellStyle name="Comma 2 3 3 4 5" xfId="33554" xr:uid="{8681327F-11B4-4DCE-A7F8-A1D1610B7CFF}"/>
    <cellStyle name="Comma 2 3 3 4 6" xfId="18382" xr:uid="{50BDEB86-9FD8-4601-A901-9D0AD5731B74}"/>
    <cellStyle name="Comma 2 3 3 5" xfId="3172" xr:uid="{45652546-A60C-4DDC-8C3D-2D396564FB8B}"/>
    <cellStyle name="Comma 2 3 3 5 2" xfId="11502" xr:uid="{FADAC78D-A585-4269-8CDC-EAA724485CCB}"/>
    <cellStyle name="Comma 2 3 3 5 2 2" xfId="28159" xr:uid="{1B98DBDE-8BDD-406F-A061-D4713D503974}"/>
    <cellStyle name="Comma 2 3 3 5 3" xfId="19831" xr:uid="{1C726C24-A64E-42C9-A14C-28788414B73F}"/>
    <cellStyle name="Comma 2 3 3 6" xfId="5948" xr:uid="{4C18F059-1B81-4BCC-BC37-E021CB9560F2}"/>
    <cellStyle name="Comma 2 3 3 6 2" xfId="14278" xr:uid="{A8A59928-B9FF-46E2-8CBA-F2FA51E49328}"/>
    <cellStyle name="Comma 2 3 3 6 2 2" xfId="30935" xr:uid="{9208046C-A256-4AB4-98D7-791C9B3A70D6}"/>
    <cellStyle name="Comma 2 3 3 6 3" xfId="22607" xr:uid="{3511B6AC-8579-45AD-9940-ABA949CFBEF1}"/>
    <cellStyle name="Comma 2 3 3 7" xfId="8726" xr:uid="{6A55F887-F0CA-4847-BA99-2A895BC4F34E}"/>
    <cellStyle name="Comma 2 3 3 7 2" xfId="25383" xr:uid="{2408B666-52D7-4A57-B1D7-4E6283EB177A}"/>
    <cellStyle name="Comma 2 3 3 8" xfId="33419" xr:uid="{072FD2C1-8249-469A-AE97-25DAE8C1092D}"/>
    <cellStyle name="Comma 2 3 3 9" xfId="17055" xr:uid="{F7087CA3-3F0B-4F80-9EDF-5607E725236D}"/>
    <cellStyle name="Comma 2 3 4" xfId="615" xr:uid="{3FD3B0A6-65DD-4549-8EC5-48D9BE59D6D5}"/>
    <cellStyle name="Comma 2 3 4 2" xfId="2770" xr:uid="{B28467B1-E81F-4A7D-8AC7-70E3F5D17D2C}"/>
    <cellStyle name="Comma 2 3 4 2 2" xfId="5552" xr:uid="{474BF7D5-27F1-40B1-827A-0D01AA86ED90}"/>
    <cellStyle name="Comma 2 3 4 2 2 2" xfId="13882" xr:uid="{5E1562E3-7C87-416B-B0A7-176376177474}"/>
    <cellStyle name="Comma 2 3 4 2 2 2 2" xfId="30539" xr:uid="{A3CFD840-E69D-4BAB-BAFB-3E2F17AE533F}"/>
    <cellStyle name="Comma 2 3 4 2 2 3" xfId="22211" xr:uid="{FB571D29-95A7-42C2-A587-07233F398310}"/>
    <cellStyle name="Comma 2 3 4 2 3" xfId="8328" xr:uid="{535A1D30-9CDA-495F-A53D-1106AA9D3B8B}"/>
    <cellStyle name="Comma 2 3 4 2 3 2" xfId="16658" xr:uid="{EAB2FAA3-2D69-4ED4-86C3-25093A9971FA}"/>
    <cellStyle name="Comma 2 3 4 2 3 2 2" xfId="33315" xr:uid="{642C34AC-59FC-4567-A7D7-4741C58F2466}"/>
    <cellStyle name="Comma 2 3 4 2 3 3" xfId="24987" xr:uid="{77BE90EB-BCE1-4279-B05C-8F25ED11B2F7}"/>
    <cellStyle name="Comma 2 3 4 2 4" xfId="11106" xr:uid="{01B4F127-9D6E-47A3-A8CE-D3064FB706C9}"/>
    <cellStyle name="Comma 2 3 4 2 4 2" xfId="27763" xr:uid="{0DBD32E3-22F6-4B27-950A-9989210F80C8}"/>
    <cellStyle name="Comma 2 3 4 2 5" xfId="33717" xr:uid="{5CF0E890-555E-466F-9449-FA6976F47C5F}"/>
    <cellStyle name="Comma 2 3 4 2 6" xfId="19435" xr:uid="{B4BEC64D-CABC-4D67-A13A-9417D9F0490E}"/>
    <cellStyle name="Comma 2 3 4 3" xfId="1945" xr:uid="{41958E6C-CF0D-4359-AC47-FC883B3F63CB}"/>
    <cellStyle name="Comma 2 3 4 3 2" xfId="4735" xr:uid="{D1B8AAF5-9E6F-4DB9-9479-0D7537C14A47}"/>
    <cellStyle name="Comma 2 3 4 3 2 2" xfId="13065" xr:uid="{383261AF-4013-4E55-88DA-4A0ACEB4245C}"/>
    <cellStyle name="Comma 2 3 4 3 2 2 2" xfId="29722" xr:uid="{C2CB1045-EDD1-44DE-8F4F-E0BFD99FB008}"/>
    <cellStyle name="Comma 2 3 4 3 2 3" xfId="21394" xr:uid="{F560B120-918B-46F8-9132-1A028CE9853B}"/>
    <cellStyle name="Comma 2 3 4 3 3" xfId="7511" xr:uid="{2CD0B9B2-9E73-4A1A-B890-6C3C7FAC11AB}"/>
    <cellStyle name="Comma 2 3 4 3 3 2" xfId="15841" xr:uid="{B94D0373-8BEA-42C4-8B83-460B566943DC}"/>
    <cellStyle name="Comma 2 3 4 3 3 2 2" xfId="32498" xr:uid="{A66570BA-20B3-4AE9-849E-4216F38A103D}"/>
    <cellStyle name="Comma 2 3 4 3 3 3" xfId="24170" xr:uid="{EA442891-791C-42EB-93BE-F0490D9DCA1A}"/>
    <cellStyle name="Comma 2 3 4 3 4" xfId="10289" xr:uid="{38BBFDBF-4E4D-4335-B64F-C11843273486}"/>
    <cellStyle name="Comma 2 3 4 3 4 2" xfId="26946" xr:uid="{85EEA2F6-90DD-45A1-8A63-10208E32ED0B}"/>
    <cellStyle name="Comma 2 3 4 3 5" xfId="33577" xr:uid="{F773A2B4-5837-4AF5-AE55-9FEE2145D858}"/>
    <cellStyle name="Comma 2 3 4 3 6" xfId="18618" xr:uid="{49077B79-4063-4231-A5C1-D03418EEED2A}"/>
    <cellStyle name="Comma 2 3 4 4" xfId="3408" xr:uid="{C8AA7550-F3FC-47BE-B9E9-2A1B8C1F13C6}"/>
    <cellStyle name="Comma 2 3 4 4 2" xfId="11738" xr:uid="{4E715CC0-4A01-4682-9D56-68A02E562E47}"/>
    <cellStyle name="Comma 2 3 4 4 2 2" xfId="28395" xr:uid="{019438C9-726C-4C0A-8E0D-E6347DBAEF26}"/>
    <cellStyle name="Comma 2 3 4 4 3" xfId="20067" xr:uid="{9E603393-495E-4758-A68F-1AE0EC623959}"/>
    <cellStyle name="Comma 2 3 4 5" xfId="6184" xr:uid="{2625B337-59F9-4912-8D26-4EBB1E498775}"/>
    <cellStyle name="Comma 2 3 4 5 2" xfId="14514" xr:uid="{A18CA118-01D3-4938-B3E2-3CBDCE312671}"/>
    <cellStyle name="Comma 2 3 4 5 2 2" xfId="31171" xr:uid="{44A5D5F6-7763-42F0-AA04-87628266167B}"/>
    <cellStyle name="Comma 2 3 4 5 3" xfId="22843" xr:uid="{CA233BAF-6960-4CC5-AA02-B2B70BEFDF58}"/>
    <cellStyle name="Comma 2 3 4 6" xfId="8962" xr:uid="{4FEC018D-92F1-4418-BAA3-1ED675353A2C}"/>
    <cellStyle name="Comma 2 3 4 6 2" xfId="25619" xr:uid="{259F25ED-0273-4175-8F5D-880A6925C392}"/>
    <cellStyle name="Comma 2 3 4 7" xfId="33442" xr:uid="{DDC8EDE3-64F7-41FD-85FD-9F532194988B}"/>
    <cellStyle name="Comma 2 3 4 8" xfId="17291" xr:uid="{14457AF4-36A0-4DEB-9745-90ADD3301031}"/>
    <cellStyle name="Comma 2 3 5" xfId="1092" xr:uid="{0E7FFE9B-C1D8-4A2C-98A2-2750339B07FD}"/>
    <cellStyle name="Comma 2 3 5 2" xfId="2819" xr:uid="{754F4DD0-35EF-4FDB-B252-1ADC5D9165CD}"/>
    <cellStyle name="Comma 2 3 5 2 2" xfId="5599" xr:uid="{049ABE5B-F2ED-4D05-8531-4C58A96E15EC}"/>
    <cellStyle name="Comma 2 3 5 2 2 2" xfId="13929" xr:uid="{98BCCEBC-7C7E-43A5-93D0-7623273CF95A}"/>
    <cellStyle name="Comma 2 3 5 2 2 2 2" xfId="30586" xr:uid="{4FC8A410-2930-4807-975F-51A41D2BC396}"/>
    <cellStyle name="Comma 2 3 5 2 2 3" xfId="22258" xr:uid="{3B0E0321-1B42-4F46-BB2A-696922477B69}"/>
    <cellStyle name="Comma 2 3 5 2 3" xfId="8375" xr:uid="{333454D4-6630-4D88-B5EF-A4D73C6C6555}"/>
    <cellStyle name="Comma 2 3 5 2 3 2" xfId="16705" xr:uid="{7135654F-3168-4C3A-8372-EEFFF62DA0E7}"/>
    <cellStyle name="Comma 2 3 5 2 3 2 2" xfId="33362" xr:uid="{99DD873A-DB1C-4A51-95C2-F3A299E4DC80}"/>
    <cellStyle name="Comma 2 3 5 2 3 3" xfId="25034" xr:uid="{142C8D4F-DF4F-4026-B30E-D7D800394933}"/>
    <cellStyle name="Comma 2 3 5 2 4" xfId="11153" xr:uid="{79684EF9-2FFD-4CDB-84FE-484E4F72F3C4}"/>
    <cellStyle name="Comma 2 3 5 2 4 2" xfId="27810" xr:uid="{C2525C7E-506B-4195-994B-9566B58CAB85}"/>
    <cellStyle name="Comma 2 3 5 2 5" xfId="33766" xr:uid="{DA74332E-5375-4F6A-8123-E8566FC022D8}"/>
    <cellStyle name="Comma 2 3 5 2 6" xfId="19482" xr:uid="{003F023C-326D-4576-ABBD-5A34140E415D}"/>
    <cellStyle name="Comma 2 3 5 3" xfId="2420" xr:uid="{5914A47A-ED27-4141-9870-D525435A3811}"/>
    <cellStyle name="Comma 2 3 5 3 2" xfId="5210" xr:uid="{3FCE6B56-5435-4A64-9F28-F145DF60714C}"/>
    <cellStyle name="Comma 2 3 5 3 2 2" xfId="13540" xr:uid="{58692A5B-B491-43C5-8DF1-C218562D506C}"/>
    <cellStyle name="Comma 2 3 5 3 2 2 2" xfId="30197" xr:uid="{DA69D397-FC42-45C3-99E3-A1876E8E8965}"/>
    <cellStyle name="Comma 2 3 5 3 2 3" xfId="21869" xr:uid="{D3AD208C-98F0-4180-8D7E-A26DE7766ED4}"/>
    <cellStyle name="Comma 2 3 5 3 3" xfId="7986" xr:uid="{46F775DA-3046-4058-A0FC-E2B1150A6B60}"/>
    <cellStyle name="Comma 2 3 5 3 3 2" xfId="16316" xr:uid="{8F65978E-255C-4E2F-92C6-43AC392EFCB0}"/>
    <cellStyle name="Comma 2 3 5 3 3 2 2" xfId="32973" xr:uid="{C88D2AAB-7944-48F4-AE0A-A1D2CB66BB1D}"/>
    <cellStyle name="Comma 2 3 5 3 3 3" xfId="24645" xr:uid="{3A50724D-912D-485F-94AB-ADCBE26934A0}"/>
    <cellStyle name="Comma 2 3 5 3 4" xfId="10764" xr:uid="{463A9F57-77F8-4301-89F8-7BE835B5A564}"/>
    <cellStyle name="Comma 2 3 5 3 4 2" xfId="27421" xr:uid="{95C17AB9-F2FD-48C0-9E5A-7442D1CB1D4D}"/>
    <cellStyle name="Comma 2 3 5 3 5" xfId="33624" xr:uid="{FDCC35BA-A93F-472A-9F9C-0347B6D09713}"/>
    <cellStyle name="Comma 2 3 5 3 6" xfId="19093" xr:uid="{A75EDEA4-B7C1-44DE-B995-0F5D71C58898}"/>
    <cellStyle name="Comma 2 3 5 4" xfId="3883" xr:uid="{99A200B0-697D-4513-BDD5-00B3E661D09F}"/>
    <cellStyle name="Comma 2 3 5 4 2" xfId="12213" xr:uid="{12108749-CC4A-44A9-8B35-D31A9978E8DD}"/>
    <cellStyle name="Comma 2 3 5 4 2 2" xfId="28870" xr:uid="{AE51DA2B-C320-441E-8F4E-656A3213148C}"/>
    <cellStyle name="Comma 2 3 5 4 3" xfId="20542" xr:uid="{EF2FBE50-1D46-47E3-A9F7-F5A1E281C650}"/>
    <cellStyle name="Comma 2 3 5 5" xfId="6659" xr:uid="{BB4C7204-D5D3-4E9D-9A1F-1CF83B3C3FDF}"/>
    <cellStyle name="Comma 2 3 5 5 2" xfId="14989" xr:uid="{13A138CF-F07F-4521-B15B-69D44D19F66A}"/>
    <cellStyle name="Comma 2 3 5 5 2 2" xfId="31646" xr:uid="{C2A68AC1-7108-4B14-85C2-19FC55DE562C}"/>
    <cellStyle name="Comma 2 3 5 5 3" xfId="23318" xr:uid="{7289B541-D000-43AA-A890-CFCDAB55A894}"/>
    <cellStyle name="Comma 2 3 5 6" xfId="9437" xr:uid="{0820B1B4-8CCF-4B84-BC0F-6450207AF74B}"/>
    <cellStyle name="Comma 2 3 5 6 2" xfId="26094" xr:uid="{7A693DD1-40DB-420F-A210-600732FC1941}"/>
    <cellStyle name="Comma 2 3 5 7" xfId="33491" xr:uid="{CB10C3A8-F7F4-421E-ACF6-CC6FF460A016}"/>
    <cellStyle name="Comma 2 3 5 8" xfId="17766" xr:uid="{078FEA71-4AC1-44D1-AAC1-D211B111CC0C}"/>
    <cellStyle name="Comma 2 3 6" xfId="1357" xr:uid="{D8837E80-638D-440D-A159-990A777517B2}"/>
    <cellStyle name="Comma 2 3 6 2" xfId="2685" xr:uid="{D4A79893-1C1A-432F-8523-191C3D52AFE1}"/>
    <cellStyle name="Comma 2 3 6 2 2" xfId="5475" xr:uid="{B10EF26D-BD05-4158-B36D-99F588C3AE0D}"/>
    <cellStyle name="Comma 2 3 6 2 2 2" xfId="13805" xr:uid="{A9950743-9C22-48BC-93C6-F0B2CBD17D92}"/>
    <cellStyle name="Comma 2 3 6 2 2 2 2" xfId="30462" xr:uid="{C371DC73-3523-41C0-936B-6AF1CE50162E}"/>
    <cellStyle name="Comma 2 3 6 2 2 3" xfId="22134" xr:uid="{6260B885-7537-4029-BD9C-7361D1569F71}"/>
    <cellStyle name="Comma 2 3 6 2 3" xfId="8251" xr:uid="{A710DACE-2B5A-4E67-B6AF-C3B1FCA9C5E1}"/>
    <cellStyle name="Comma 2 3 6 2 3 2" xfId="16581" xr:uid="{ABF74A38-FE7F-4CB8-98FA-506C7D384B9C}"/>
    <cellStyle name="Comma 2 3 6 2 3 2 2" xfId="33238" xr:uid="{053092C8-C978-4D62-9F54-FF587BB028D4}"/>
    <cellStyle name="Comma 2 3 6 2 3 3" xfId="24910" xr:uid="{750262E1-12B9-4944-8B4A-24F994119BD0}"/>
    <cellStyle name="Comma 2 3 6 2 4" xfId="11029" xr:uid="{65534C22-12B7-41B8-93E0-E79283F0B2AF}"/>
    <cellStyle name="Comma 2 3 6 2 4 2" xfId="27686" xr:uid="{D4E86136-DCFE-49E2-A967-B01D8064585E}"/>
    <cellStyle name="Comma 2 3 6 2 5" xfId="33654" xr:uid="{E036DF48-A00E-49E5-A4D9-DF0A1894C657}"/>
    <cellStyle name="Comma 2 3 6 2 6" xfId="19358" xr:uid="{9807EAC1-E170-45FA-8990-FC8605B7BBFC}"/>
    <cellStyle name="Comma 2 3 6 3" xfId="4148" xr:uid="{EBE0949D-A83A-4C89-8ADB-563B95875AA5}"/>
    <cellStyle name="Comma 2 3 6 3 2" xfId="12478" xr:uid="{7BD5E343-97C3-4888-935D-283A6A77393B}"/>
    <cellStyle name="Comma 2 3 6 3 2 2" xfId="29135" xr:uid="{FAE95A60-E63D-44D3-91BF-58C5D1B2AC82}"/>
    <cellStyle name="Comma 2 3 6 3 3" xfId="20807" xr:uid="{807ACBBC-54DE-4644-88C0-965F76E0857F}"/>
    <cellStyle name="Comma 2 3 6 4" xfId="6924" xr:uid="{B2708723-9A8A-479A-A5B3-E96AA974E27A}"/>
    <cellStyle name="Comma 2 3 6 4 2" xfId="15254" xr:uid="{FC8C9E0D-3F17-46D7-BE2A-1835BFA2F290}"/>
    <cellStyle name="Comma 2 3 6 4 2 2" xfId="31911" xr:uid="{84639CF1-32BA-479F-B99E-81D19073B266}"/>
    <cellStyle name="Comma 2 3 6 4 3" xfId="23583" xr:uid="{8F00F27E-FC3E-4ACD-B28F-AAD22F26D1EB}"/>
    <cellStyle name="Comma 2 3 6 5" xfId="9702" xr:uid="{7650C41E-7E20-4F67-9CBE-0B183EE91CCF}"/>
    <cellStyle name="Comma 2 3 6 5 2" xfId="26359" xr:uid="{D613AEA0-A4DA-4C20-9970-CE14F15B7359}"/>
    <cellStyle name="Comma 2 3 6 6" xfId="33521" xr:uid="{0DEEF4B6-919D-4B42-B4F4-BCF3A4A85590}"/>
    <cellStyle name="Comma 2 3 6 7" xfId="18031" xr:uid="{D2334C5E-8CE6-49AF-BFCB-73461364EA46}"/>
    <cellStyle name="Comma 2 3 7" xfId="2723" xr:uid="{60D79EEB-06B1-498C-8580-8B923A4A48E8}"/>
    <cellStyle name="Comma 2 3 7 2" xfId="5506" xr:uid="{B568AFC3-549B-4C4E-8187-1B56B06E93EE}"/>
    <cellStyle name="Comma 2 3 7 2 2" xfId="13836" xr:uid="{FC1BFFCB-F696-48AA-A801-32391070BC58}"/>
    <cellStyle name="Comma 2 3 7 2 2 2" xfId="30493" xr:uid="{88FD9301-B0F2-4C5D-8226-E732B3FECA7B}"/>
    <cellStyle name="Comma 2 3 7 2 3" xfId="22165" xr:uid="{ACE3AE81-3E47-4C94-8ADF-597BA7E4126E}"/>
    <cellStyle name="Comma 2 3 7 3" xfId="8282" xr:uid="{93F07636-B105-4309-AAD2-5B481F598255}"/>
    <cellStyle name="Comma 2 3 7 3 2" xfId="16612" xr:uid="{EF3E9094-C980-4880-81BB-CA277FBA3C99}"/>
    <cellStyle name="Comma 2 3 7 3 2 2" xfId="33269" xr:uid="{ABB6BFF5-B15A-4F55-AE1C-0D116CBEABAA}"/>
    <cellStyle name="Comma 2 3 7 3 3" xfId="24941" xr:uid="{655F9E56-F6CF-45F0-8007-45087B6CF934}"/>
    <cellStyle name="Comma 2 3 7 4" xfId="11060" xr:uid="{DAB25A48-3718-49E0-A2AF-3A1209EABEF9}"/>
    <cellStyle name="Comma 2 3 7 4 2" xfId="27717" xr:uid="{C746E52B-02E6-4916-8935-DEBA050D6ADE}"/>
    <cellStyle name="Comma 2 3 7 5" xfId="33670" xr:uid="{1C37C5BA-F556-4E03-81C6-418911C8FC4B}"/>
    <cellStyle name="Comma 2 3 7 6" xfId="19389" xr:uid="{4EA5804D-8644-49E5-A0AF-1890A8DADDF7}"/>
    <cellStyle name="Comma 2 3 8" xfId="1472" xr:uid="{41681BA5-7763-4392-B1EC-C8B2A1ED6D9E}"/>
    <cellStyle name="Comma 2 3 8 2" xfId="4262" xr:uid="{1DCDB5CB-A51B-4FEA-B129-E5C8F40FB06F}"/>
    <cellStyle name="Comma 2 3 8 2 2" xfId="12592" xr:uid="{9264296E-A5DC-41EA-81D3-2329BA82CCE1}"/>
    <cellStyle name="Comma 2 3 8 2 2 2" xfId="29249" xr:uid="{4521A23B-85E1-41DD-B974-B4230B6E4170}"/>
    <cellStyle name="Comma 2 3 8 2 3" xfId="20921" xr:uid="{9843CCE9-57C9-454E-96B9-724662679941}"/>
    <cellStyle name="Comma 2 3 8 3" xfId="7038" xr:uid="{2678375D-E27B-4981-847A-6110581E0C14}"/>
    <cellStyle name="Comma 2 3 8 3 2" xfId="15368" xr:uid="{274CD263-695B-4498-862C-ACD627ECAA2C}"/>
    <cellStyle name="Comma 2 3 8 3 2 2" xfId="32025" xr:uid="{E2F88585-8C94-4EB6-B8AF-123101393958}"/>
    <cellStyle name="Comma 2 3 8 3 3" xfId="23697" xr:uid="{9FC2908A-5A9B-4D88-B140-815900FB7545}"/>
    <cellStyle name="Comma 2 3 8 4" xfId="9816" xr:uid="{28849A1D-2E8C-4C8C-8C2A-0564F48B8B2E}"/>
    <cellStyle name="Comma 2 3 8 4 2" xfId="26473" xr:uid="{A88CA0CB-BF78-43F3-ACB9-9D6386676525}"/>
    <cellStyle name="Comma 2 3 8 5" xfId="33531" xr:uid="{C723A33D-141E-48F5-9E1F-8D094754623E}"/>
    <cellStyle name="Comma 2 3 8 6" xfId="18145" xr:uid="{46129F96-53BC-4BA4-B3FC-9CF6FE9B3907}"/>
    <cellStyle name="Comma 2 3 9" xfId="2935" xr:uid="{5E5FF017-CD72-4F6E-950D-F7A6285A3DA5}"/>
    <cellStyle name="Comma 2 3 9 2" xfId="11265" xr:uid="{9E379A10-31EA-4F86-B4E5-B5E123DA95B0}"/>
    <cellStyle name="Comma 2 3 9 2 2" xfId="27922" xr:uid="{B40BB710-E2CE-4D25-82A1-4C27A1778EE1}"/>
    <cellStyle name="Comma 2 3 9 3" xfId="19594" xr:uid="{36D24033-6971-4905-A174-74070D004E35}"/>
    <cellStyle name="Comma 2 4" xfId="221" xr:uid="{561E18CD-134A-4418-B103-913692B2E3EE}"/>
    <cellStyle name="Comma 2 4 10" xfId="8573" xr:uid="{94FCEBA2-EB17-4C00-908F-12F102492E34}"/>
    <cellStyle name="Comma 2 4 10 2" xfId="25230" xr:uid="{84C50E38-F8A2-4439-8284-D09C449DD80A}"/>
    <cellStyle name="Comma 2 4 11" xfId="33405" xr:uid="{A98A9DFB-CDE2-42AF-82E0-FBCE3E2A2452}"/>
    <cellStyle name="Comma 2 4 12" xfId="16902" xr:uid="{F14A54E1-C9D3-42A2-8679-2F0E5A22EB27}"/>
    <cellStyle name="Comma 2 4 13" xfId="35261" xr:uid="{02682215-5DFC-446C-B11F-334BE742728C}"/>
    <cellStyle name="Comma 2 4 2" xfId="463" xr:uid="{D393A606-260D-452B-8828-BCC300844E21}"/>
    <cellStyle name="Comma 2 4 2 2" xfId="940" xr:uid="{7318BE6F-BBE6-4E79-B51C-70F0A678A2CD}"/>
    <cellStyle name="Comma 2 4 2 2 2" xfId="2805" xr:uid="{FB52448F-0E57-4972-A922-6CA8B4C90209}"/>
    <cellStyle name="Comma 2 4 2 2 2 2" xfId="5585" xr:uid="{08913916-1A62-415C-94BD-6FC4CA76345B}"/>
    <cellStyle name="Comma 2 4 2 2 2 2 2" xfId="13915" xr:uid="{106AE9F8-6FF7-4B7C-9458-39F96B06A952}"/>
    <cellStyle name="Comma 2 4 2 2 2 2 2 2" xfId="30572" xr:uid="{467FCCFE-B9F3-4287-8BD8-ECBABFC4B74E}"/>
    <cellStyle name="Comma 2 4 2 2 2 2 3" xfId="22244" xr:uid="{F4D9A347-37A9-4218-AF11-767E9FD888C2}"/>
    <cellStyle name="Comma 2 4 2 2 2 3" xfId="8361" xr:uid="{708F1B20-F3BC-4BC9-B6A7-86C955DD1551}"/>
    <cellStyle name="Comma 2 4 2 2 2 3 2" xfId="16691" xr:uid="{57C12300-E22D-412E-83FE-F0F4702E22EF}"/>
    <cellStyle name="Comma 2 4 2 2 2 3 2 2" xfId="33348" xr:uid="{4FD10BA0-6A9D-4821-9955-1F5BDB3DE140}"/>
    <cellStyle name="Comma 2 4 2 2 2 3 3" xfId="25020" xr:uid="{A02B2F96-8070-40C5-A488-121939295467}"/>
    <cellStyle name="Comma 2 4 2 2 2 4" xfId="11139" xr:uid="{0D91D567-E1C2-46FE-8593-7294FCC9E3E5}"/>
    <cellStyle name="Comma 2 4 2 2 2 4 2" xfId="27796" xr:uid="{F297E6EA-ADDA-42A1-8695-52634900334D}"/>
    <cellStyle name="Comma 2 4 2 2 2 5" xfId="33752" xr:uid="{517DE1D4-704F-4B7C-92AC-B33399E9ACC5}"/>
    <cellStyle name="Comma 2 4 2 2 2 6" xfId="19468" xr:uid="{A83C87A1-E630-4AFB-8E6C-5A94757CE98F}"/>
    <cellStyle name="Comma 2 4 2 2 3" xfId="2268" xr:uid="{8B4E2A52-B7CF-431D-81B2-3952077EA1A8}"/>
    <cellStyle name="Comma 2 4 2 2 3 2" xfId="5058" xr:uid="{056E8DBF-5039-4978-9F98-E71931508D31}"/>
    <cellStyle name="Comma 2 4 2 2 3 2 2" xfId="13388" xr:uid="{5EFBE7D4-B4E5-47AC-AFEF-46395A6E4451}"/>
    <cellStyle name="Comma 2 4 2 2 3 2 2 2" xfId="30045" xr:uid="{63C3E3F2-4F25-40AD-8EFF-50CF32E1B0FE}"/>
    <cellStyle name="Comma 2 4 2 2 3 2 3" xfId="21717" xr:uid="{9210A761-01E4-46DC-BE3E-881397EC8AA3}"/>
    <cellStyle name="Comma 2 4 2 2 3 3" xfId="7834" xr:uid="{8EA04E19-C08E-439A-965B-411D244D7B4A}"/>
    <cellStyle name="Comma 2 4 2 2 3 3 2" xfId="16164" xr:uid="{9686C937-C687-49F5-810A-9F002E8F636E}"/>
    <cellStyle name="Comma 2 4 2 2 3 3 2 2" xfId="32821" xr:uid="{70D577CE-A730-4C47-98CA-E297230292E7}"/>
    <cellStyle name="Comma 2 4 2 2 3 3 3" xfId="24493" xr:uid="{5ACE4192-2875-47E0-AB7D-D1DD990EC7AA}"/>
    <cellStyle name="Comma 2 4 2 2 3 4" xfId="10612" xr:uid="{CE516663-B137-44FA-9EAA-BDA035192FB7}"/>
    <cellStyle name="Comma 2 4 2 2 3 4 2" xfId="27269" xr:uid="{349BB86C-73B3-407C-8929-DB9119F4002E}"/>
    <cellStyle name="Comma 2 4 2 2 3 5" xfId="33610" xr:uid="{D24AC9DF-473F-4B9A-9A71-D52A0A16F313}"/>
    <cellStyle name="Comma 2 4 2 2 3 6" xfId="18941" xr:uid="{76D755C7-1531-4B2E-B12E-5FFE69D316EC}"/>
    <cellStyle name="Comma 2 4 2 2 4" xfId="3731" xr:uid="{0DF25DCE-173F-46CD-8949-C472F4768599}"/>
    <cellStyle name="Comma 2 4 2 2 4 2" xfId="12061" xr:uid="{0166AFD8-3230-480F-BAD6-9CB8F54C57C1}"/>
    <cellStyle name="Comma 2 4 2 2 4 2 2" xfId="28718" xr:uid="{AF6465E1-6A40-4E25-86B0-D4FA4DE3B7BB}"/>
    <cellStyle name="Comma 2 4 2 2 4 3" xfId="20390" xr:uid="{583DF84F-A80D-4614-B4CC-9698B1C220FD}"/>
    <cellStyle name="Comma 2 4 2 2 5" xfId="6507" xr:uid="{8181A873-395E-4C80-A48C-09C54CDDC887}"/>
    <cellStyle name="Comma 2 4 2 2 5 2" xfId="14837" xr:uid="{85FFFF8F-C177-42FA-95C2-77891E135B03}"/>
    <cellStyle name="Comma 2 4 2 2 5 2 2" xfId="31494" xr:uid="{998617B4-18BE-4F37-A65C-50F1BA288446}"/>
    <cellStyle name="Comma 2 4 2 2 5 3" xfId="23166" xr:uid="{8B2D61DF-2B7D-4BD1-81FD-D32D89F8FC9A}"/>
    <cellStyle name="Comma 2 4 2 2 6" xfId="9285" xr:uid="{BA39909F-1F7E-4F22-986C-00A1A8B5A5B1}"/>
    <cellStyle name="Comma 2 4 2 2 6 2" xfId="25942" xr:uid="{B0197F3C-10B2-41CA-8DAA-BC5B3FD62008}"/>
    <cellStyle name="Comma 2 4 2 2 7" xfId="33477" xr:uid="{424D19D1-5DB4-4899-B4CF-34EFD9FFC8A1}"/>
    <cellStyle name="Comma 2 4 2 2 8" xfId="17614" xr:uid="{000340B0-D0ED-4908-9360-AF319CCF0DC7}"/>
    <cellStyle name="Comma 2 4 2 3" xfId="2756" xr:uid="{D9039170-CB54-4ECB-BD4F-C39395D4BDE4}"/>
    <cellStyle name="Comma 2 4 2 3 2" xfId="5538" xr:uid="{70233BC3-BC0E-4A46-B324-C415537E91B9}"/>
    <cellStyle name="Comma 2 4 2 3 2 2" xfId="13868" xr:uid="{2F524EC6-7AB4-43B6-ABF2-D8A76F1D4D11}"/>
    <cellStyle name="Comma 2 4 2 3 2 2 2" xfId="30525" xr:uid="{AAE88559-7CDC-4D00-85EA-B307BA0D150E}"/>
    <cellStyle name="Comma 2 4 2 3 2 3" xfId="22197" xr:uid="{6CC6B046-6F64-489F-85DC-1D2AA6D4E6EA}"/>
    <cellStyle name="Comma 2 4 2 3 3" xfId="8314" xr:uid="{D835D153-036D-432D-AA44-3F6E74850726}"/>
    <cellStyle name="Comma 2 4 2 3 3 2" xfId="16644" xr:uid="{B5BD0A64-7B36-404B-A78B-416301F779FC}"/>
    <cellStyle name="Comma 2 4 2 3 3 2 2" xfId="33301" xr:uid="{1FB1C4C7-EC7B-4B1D-A425-72895A826E09}"/>
    <cellStyle name="Comma 2 4 2 3 3 3" xfId="24973" xr:uid="{96C35870-21BB-4DDE-B346-F5710C0071A3}"/>
    <cellStyle name="Comma 2 4 2 3 4" xfId="11092" xr:uid="{65537979-F004-4DB1-A54F-40574B97DE87}"/>
    <cellStyle name="Comma 2 4 2 3 4 2" xfId="27749" xr:uid="{FEC1D8A7-2755-4458-875E-2BFA66D86A9F}"/>
    <cellStyle name="Comma 2 4 2 3 5" xfId="33703" xr:uid="{E67F9553-FC55-4012-B8A2-89624E4F5323}"/>
    <cellStyle name="Comma 2 4 2 3 6" xfId="19421" xr:uid="{86A3D697-D2C1-4F3E-A1D7-FEC5E3745540}"/>
    <cellStyle name="Comma 2 4 2 4" xfId="1793" xr:uid="{5FA7F277-8A03-4741-A97C-1E1F81E1F698}"/>
    <cellStyle name="Comma 2 4 2 4 2" xfId="4583" xr:uid="{99231259-F4FD-4C68-89B1-2905953CB1E1}"/>
    <cellStyle name="Comma 2 4 2 4 2 2" xfId="12913" xr:uid="{1B3E16F0-AEF8-43AA-AAB8-ADB238717977}"/>
    <cellStyle name="Comma 2 4 2 4 2 2 2" xfId="29570" xr:uid="{D98F380E-5676-4E2E-8004-F15A61B5009A}"/>
    <cellStyle name="Comma 2 4 2 4 2 3" xfId="21242" xr:uid="{310A7E28-E027-4B83-969D-342394EAA837}"/>
    <cellStyle name="Comma 2 4 2 4 3" xfId="7359" xr:uid="{E0843564-0A01-4E8C-9F7E-4C31E738BDF1}"/>
    <cellStyle name="Comma 2 4 2 4 3 2" xfId="15689" xr:uid="{92A02178-FC2C-466E-A2F2-F7A0164E78E1}"/>
    <cellStyle name="Comma 2 4 2 4 3 2 2" xfId="32346" xr:uid="{B8F81B5E-1BA3-42D0-9143-43436683B4DB}"/>
    <cellStyle name="Comma 2 4 2 4 3 3" xfId="24018" xr:uid="{E796AEAB-E9DD-46BF-99C1-1C8A66BD6F19}"/>
    <cellStyle name="Comma 2 4 2 4 4" xfId="10137" xr:uid="{94975BC5-6EEC-43DA-B60C-CB4226B613C0}"/>
    <cellStyle name="Comma 2 4 2 4 4 2" xfId="26794" xr:uid="{2824AC20-3F0D-4CCE-8B25-87D1149BFEE9}"/>
    <cellStyle name="Comma 2 4 2 4 5" xfId="33563" xr:uid="{25711990-6751-4462-B9E2-3FC25A0AB252}"/>
    <cellStyle name="Comma 2 4 2 4 6" xfId="18466" xr:uid="{EC565E09-F848-4CB2-AB88-BC0D9D0343EF}"/>
    <cellStyle name="Comma 2 4 2 5" xfId="3256" xr:uid="{D39623BA-3EF4-4A27-8E50-E874CD60AD8F}"/>
    <cellStyle name="Comma 2 4 2 5 2" xfId="11586" xr:uid="{50A60C0A-5C2C-4055-8738-62C009DB8EDA}"/>
    <cellStyle name="Comma 2 4 2 5 2 2" xfId="28243" xr:uid="{0DA95E28-529A-4BEF-8A42-AB300E59EA57}"/>
    <cellStyle name="Comma 2 4 2 5 3" xfId="19915" xr:uid="{633D781C-6842-4E2A-A3A7-587708141F49}"/>
    <cellStyle name="Comma 2 4 2 6" xfId="6032" xr:uid="{E8C6A106-FD32-46C3-9BC1-FBECF4B10BB9}"/>
    <cellStyle name="Comma 2 4 2 6 2" xfId="14362" xr:uid="{0F2253A8-E922-4CA0-95C3-43CEB9EC3790}"/>
    <cellStyle name="Comma 2 4 2 6 2 2" xfId="31019" xr:uid="{FA6673FE-E677-4410-B577-7ED799D104BA}"/>
    <cellStyle name="Comma 2 4 2 6 3" xfId="22691" xr:uid="{468D4FDA-ED57-4BC5-A5E7-13AB62DECDBC}"/>
    <cellStyle name="Comma 2 4 2 7" xfId="8810" xr:uid="{9661747C-6A7C-4DE9-8820-E9920993E3D5}"/>
    <cellStyle name="Comma 2 4 2 7 2" xfId="25467" xr:uid="{5E32CA9D-5AD2-4032-9D4C-F01E19250AFF}"/>
    <cellStyle name="Comma 2 4 2 8" xfId="33428" xr:uid="{DA7D6415-ABC9-4EC1-9B86-63B142A6E929}"/>
    <cellStyle name="Comma 2 4 2 9" xfId="17139" xr:uid="{61B4E19C-195A-4EC7-BE62-86FCF887C0D3}"/>
    <cellStyle name="Comma 2 4 3" xfId="699" xr:uid="{EFF70C47-D098-481C-8DE4-C7F6FC3AC236}"/>
    <cellStyle name="Comma 2 4 3 2" xfId="2779" xr:uid="{1A7B39E7-49FD-403A-AFE1-A5F0B5EE99DC}"/>
    <cellStyle name="Comma 2 4 3 2 2" xfId="5561" xr:uid="{BD307478-A417-40AD-B31E-8957891C995A}"/>
    <cellStyle name="Comma 2 4 3 2 2 2" xfId="13891" xr:uid="{3F807B25-BF5A-4496-A0D8-11B4DFEBB566}"/>
    <cellStyle name="Comma 2 4 3 2 2 2 2" xfId="30548" xr:uid="{E5E69E7D-C157-4610-85D3-89C07B574CF3}"/>
    <cellStyle name="Comma 2 4 3 2 2 3" xfId="22220" xr:uid="{8AEB0C07-BDF9-4933-91AF-7E54FF284B08}"/>
    <cellStyle name="Comma 2 4 3 2 3" xfId="8337" xr:uid="{C1726EEC-DAB2-428D-BE11-8CB7AEE15BBA}"/>
    <cellStyle name="Comma 2 4 3 2 3 2" xfId="16667" xr:uid="{F43735C1-84FB-4573-AD8E-AEDA8A525720}"/>
    <cellStyle name="Comma 2 4 3 2 3 2 2" xfId="33324" xr:uid="{7ED29ECB-E150-44A7-BE4D-3C7DD925072D}"/>
    <cellStyle name="Comma 2 4 3 2 3 3" xfId="24996" xr:uid="{67342C75-496A-4A52-B077-3A2F8B413CB0}"/>
    <cellStyle name="Comma 2 4 3 2 4" xfId="11115" xr:uid="{AD2A1B0A-CE56-41E4-A4A4-E9A73146AD9A}"/>
    <cellStyle name="Comma 2 4 3 2 4 2" xfId="27772" xr:uid="{69FB9AD2-0142-49B7-B941-DC6EC03FA8A5}"/>
    <cellStyle name="Comma 2 4 3 2 5" xfId="33726" xr:uid="{46FA1675-E2B9-4F33-9DBB-12C78E444DAC}"/>
    <cellStyle name="Comma 2 4 3 2 6" xfId="19444" xr:uid="{EB294769-D1BB-49F6-A4D8-227B6EE22FA5}"/>
    <cellStyle name="Comma 2 4 3 3" xfId="2029" xr:uid="{39FCBBDF-FF99-4D62-B8B2-D5FF9A03ADAA}"/>
    <cellStyle name="Comma 2 4 3 3 2" xfId="4819" xr:uid="{0BA7C25D-3CFF-4411-AEB2-0A5A3DCC733B}"/>
    <cellStyle name="Comma 2 4 3 3 2 2" xfId="13149" xr:uid="{FBE49047-EA97-4892-9B93-19EFFBCC639B}"/>
    <cellStyle name="Comma 2 4 3 3 2 2 2" xfId="29806" xr:uid="{5C119C7A-63D5-4A1B-BE2F-307F26FDC413}"/>
    <cellStyle name="Comma 2 4 3 3 2 3" xfId="21478" xr:uid="{C0624993-E49B-4122-A970-D4575CF133C5}"/>
    <cellStyle name="Comma 2 4 3 3 3" xfId="7595" xr:uid="{0D553E20-F3F2-473E-8DDD-E378AF611AD8}"/>
    <cellStyle name="Comma 2 4 3 3 3 2" xfId="15925" xr:uid="{D3BE8853-0CCD-47C9-8FC1-177524B16171}"/>
    <cellStyle name="Comma 2 4 3 3 3 2 2" xfId="32582" xr:uid="{83FFDE28-3DD9-40C2-8441-CE60146BE1A2}"/>
    <cellStyle name="Comma 2 4 3 3 3 3" xfId="24254" xr:uid="{FCA601C8-F6C8-48A4-8953-0D4A76A846F9}"/>
    <cellStyle name="Comma 2 4 3 3 4" xfId="10373" xr:uid="{441F9602-90C3-4703-85C7-95C6ABFA6270}"/>
    <cellStyle name="Comma 2 4 3 3 4 2" xfId="27030" xr:uid="{D2B29136-0D71-4EDD-AA6F-42CDA8386EAA}"/>
    <cellStyle name="Comma 2 4 3 3 5" xfId="33586" xr:uid="{A3ABB8D2-C33C-4F35-A645-A6A0B154442B}"/>
    <cellStyle name="Comma 2 4 3 3 6" xfId="18702" xr:uid="{07F75AD4-BB5D-4D1D-A23F-DAC79DF1F23D}"/>
    <cellStyle name="Comma 2 4 3 4" xfId="3492" xr:uid="{C7DC3479-2EA4-435D-AA2A-AA420825A331}"/>
    <cellStyle name="Comma 2 4 3 4 2" xfId="11822" xr:uid="{DD4DDD5A-53B1-4373-9CBF-7A321B37E2A9}"/>
    <cellStyle name="Comma 2 4 3 4 2 2" xfId="28479" xr:uid="{7F890EC5-5E03-44F6-BBC1-AE2E1A182EC0}"/>
    <cellStyle name="Comma 2 4 3 4 3" xfId="20151" xr:uid="{0506F144-B976-4C49-989C-97C96F089EE7}"/>
    <cellStyle name="Comma 2 4 3 5" xfId="6268" xr:uid="{0EC1DD59-4602-4BD0-8183-0AFEB30D58F9}"/>
    <cellStyle name="Comma 2 4 3 5 2" xfId="14598" xr:uid="{68D248E5-2F1A-47EA-8A8E-3C04DBE319E0}"/>
    <cellStyle name="Comma 2 4 3 5 2 2" xfId="31255" xr:uid="{B7A8D321-63D1-4A6C-A012-4023CDB634A8}"/>
    <cellStyle name="Comma 2 4 3 5 3" xfId="22927" xr:uid="{4C56D8E1-57F4-4B4A-8DE3-618421B07E55}"/>
    <cellStyle name="Comma 2 4 3 6" xfId="9046" xr:uid="{D0554F20-E9F6-4F2C-B8B4-0A47F0334420}"/>
    <cellStyle name="Comma 2 4 3 6 2" xfId="25703" xr:uid="{6FB1FC1D-2453-4C15-93C7-F4EC74BF20C4}"/>
    <cellStyle name="Comma 2 4 3 7" xfId="33451" xr:uid="{E7AE3050-1AAE-408A-84D4-1CF86078A2E6}"/>
    <cellStyle name="Comma 2 4 3 8" xfId="17375" xr:uid="{29A41B1B-0F9A-444F-B392-F1DEF6417875}"/>
    <cellStyle name="Comma 2 4 4" xfId="1176" xr:uid="{544D8F0E-ABC2-413D-94BA-78042FC24833}"/>
    <cellStyle name="Comma 2 4 4 2" xfId="2828" xr:uid="{0F383C5E-C3A5-4E3E-9EAE-626033B9F8BF}"/>
    <cellStyle name="Comma 2 4 4 2 2" xfId="5608" xr:uid="{6AAC2AD4-F6FD-4124-A34D-876B5EFC127E}"/>
    <cellStyle name="Comma 2 4 4 2 2 2" xfId="13938" xr:uid="{14CA1C0F-DCA4-4A64-86E3-1D15A63BDAC9}"/>
    <cellStyle name="Comma 2 4 4 2 2 2 2" xfId="30595" xr:uid="{CEB763CB-5363-416A-B641-AC96ECF1A253}"/>
    <cellStyle name="Comma 2 4 4 2 2 3" xfId="22267" xr:uid="{84A3271C-EB6E-4023-B770-0FE0FD7E480E}"/>
    <cellStyle name="Comma 2 4 4 2 3" xfId="8384" xr:uid="{A04271EB-DE98-4A4D-95E8-15DB3436FAB8}"/>
    <cellStyle name="Comma 2 4 4 2 3 2" xfId="16714" xr:uid="{A1B7B8BC-32D7-4005-8602-44A54928931F}"/>
    <cellStyle name="Comma 2 4 4 2 3 2 2" xfId="33371" xr:uid="{D092446D-13BB-4869-85CE-9019B601CDB8}"/>
    <cellStyle name="Comma 2 4 4 2 3 3" xfId="25043" xr:uid="{71CBE516-FAA3-43DC-9F2D-1D9C1644B535}"/>
    <cellStyle name="Comma 2 4 4 2 4" xfId="11162" xr:uid="{026F8E68-AFBF-4144-9900-9DF8C18582E7}"/>
    <cellStyle name="Comma 2 4 4 2 4 2" xfId="27819" xr:uid="{E52FE3F0-9F83-499D-8FCC-DCD88C97CA2F}"/>
    <cellStyle name="Comma 2 4 4 2 5" xfId="33775" xr:uid="{B5F6023B-E9E4-410E-9B00-DBFDD631C004}"/>
    <cellStyle name="Comma 2 4 4 2 6" xfId="19491" xr:uid="{6AB1688D-00B6-4FEB-8EF4-49F4669B4320}"/>
    <cellStyle name="Comma 2 4 4 3" xfId="2504" xr:uid="{CD3420E5-1961-43F5-9254-FB2AAE96BF44}"/>
    <cellStyle name="Comma 2 4 4 3 2" xfId="5294" xr:uid="{2C1D6528-85E8-46E8-9955-F252335AAE8C}"/>
    <cellStyle name="Comma 2 4 4 3 2 2" xfId="13624" xr:uid="{E5A93169-2DFA-4526-863F-698D2F70B3A3}"/>
    <cellStyle name="Comma 2 4 4 3 2 2 2" xfId="30281" xr:uid="{EDF2BF72-D535-4273-A77D-6C0E7EB13A71}"/>
    <cellStyle name="Comma 2 4 4 3 2 3" xfId="21953" xr:uid="{D63F1326-9957-4073-8F53-AB22513CFE48}"/>
    <cellStyle name="Comma 2 4 4 3 3" xfId="8070" xr:uid="{9593BAA5-29AC-42A3-A9FA-50C404C53CC4}"/>
    <cellStyle name="Comma 2 4 4 3 3 2" xfId="16400" xr:uid="{541DA48F-5989-45BF-BAB9-3E9E96D452B3}"/>
    <cellStyle name="Comma 2 4 4 3 3 2 2" xfId="33057" xr:uid="{F46AA26C-6A36-4669-A1BC-DC339B0276D3}"/>
    <cellStyle name="Comma 2 4 4 3 3 3" xfId="24729" xr:uid="{C738D922-4974-4F27-8589-C076B8F95AFF}"/>
    <cellStyle name="Comma 2 4 4 3 4" xfId="10848" xr:uid="{E2794484-1C0C-4DD2-B57F-685264A2ED7F}"/>
    <cellStyle name="Comma 2 4 4 3 4 2" xfId="27505" xr:uid="{2B8271E2-C158-435E-994F-F37E1E6AC333}"/>
    <cellStyle name="Comma 2 4 4 3 5" xfId="33633" xr:uid="{25E82E0E-9021-4512-B8C8-8ECDEBCB7D05}"/>
    <cellStyle name="Comma 2 4 4 3 6" xfId="19177" xr:uid="{CEF70602-9149-484F-A8B7-638843DFBA6B}"/>
    <cellStyle name="Comma 2 4 4 4" xfId="3967" xr:uid="{97ED163D-7FF0-4067-80E4-27B5820487FB}"/>
    <cellStyle name="Comma 2 4 4 4 2" xfId="12297" xr:uid="{BA1275B9-8702-4EF0-A188-0A5F505C1182}"/>
    <cellStyle name="Comma 2 4 4 4 2 2" xfId="28954" xr:uid="{6654F160-328B-49CE-A261-614FFE398EF9}"/>
    <cellStyle name="Comma 2 4 4 4 3" xfId="20626" xr:uid="{9F3A68DA-648E-44AF-8BDB-6D7753D37F39}"/>
    <cellStyle name="Comma 2 4 4 5" xfId="6743" xr:uid="{21C1C909-2C3E-4501-9F0B-5A1F71B33D50}"/>
    <cellStyle name="Comma 2 4 4 5 2" xfId="15073" xr:uid="{53EC01AF-883D-4563-9172-B27DE8F84FFF}"/>
    <cellStyle name="Comma 2 4 4 5 2 2" xfId="31730" xr:uid="{692BB02D-6BEE-4D74-A7E0-6BF9480E7F53}"/>
    <cellStyle name="Comma 2 4 4 5 3" xfId="23402" xr:uid="{EA67301E-12D3-46EE-9EA1-40A273C08AF0}"/>
    <cellStyle name="Comma 2 4 4 6" xfId="9521" xr:uid="{00002982-3F34-4498-8B8E-E6F3EA3CA8CB}"/>
    <cellStyle name="Comma 2 4 4 6 2" xfId="26178" xr:uid="{7F4CFAB2-052D-4D73-8B48-111C4FBEF600}"/>
    <cellStyle name="Comma 2 4 4 7" xfId="33500" xr:uid="{3A5FEEDE-1742-40EB-AE4D-C8C0FACF70C9}"/>
    <cellStyle name="Comma 2 4 4 8" xfId="17850" xr:uid="{39E4D918-7D00-43D1-B41C-A0899D352910}"/>
    <cellStyle name="Comma 2 4 5" xfId="1321" xr:uid="{05BE3546-57D8-4457-A40E-7C514D329F5C}"/>
    <cellStyle name="Comma 2 4 5 2" xfId="2649" xr:uid="{D64C03C4-B4C3-443D-B5BE-F40F92179B3E}"/>
    <cellStyle name="Comma 2 4 5 2 2" xfId="5439" xr:uid="{4B16977C-1226-4BBA-B176-5EDE1B85EEB2}"/>
    <cellStyle name="Comma 2 4 5 2 2 2" xfId="13769" xr:uid="{C920E700-EED8-4730-949C-3873C9A64C1C}"/>
    <cellStyle name="Comma 2 4 5 2 2 2 2" xfId="30426" xr:uid="{26500819-4F53-4F5A-8C0E-321E58849BDD}"/>
    <cellStyle name="Comma 2 4 5 2 2 3" xfId="22098" xr:uid="{D4CD5ACD-2616-4767-99D2-D7ED31ADAB2A}"/>
    <cellStyle name="Comma 2 4 5 2 3" xfId="8215" xr:uid="{B18CBC41-0DC8-4686-8055-3C8F7F780315}"/>
    <cellStyle name="Comma 2 4 5 2 3 2" xfId="16545" xr:uid="{7C504ABC-4BBE-417D-BF82-C1BB03431E25}"/>
    <cellStyle name="Comma 2 4 5 2 3 2 2" xfId="33202" xr:uid="{5FE353F6-DF82-4333-8F1F-9E21EB2D78EA}"/>
    <cellStyle name="Comma 2 4 5 2 3 3" xfId="24874" xr:uid="{DF1F7478-1D65-4300-92B5-02B3EAC4FEA7}"/>
    <cellStyle name="Comma 2 4 5 2 4" xfId="10993" xr:uid="{196818E9-AF5B-4D56-8030-03BF044E58FE}"/>
    <cellStyle name="Comma 2 4 5 2 4 2" xfId="27650" xr:uid="{C48A847C-4EDC-46EE-9555-D64E9AE9D598}"/>
    <cellStyle name="Comma 2 4 5 2 5" xfId="33649" xr:uid="{149D47F4-02BD-4469-B570-BA128423B339}"/>
    <cellStyle name="Comma 2 4 5 2 6" xfId="19322" xr:uid="{115401B6-4B71-49C7-A1F9-32A09248D156}"/>
    <cellStyle name="Comma 2 4 5 3" xfId="4112" xr:uid="{FC3D4612-C68A-4483-8B76-8031C8E96792}"/>
    <cellStyle name="Comma 2 4 5 3 2" xfId="12442" xr:uid="{E2DB549A-A5F0-4366-8C6F-42D39C17D47C}"/>
    <cellStyle name="Comma 2 4 5 3 2 2" xfId="29099" xr:uid="{6983B130-AC7B-4F3C-9605-AD636721DF00}"/>
    <cellStyle name="Comma 2 4 5 3 3" xfId="20771" xr:uid="{4D88FEAB-857D-400C-B25A-64399A05EF52}"/>
    <cellStyle name="Comma 2 4 5 4" xfId="6888" xr:uid="{3A7738DF-F777-4803-987D-76ACE3BB7A17}"/>
    <cellStyle name="Comma 2 4 5 4 2" xfId="15218" xr:uid="{CE048172-901F-4F5B-B11B-167A38D92CD9}"/>
    <cellStyle name="Comma 2 4 5 4 2 2" xfId="31875" xr:uid="{DEC35FEE-9DAC-4EF3-BD53-DBE1228C1E4F}"/>
    <cellStyle name="Comma 2 4 5 4 3" xfId="23547" xr:uid="{D9BBA170-AE2C-4660-9BB9-30E1F829A527}"/>
    <cellStyle name="Comma 2 4 5 5" xfId="9666" xr:uid="{4027945B-E40B-413B-9161-A7230CC5F110}"/>
    <cellStyle name="Comma 2 4 5 5 2" xfId="26323" xr:uid="{E4D15859-0693-44DE-BACE-F5D6ECE5F984}"/>
    <cellStyle name="Comma 2 4 5 6" xfId="33516" xr:uid="{0689C018-390A-4A95-980A-A0FE0FE50596}"/>
    <cellStyle name="Comma 2 4 5 7" xfId="17995" xr:uid="{A92B9ACF-DC7F-4569-882B-B56D437FF930}"/>
    <cellStyle name="Comma 2 4 6" xfId="2733" xr:uid="{C490188B-29E4-4AEE-9569-2A6D58C315E1}"/>
    <cellStyle name="Comma 2 4 6 2" xfId="5515" xr:uid="{02B1018B-1EF9-411C-8D37-4E07B8418D65}"/>
    <cellStyle name="Comma 2 4 6 2 2" xfId="13845" xr:uid="{66100F15-62C6-4DCA-9BF2-BD296606BC2C}"/>
    <cellStyle name="Comma 2 4 6 2 2 2" xfId="30502" xr:uid="{11CF88F3-14AD-4516-85CB-77231B3479D8}"/>
    <cellStyle name="Comma 2 4 6 2 3" xfId="22174" xr:uid="{714CC3CB-C66A-4ABF-8A77-5778A9987AA2}"/>
    <cellStyle name="Comma 2 4 6 3" xfId="8291" xr:uid="{940D4187-15CB-4EAA-BBED-B8F3A2AA2463}"/>
    <cellStyle name="Comma 2 4 6 3 2" xfId="16621" xr:uid="{7E3C0335-2D7B-4409-ADEC-E86504EAF90C}"/>
    <cellStyle name="Comma 2 4 6 3 2 2" xfId="33278" xr:uid="{CA3AC531-16E2-4A73-BF40-6AE5E30A8ECB}"/>
    <cellStyle name="Comma 2 4 6 3 3" xfId="24950" xr:uid="{8B8B68D1-AD71-4DA0-87E9-ED7A270BB75A}"/>
    <cellStyle name="Comma 2 4 6 4" xfId="11069" xr:uid="{A49E0E54-898E-4B24-B5C6-FF6D273BB9E3}"/>
    <cellStyle name="Comma 2 4 6 4 2" xfId="27726" xr:uid="{3A99E1E0-A943-4695-B1E7-795748097E5F}"/>
    <cellStyle name="Comma 2 4 6 5" xfId="33680" xr:uid="{3B88209D-CC3A-4CC3-BF0A-B651A599B675}"/>
    <cellStyle name="Comma 2 4 6 6" xfId="19398" xr:uid="{8919CC46-C277-474F-A378-BDA66B033998}"/>
    <cellStyle name="Comma 2 4 7" xfId="1556" xr:uid="{3BF90394-F8FC-4682-9A04-E9EB4EACAA1F}"/>
    <cellStyle name="Comma 2 4 7 2" xfId="4346" xr:uid="{1278FF79-293D-4FE7-A5ED-3AB3CBC39113}"/>
    <cellStyle name="Comma 2 4 7 2 2" xfId="12676" xr:uid="{8B479937-CBC0-4B60-BA5C-FBD360E8E473}"/>
    <cellStyle name="Comma 2 4 7 2 2 2" xfId="29333" xr:uid="{DB6D90BD-E954-4A61-94F8-4DBA0BE72C75}"/>
    <cellStyle name="Comma 2 4 7 2 3" xfId="21005" xr:uid="{756567FF-7619-4F46-8EF8-DA332080C4AB}"/>
    <cellStyle name="Comma 2 4 7 3" xfId="7122" xr:uid="{7A8A2912-876D-4075-ACC8-47A4E3834B09}"/>
    <cellStyle name="Comma 2 4 7 3 2" xfId="15452" xr:uid="{2204BEB0-CD9C-4697-96A6-7680ABC7E838}"/>
    <cellStyle name="Comma 2 4 7 3 2 2" xfId="32109" xr:uid="{FEB4D80E-BCAF-42BD-A527-D0EDD241857C}"/>
    <cellStyle name="Comma 2 4 7 3 3" xfId="23781" xr:uid="{F405D00A-7C83-471B-8622-B2361BEA0A3D}"/>
    <cellStyle name="Comma 2 4 7 4" xfId="9900" xr:uid="{AEFD80F0-2409-4CB9-8062-3A02E34CC5C5}"/>
    <cellStyle name="Comma 2 4 7 4 2" xfId="26557" xr:uid="{9C7AEA0F-6D81-4CAD-B7EF-6054D938B556}"/>
    <cellStyle name="Comma 2 4 7 5" xfId="33540" xr:uid="{40838877-F3EF-4FFD-B474-7F486BA7F63B}"/>
    <cellStyle name="Comma 2 4 7 6" xfId="18229" xr:uid="{43F2E9C6-8B02-4084-AEF1-5DD4C89778A2}"/>
    <cellStyle name="Comma 2 4 8" xfId="3019" xr:uid="{EE5F7FAE-0361-4601-ADC8-5B4932142DE2}"/>
    <cellStyle name="Comma 2 4 8 2" xfId="11349" xr:uid="{C918B405-240F-4BDB-AAB8-6BCEFDA2AA0E}"/>
    <cellStyle name="Comma 2 4 8 2 2" xfId="28006" xr:uid="{3B7DD025-FAFC-44BB-BEC0-957254EAD001}"/>
    <cellStyle name="Comma 2 4 8 3" xfId="19678" xr:uid="{1ED519AB-A5E2-476A-AE71-DA4E9A78A75E}"/>
    <cellStyle name="Comma 2 4 9" xfId="5795" xr:uid="{D125CA00-6C5B-44B6-BCD7-206506FF1996}"/>
    <cellStyle name="Comma 2 4 9 2" xfId="14125" xr:uid="{93DEC321-DE80-4FD2-9525-35CF4422E093}"/>
    <cellStyle name="Comma 2 4 9 2 2" xfId="30782" xr:uid="{459559AB-9F50-4957-8B5D-3647933005B4}"/>
    <cellStyle name="Comma 2 4 9 3" xfId="22454" xr:uid="{BD04E863-C0C9-470D-9816-1FA37B705311}"/>
    <cellStyle name="Comma 2 5" xfId="195" xr:uid="{A3F09BFB-14AB-4CB7-83EE-763EA01B23D3}"/>
    <cellStyle name="Comma 2 5 10" xfId="33401" xr:uid="{A3560E86-E9E9-4384-B465-CE6A328720ED}"/>
    <cellStyle name="Comma 2 5 11" xfId="16876" xr:uid="{2519CE8C-9B24-478F-B40F-2F684E1F44E0}"/>
    <cellStyle name="Comma 2 5 12" xfId="35262" xr:uid="{42C118CB-2438-4753-BBA2-1CF04E98FCCB}"/>
    <cellStyle name="Comma 2 5 2" xfId="437" xr:uid="{FA646263-5180-4F51-BB6E-FC1AF195B33D}"/>
    <cellStyle name="Comma 2 5 2 2" xfId="914" xr:uid="{0DEE3C4E-5F67-4968-8BA6-C237BC0BC5D9}"/>
    <cellStyle name="Comma 2 5 2 2 2" xfId="2801" xr:uid="{80D93BA1-3591-43BE-8370-D0479964CA15}"/>
    <cellStyle name="Comma 2 5 2 2 2 2" xfId="5581" xr:uid="{67800445-59B8-40CE-9C5F-7FC69A48FBF8}"/>
    <cellStyle name="Comma 2 5 2 2 2 2 2" xfId="13911" xr:uid="{3DF88F66-DDEF-4E77-8C80-E6824E56EA7C}"/>
    <cellStyle name="Comma 2 5 2 2 2 2 2 2" xfId="30568" xr:uid="{C37CC68C-103D-4052-AECD-226A516FFD7B}"/>
    <cellStyle name="Comma 2 5 2 2 2 2 3" xfId="22240" xr:uid="{ED9B2BCD-962F-4937-B85C-3639BD03161A}"/>
    <cellStyle name="Comma 2 5 2 2 2 3" xfId="8357" xr:uid="{ECA1F03D-C0CA-4ACE-8800-94A68C9C7D4B}"/>
    <cellStyle name="Comma 2 5 2 2 2 3 2" xfId="16687" xr:uid="{0957C6BB-BC1C-4DEE-93D2-0697ABE5A117}"/>
    <cellStyle name="Comma 2 5 2 2 2 3 2 2" xfId="33344" xr:uid="{F51EC1AD-1AAE-4E55-81F7-13A5B260D329}"/>
    <cellStyle name="Comma 2 5 2 2 2 3 3" xfId="25016" xr:uid="{7B660A6B-283E-4B6F-88DC-122DBAD995A4}"/>
    <cellStyle name="Comma 2 5 2 2 2 4" xfId="11135" xr:uid="{4F663BD2-48D3-469C-96B8-1A0DFCA6A1B7}"/>
    <cellStyle name="Comma 2 5 2 2 2 4 2" xfId="27792" xr:uid="{D39EB107-FD1F-4255-A76E-AC7AE213989C}"/>
    <cellStyle name="Comma 2 5 2 2 2 5" xfId="33748" xr:uid="{6B066811-8FAB-4E3F-B4D2-AF97EC49F4F2}"/>
    <cellStyle name="Comma 2 5 2 2 2 6" xfId="19464" xr:uid="{1EF8C4C3-7ED8-4DF9-9945-0615236694EF}"/>
    <cellStyle name="Comma 2 5 2 2 3" xfId="2242" xr:uid="{3DDE7C2A-EE40-4539-8CAB-23BF4587848C}"/>
    <cellStyle name="Comma 2 5 2 2 3 2" xfId="5032" xr:uid="{590C7847-F5AD-461A-8EC9-66A00A8790D1}"/>
    <cellStyle name="Comma 2 5 2 2 3 2 2" xfId="13362" xr:uid="{92C7CC33-D450-456D-A1AF-972610D8A375}"/>
    <cellStyle name="Comma 2 5 2 2 3 2 2 2" xfId="30019" xr:uid="{ED08B3E0-0A0B-42ED-A214-23D10137848A}"/>
    <cellStyle name="Comma 2 5 2 2 3 2 3" xfId="21691" xr:uid="{3436C728-CC0A-4D16-A294-5C9EDB4C4D39}"/>
    <cellStyle name="Comma 2 5 2 2 3 3" xfId="7808" xr:uid="{07F12734-7FF5-4054-9710-C66060E61FB9}"/>
    <cellStyle name="Comma 2 5 2 2 3 3 2" xfId="16138" xr:uid="{C30B5530-3C8A-4184-9895-5E9CB05B769C}"/>
    <cellStyle name="Comma 2 5 2 2 3 3 2 2" xfId="32795" xr:uid="{99473440-70F5-41E9-9D02-9D3BDE3BA31C}"/>
    <cellStyle name="Comma 2 5 2 2 3 3 3" xfId="24467" xr:uid="{960814CD-5CFF-4158-9071-4112292828C8}"/>
    <cellStyle name="Comma 2 5 2 2 3 4" xfId="10586" xr:uid="{F9CDB5C7-9821-4369-A0D3-723008932A94}"/>
    <cellStyle name="Comma 2 5 2 2 3 4 2" xfId="27243" xr:uid="{AB477EAB-36F4-4934-8770-3BB7CE08F292}"/>
    <cellStyle name="Comma 2 5 2 2 3 5" xfId="33606" xr:uid="{FCC8CC33-4A0D-4C0C-81D3-625264F751D2}"/>
    <cellStyle name="Comma 2 5 2 2 3 6" xfId="18915" xr:uid="{8CB473A9-993E-4C93-AE1D-E50AC6B83F51}"/>
    <cellStyle name="Comma 2 5 2 2 4" xfId="3705" xr:uid="{05D2C57F-CCCC-4CAE-BAF3-5F3E3C1DE1A5}"/>
    <cellStyle name="Comma 2 5 2 2 4 2" xfId="12035" xr:uid="{354E3A71-5BE4-49CD-9D43-4DE39941DF79}"/>
    <cellStyle name="Comma 2 5 2 2 4 2 2" xfId="28692" xr:uid="{955C1D01-A4CC-4DEE-9952-175AC243EC7B}"/>
    <cellStyle name="Comma 2 5 2 2 4 3" xfId="20364" xr:uid="{9BD68E03-BBAA-4650-A48C-CB2ED6BB60D8}"/>
    <cellStyle name="Comma 2 5 2 2 5" xfId="6481" xr:uid="{82F6FA64-22DC-4C7C-92D8-FBD2DF5E940F}"/>
    <cellStyle name="Comma 2 5 2 2 5 2" xfId="14811" xr:uid="{4B00EF5A-B366-427B-89EF-9C14A0AB1274}"/>
    <cellStyle name="Comma 2 5 2 2 5 2 2" xfId="31468" xr:uid="{F17987D9-FCB5-478C-A026-451D74EE1A81}"/>
    <cellStyle name="Comma 2 5 2 2 5 3" xfId="23140" xr:uid="{D9458D08-883D-4141-9C29-F53FD3148971}"/>
    <cellStyle name="Comma 2 5 2 2 6" xfId="9259" xr:uid="{FE3EF02C-393A-476A-8686-64810B6DA193}"/>
    <cellStyle name="Comma 2 5 2 2 6 2" xfId="25916" xr:uid="{4C158E3F-EE3B-4AD8-9DAA-E44FEDC0E021}"/>
    <cellStyle name="Comma 2 5 2 2 7" xfId="33473" xr:uid="{01E07129-4DE5-4C74-857A-696CA51AB8CD}"/>
    <cellStyle name="Comma 2 5 2 2 8" xfId="17588" xr:uid="{F84ECEA0-3850-4EF2-A5D9-43F8C7175479}"/>
    <cellStyle name="Comma 2 5 2 3" xfId="2752" xr:uid="{93C9767B-B20A-46E5-9986-D1ADB109B960}"/>
    <cellStyle name="Comma 2 5 2 3 2" xfId="5534" xr:uid="{560D0BE6-FEB9-4287-9514-C8ADF7A926AB}"/>
    <cellStyle name="Comma 2 5 2 3 2 2" xfId="13864" xr:uid="{1622ACDD-2EDF-4986-A8D7-E7CDADCB5CE4}"/>
    <cellStyle name="Comma 2 5 2 3 2 2 2" xfId="30521" xr:uid="{57D18A5A-0591-4CBC-9D76-A5DBC12A66DE}"/>
    <cellStyle name="Comma 2 5 2 3 2 3" xfId="22193" xr:uid="{DA0D4227-6905-4344-BBCD-9CCF6160ACC4}"/>
    <cellStyle name="Comma 2 5 2 3 3" xfId="8310" xr:uid="{BA153AF0-E051-4D6B-9C34-E77438110E41}"/>
    <cellStyle name="Comma 2 5 2 3 3 2" xfId="16640" xr:uid="{075399CD-35CF-47AE-B857-300E123BD7F0}"/>
    <cellStyle name="Comma 2 5 2 3 3 2 2" xfId="33297" xr:uid="{BF6A4CC4-C271-4323-8F61-0F943D6EF2CB}"/>
    <cellStyle name="Comma 2 5 2 3 3 3" xfId="24969" xr:uid="{F4D5D21C-29D2-46DE-80F4-17FB6BD19C63}"/>
    <cellStyle name="Comma 2 5 2 3 4" xfId="11088" xr:uid="{C93C0996-845A-4870-9480-DAE6153FF4B5}"/>
    <cellStyle name="Comma 2 5 2 3 4 2" xfId="27745" xr:uid="{4A0FB4F7-9DD8-4C36-B2FC-CB2FF0000870}"/>
    <cellStyle name="Comma 2 5 2 3 5" xfId="33699" xr:uid="{D459378F-34EA-4BC8-891A-489CB3FFAA7B}"/>
    <cellStyle name="Comma 2 5 2 3 6" xfId="19417" xr:uid="{8D6E684B-EE89-4CBB-9725-A6C42782896D}"/>
    <cellStyle name="Comma 2 5 2 4" xfId="1767" xr:uid="{47A28887-4E52-4905-9E59-464A63BEB3CD}"/>
    <cellStyle name="Comma 2 5 2 4 2" xfId="4557" xr:uid="{35B62F56-5C25-4956-A67E-D779CCF53860}"/>
    <cellStyle name="Comma 2 5 2 4 2 2" xfId="12887" xr:uid="{9E8D4DC1-DA88-42F6-8B2F-D4B352E62319}"/>
    <cellStyle name="Comma 2 5 2 4 2 2 2" xfId="29544" xr:uid="{6E78E7F1-C758-4AEF-9130-29154D540D22}"/>
    <cellStyle name="Comma 2 5 2 4 2 3" xfId="21216" xr:uid="{369FBAFF-D2B3-4457-AF52-3809DEB4E492}"/>
    <cellStyle name="Comma 2 5 2 4 3" xfId="7333" xr:uid="{4CFFA6A7-4F2A-491F-93E6-EEC5AB41579D}"/>
    <cellStyle name="Comma 2 5 2 4 3 2" xfId="15663" xr:uid="{7ABF9823-2536-48A2-B057-7276D6E5E272}"/>
    <cellStyle name="Comma 2 5 2 4 3 2 2" xfId="32320" xr:uid="{6A9531F1-529C-422B-AA98-C4D7890E63FC}"/>
    <cellStyle name="Comma 2 5 2 4 3 3" xfId="23992" xr:uid="{2408EA63-CA40-4391-A85D-21CAE34E1562}"/>
    <cellStyle name="Comma 2 5 2 4 4" xfId="10111" xr:uid="{CAC7BF75-8DE8-4BAC-8B31-4F73255109D0}"/>
    <cellStyle name="Comma 2 5 2 4 4 2" xfId="26768" xr:uid="{B5388B3E-EFFC-4B46-9D31-19CC3DC36AA5}"/>
    <cellStyle name="Comma 2 5 2 4 5" xfId="33559" xr:uid="{9FE1B146-EA96-4BCE-91C5-170A2F5C5C7B}"/>
    <cellStyle name="Comma 2 5 2 4 6" xfId="18440" xr:uid="{9E1B96D4-6E4F-41E2-A94D-FF1DF500B6BA}"/>
    <cellStyle name="Comma 2 5 2 5" xfId="3230" xr:uid="{2118ED8E-C309-4B20-AA81-077CB3E36D21}"/>
    <cellStyle name="Comma 2 5 2 5 2" xfId="11560" xr:uid="{F6E7DEC2-8174-4EEB-9A88-1FC450ED1299}"/>
    <cellStyle name="Comma 2 5 2 5 2 2" xfId="28217" xr:uid="{B1D37265-2644-4DF9-9395-2800ACB93C60}"/>
    <cellStyle name="Comma 2 5 2 5 3" xfId="19889" xr:uid="{F4F83687-8527-4C5B-ACCB-C03FD1F8E5EF}"/>
    <cellStyle name="Comma 2 5 2 6" xfId="6006" xr:uid="{BE66EE5F-607C-46B5-AA81-9E04B796A7AB}"/>
    <cellStyle name="Comma 2 5 2 6 2" xfId="14336" xr:uid="{4E378C56-129E-4102-98BD-0EF2FC297AFC}"/>
    <cellStyle name="Comma 2 5 2 6 2 2" xfId="30993" xr:uid="{4C06EC15-4971-44A2-9265-B7AE8F51E9D7}"/>
    <cellStyle name="Comma 2 5 2 6 3" xfId="22665" xr:uid="{84FEB74B-E9B5-4157-BCDA-A352CEF0F287}"/>
    <cellStyle name="Comma 2 5 2 7" xfId="8784" xr:uid="{7D154DFF-F788-4FBC-ACBA-68FE56DDC4F1}"/>
    <cellStyle name="Comma 2 5 2 7 2" xfId="25441" xr:uid="{48E28528-D91A-486C-8419-2B7207AE0992}"/>
    <cellStyle name="Comma 2 5 2 8" xfId="33424" xr:uid="{B7E6650A-E0A8-4ABB-9009-E4100B160CF2}"/>
    <cellStyle name="Comma 2 5 2 9" xfId="17113" xr:uid="{DE114C2D-8197-4ACF-BF4A-99CD615A1E20}"/>
    <cellStyle name="Comma 2 5 3" xfId="673" xr:uid="{26B6FD82-C494-43FB-B96E-AE1BD4DB95F9}"/>
    <cellStyle name="Comma 2 5 3 2" xfId="2775" xr:uid="{3114F1FE-1F40-4020-967F-E0A3EA861EC0}"/>
    <cellStyle name="Comma 2 5 3 2 2" xfId="5557" xr:uid="{C74A71E2-A156-406E-B2E6-4FDD3B40EDDE}"/>
    <cellStyle name="Comma 2 5 3 2 2 2" xfId="13887" xr:uid="{CCA95F94-1ABB-4CDD-AFD4-6EE861AB86B3}"/>
    <cellStyle name="Comma 2 5 3 2 2 2 2" xfId="30544" xr:uid="{3ECCEDBC-96A4-41EE-8264-42802E2927D0}"/>
    <cellStyle name="Comma 2 5 3 2 2 3" xfId="22216" xr:uid="{513D00C2-21FA-4D4F-B561-F40D76D5EC9C}"/>
    <cellStyle name="Comma 2 5 3 2 3" xfId="8333" xr:uid="{CA26AE65-0746-4C67-AE38-6B65F81655CE}"/>
    <cellStyle name="Comma 2 5 3 2 3 2" xfId="16663" xr:uid="{D344FCE8-7210-4F9E-957C-3CA9B115DDA5}"/>
    <cellStyle name="Comma 2 5 3 2 3 2 2" xfId="33320" xr:uid="{D8B650B2-3158-4583-9CDC-E38BE9937F9A}"/>
    <cellStyle name="Comma 2 5 3 2 3 3" xfId="24992" xr:uid="{7F6DEFFD-83D7-47EC-913C-66AECFCB9D92}"/>
    <cellStyle name="Comma 2 5 3 2 4" xfId="11111" xr:uid="{54ED52D6-11D6-44DC-980F-CBEC97E94F1D}"/>
    <cellStyle name="Comma 2 5 3 2 4 2" xfId="27768" xr:uid="{E70DDF7E-ED8F-42C4-9CBD-5A192E1B139E}"/>
    <cellStyle name="Comma 2 5 3 2 5" xfId="33722" xr:uid="{C7A0781D-86AE-4673-872F-F82272891539}"/>
    <cellStyle name="Comma 2 5 3 2 6" xfId="19440" xr:uid="{0DB4E41A-11E7-4277-999A-3D22798E9784}"/>
    <cellStyle name="Comma 2 5 3 3" xfId="2003" xr:uid="{38697CBB-45C1-4AAF-BF80-191A2B1D6396}"/>
    <cellStyle name="Comma 2 5 3 3 2" xfId="4793" xr:uid="{D9A500F4-000B-4FFF-AC4D-D03BDA06A810}"/>
    <cellStyle name="Comma 2 5 3 3 2 2" xfId="13123" xr:uid="{BB6677D3-7998-4447-96E0-8E0759629677}"/>
    <cellStyle name="Comma 2 5 3 3 2 2 2" xfId="29780" xr:uid="{9CA29CAB-4FA8-4BCC-9F69-5B6AFAFB215F}"/>
    <cellStyle name="Comma 2 5 3 3 2 3" xfId="21452" xr:uid="{15149D28-ECC1-4BBF-9437-E601B68BCC33}"/>
    <cellStyle name="Comma 2 5 3 3 3" xfId="7569" xr:uid="{522F4491-94CC-41C6-A1C7-1ABD190F5EE9}"/>
    <cellStyle name="Comma 2 5 3 3 3 2" xfId="15899" xr:uid="{9801E31E-579F-48B8-AE20-95BF39B70F59}"/>
    <cellStyle name="Comma 2 5 3 3 3 2 2" xfId="32556" xr:uid="{4634C533-E029-4BB5-A998-82CF718A9DD4}"/>
    <cellStyle name="Comma 2 5 3 3 3 3" xfId="24228" xr:uid="{FDA17308-A5E4-4165-AC87-07FC98C547EB}"/>
    <cellStyle name="Comma 2 5 3 3 4" xfId="10347" xr:uid="{8C8940FC-67DE-498B-86FF-4CDEDB3E9538}"/>
    <cellStyle name="Comma 2 5 3 3 4 2" xfId="27004" xr:uid="{EA67E232-25C6-48DD-B986-14E7101AFC3D}"/>
    <cellStyle name="Comma 2 5 3 3 5" xfId="33582" xr:uid="{F615C671-3BF2-4C6E-90FB-D7795CBB58AE}"/>
    <cellStyle name="Comma 2 5 3 3 6" xfId="18676" xr:uid="{D74398DC-C13E-49CF-8D37-3A4C4DAC3D46}"/>
    <cellStyle name="Comma 2 5 3 4" xfId="3466" xr:uid="{8F71F73E-512C-48AF-8519-F0185E7E82C8}"/>
    <cellStyle name="Comma 2 5 3 4 2" xfId="11796" xr:uid="{54287CA4-2145-4604-84B7-83FAC918CD53}"/>
    <cellStyle name="Comma 2 5 3 4 2 2" xfId="28453" xr:uid="{F82955D4-F513-4753-A09F-560E6A7187EB}"/>
    <cellStyle name="Comma 2 5 3 4 3" xfId="20125" xr:uid="{1AB8859B-FE7C-41C3-A87C-A711E3CEB0D8}"/>
    <cellStyle name="Comma 2 5 3 5" xfId="6242" xr:uid="{81D89407-E9A5-429C-B524-85497A308031}"/>
    <cellStyle name="Comma 2 5 3 5 2" xfId="14572" xr:uid="{F3260657-989F-4E91-9F11-B3BC89BA93F7}"/>
    <cellStyle name="Comma 2 5 3 5 2 2" xfId="31229" xr:uid="{45D6B886-A575-43A3-9ECF-CB4CDAFA2A3D}"/>
    <cellStyle name="Comma 2 5 3 5 3" xfId="22901" xr:uid="{858BE8E5-3376-4525-BEC4-A1C4CF53457E}"/>
    <cellStyle name="Comma 2 5 3 6" xfId="9020" xr:uid="{61A1EC7A-BB05-49A1-85B3-1C839B3D56CE}"/>
    <cellStyle name="Comma 2 5 3 6 2" xfId="25677" xr:uid="{69E96098-43D4-49CC-AFBF-29708CEFB09B}"/>
    <cellStyle name="Comma 2 5 3 7" xfId="33447" xr:uid="{0164C01E-FAC7-45A5-927A-B04A8D603462}"/>
    <cellStyle name="Comma 2 5 3 8" xfId="17349" xr:uid="{604841FD-6156-4F74-BCD9-5F6B72C17DE0}"/>
    <cellStyle name="Comma 2 5 4" xfId="1150" xr:uid="{2FA25201-2869-4131-B62F-5DD7BB14BF37}"/>
    <cellStyle name="Comma 2 5 4 2" xfId="2824" xr:uid="{0A9F3403-982E-4986-8280-E69B6A6C1410}"/>
    <cellStyle name="Comma 2 5 4 2 2" xfId="5604" xr:uid="{0FFF06BB-11B5-43B6-88C0-9C4C634533DD}"/>
    <cellStyle name="Comma 2 5 4 2 2 2" xfId="13934" xr:uid="{678BE20C-0904-4F9C-B1F5-B1457F6EA656}"/>
    <cellStyle name="Comma 2 5 4 2 2 2 2" xfId="30591" xr:uid="{8054CBAC-92FD-4D63-B0BF-96A989F7E307}"/>
    <cellStyle name="Comma 2 5 4 2 2 3" xfId="22263" xr:uid="{34F2999B-B2B3-446E-BA49-25CEC37B180E}"/>
    <cellStyle name="Comma 2 5 4 2 3" xfId="8380" xr:uid="{0734585B-040D-4C7C-9F4D-BBF53DD3D7B9}"/>
    <cellStyle name="Comma 2 5 4 2 3 2" xfId="16710" xr:uid="{1FB9A5A8-1DAC-4820-9014-0B6E28054A9B}"/>
    <cellStyle name="Comma 2 5 4 2 3 2 2" xfId="33367" xr:uid="{3D6DBFD0-6F3E-42AA-B30D-0EF301912FE8}"/>
    <cellStyle name="Comma 2 5 4 2 3 3" xfId="25039" xr:uid="{76FE522F-6216-46CB-A215-2BF02A10FA8C}"/>
    <cellStyle name="Comma 2 5 4 2 4" xfId="11158" xr:uid="{AA211431-345F-4089-9859-AB7BD2C779CC}"/>
    <cellStyle name="Comma 2 5 4 2 4 2" xfId="27815" xr:uid="{18FD6392-0DF1-495E-B5F5-30CB53282C26}"/>
    <cellStyle name="Comma 2 5 4 2 5" xfId="33771" xr:uid="{05BC77B6-A6D6-4ABD-9D57-A83B03EB05EF}"/>
    <cellStyle name="Comma 2 5 4 2 6" xfId="19487" xr:uid="{90097453-2C02-4730-B31E-C63FDE5C3009}"/>
    <cellStyle name="Comma 2 5 4 3" xfId="2478" xr:uid="{8E39BB72-40FE-4C4B-8F95-6C172B43FA8B}"/>
    <cellStyle name="Comma 2 5 4 3 2" xfId="5268" xr:uid="{CF1F4F92-37C9-4018-8B66-50866A75D49D}"/>
    <cellStyle name="Comma 2 5 4 3 2 2" xfId="13598" xr:uid="{F87CD931-4944-4CCA-A85F-DD3AC8439138}"/>
    <cellStyle name="Comma 2 5 4 3 2 2 2" xfId="30255" xr:uid="{9C8AC561-0F82-4776-AB66-5F8478FBF5CC}"/>
    <cellStyle name="Comma 2 5 4 3 2 3" xfId="21927" xr:uid="{768A4EA8-ED78-42DB-A8F0-0C205B4FE615}"/>
    <cellStyle name="Comma 2 5 4 3 3" xfId="8044" xr:uid="{9FCBCA77-3434-45D7-90F0-392FBD65E500}"/>
    <cellStyle name="Comma 2 5 4 3 3 2" xfId="16374" xr:uid="{BC1653A9-31D9-4F2B-BA25-F1DBF2A4C49D}"/>
    <cellStyle name="Comma 2 5 4 3 3 2 2" xfId="33031" xr:uid="{45FEBB48-37CC-4299-B14D-249B85A89333}"/>
    <cellStyle name="Comma 2 5 4 3 3 3" xfId="24703" xr:uid="{44BA167B-FAEE-46B9-A94F-531A84F7BA22}"/>
    <cellStyle name="Comma 2 5 4 3 4" xfId="10822" xr:uid="{668A2B3C-2AD5-43CD-907D-3DBEDDB1C493}"/>
    <cellStyle name="Comma 2 5 4 3 4 2" xfId="27479" xr:uid="{A327FF7C-D848-4C9C-8B20-012649BC7E72}"/>
    <cellStyle name="Comma 2 5 4 3 5" xfId="33629" xr:uid="{3940A371-3659-4C73-AD59-3C1C02B3E9B7}"/>
    <cellStyle name="Comma 2 5 4 3 6" xfId="19151" xr:uid="{BD278251-9092-444D-83C0-10C440CD3F51}"/>
    <cellStyle name="Comma 2 5 4 4" xfId="3941" xr:uid="{C3C65987-821D-48DD-B6ED-4A5A249FCFCF}"/>
    <cellStyle name="Comma 2 5 4 4 2" xfId="12271" xr:uid="{10130A69-5901-47DD-BFCE-65528E7F37B3}"/>
    <cellStyle name="Comma 2 5 4 4 2 2" xfId="28928" xr:uid="{C9A1FE4C-9DC2-475D-8868-6436D3D2F41A}"/>
    <cellStyle name="Comma 2 5 4 4 3" xfId="20600" xr:uid="{4300C434-6C96-442A-B9A7-4893F61FA0AE}"/>
    <cellStyle name="Comma 2 5 4 5" xfId="6717" xr:uid="{3FF29C91-DEA3-4D94-A7F3-6CAB2212A0CA}"/>
    <cellStyle name="Comma 2 5 4 5 2" xfId="15047" xr:uid="{93D787E6-261A-4B4B-9814-28CE3EF77FE6}"/>
    <cellStyle name="Comma 2 5 4 5 2 2" xfId="31704" xr:uid="{BFA1F772-3F05-4965-B3D5-E9DEB4B4B3F8}"/>
    <cellStyle name="Comma 2 5 4 5 3" xfId="23376" xr:uid="{F7048E7A-1B6C-49F5-9474-BA99ABEBFD80}"/>
    <cellStyle name="Comma 2 5 4 6" xfId="9495" xr:uid="{13721567-751F-4D43-B239-AAD6AC32184A}"/>
    <cellStyle name="Comma 2 5 4 6 2" xfId="26152" xr:uid="{D01606F4-D157-477C-AE5F-FEAC6071E3F2}"/>
    <cellStyle name="Comma 2 5 4 7" xfId="33496" xr:uid="{A0ED4D29-5B59-4DE4-9BB7-63A3CE48BC4C}"/>
    <cellStyle name="Comma 2 5 4 8" xfId="17824" xr:uid="{BBED2B96-7EC6-478A-AB27-9D6D49A8C007}"/>
    <cellStyle name="Comma 2 5 5" xfId="2729" xr:uid="{488280EF-0CE5-4747-871C-2BD5E21F8D9E}"/>
    <cellStyle name="Comma 2 5 5 2" xfId="5511" xr:uid="{E8BC0B79-BA9E-44E3-8BC8-D87E5F1A13B8}"/>
    <cellStyle name="Comma 2 5 5 2 2" xfId="13841" xr:uid="{DAF541C7-9823-4F63-9132-BAA150DA4BE4}"/>
    <cellStyle name="Comma 2 5 5 2 2 2" xfId="30498" xr:uid="{8F8557C3-8E92-497C-9596-CAE1FE53B690}"/>
    <cellStyle name="Comma 2 5 5 2 3" xfId="22170" xr:uid="{DF21B744-C851-45E6-9BC2-8CCEA1FD5145}"/>
    <cellStyle name="Comma 2 5 5 3" xfId="8287" xr:uid="{5565FC7D-BE0F-45E2-862E-7C5CD4CACFD8}"/>
    <cellStyle name="Comma 2 5 5 3 2" xfId="16617" xr:uid="{2AE9E1E8-C279-47BB-8A0D-7413F5852D8A}"/>
    <cellStyle name="Comma 2 5 5 3 2 2" xfId="33274" xr:uid="{DEA91A27-8E10-4483-B347-08E272394DDC}"/>
    <cellStyle name="Comma 2 5 5 3 3" xfId="24946" xr:uid="{DA5264D2-4CEF-4E21-BD26-FBEECE1D4FD5}"/>
    <cellStyle name="Comma 2 5 5 4" xfId="11065" xr:uid="{B6BA501D-8CFD-44A3-A998-C572805DB041}"/>
    <cellStyle name="Comma 2 5 5 4 2" xfId="27722" xr:uid="{4EFA6934-21A2-4AF7-9F8A-CD87B384F497}"/>
    <cellStyle name="Comma 2 5 5 5" xfId="33676" xr:uid="{72BF3FBD-DDDF-4105-B8D1-4C116D217A9C}"/>
    <cellStyle name="Comma 2 5 5 6" xfId="19394" xr:uid="{51354551-580D-445D-9B30-0176A104F2AA}"/>
    <cellStyle name="Comma 2 5 6" xfId="1530" xr:uid="{5C30FD76-1F9A-4D20-B617-8917C240B917}"/>
    <cellStyle name="Comma 2 5 6 2" xfId="4320" xr:uid="{54A9F16F-90D0-4768-A60A-D1B73E4F3BAC}"/>
    <cellStyle name="Comma 2 5 6 2 2" xfId="12650" xr:uid="{66A12827-2B6E-455E-B0F9-96BA3745EBC6}"/>
    <cellStyle name="Comma 2 5 6 2 2 2" xfId="29307" xr:uid="{58FF2000-D159-483A-9BB7-3950D5353BED}"/>
    <cellStyle name="Comma 2 5 6 2 3" xfId="20979" xr:uid="{CC2BBC8C-712D-4DA7-8131-9D184B029A58}"/>
    <cellStyle name="Comma 2 5 6 3" xfId="7096" xr:uid="{97F4849E-BBF3-44D7-92E3-475C2255B15B}"/>
    <cellStyle name="Comma 2 5 6 3 2" xfId="15426" xr:uid="{8D2D9FCD-7CFE-4620-A616-365EDBF1C8F2}"/>
    <cellStyle name="Comma 2 5 6 3 2 2" xfId="32083" xr:uid="{904F3890-6E92-4EBC-99F0-1985E5A3C503}"/>
    <cellStyle name="Comma 2 5 6 3 3" xfId="23755" xr:uid="{96C68A62-2A8E-4959-83A9-0305F0168739}"/>
    <cellStyle name="Comma 2 5 6 4" xfId="9874" xr:uid="{75B62CBF-C8E0-4147-A263-86CBE07B4BDD}"/>
    <cellStyle name="Comma 2 5 6 4 2" xfId="26531" xr:uid="{4BC52B82-65AF-461A-BAE3-BF93C1563036}"/>
    <cellStyle name="Comma 2 5 6 5" xfId="33536" xr:uid="{3915C24D-7614-4F9F-9B7A-C5EE72013823}"/>
    <cellStyle name="Comma 2 5 6 6" xfId="18203" xr:uid="{2B262A3B-20DA-4CBB-8FC1-40E225A1464E}"/>
    <cellStyle name="Comma 2 5 7" xfId="2993" xr:uid="{61EB58A3-FA5E-40B1-B5FE-727AF443C521}"/>
    <cellStyle name="Comma 2 5 7 2" xfId="11323" xr:uid="{2CF8642E-3164-4D1C-ADD1-D1C789A0A9EF}"/>
    <cellStyle name="Comma 2 5 7 2 2" xfId="27980" xr:uid="{2DDA9AFD-F662-4F92-9FF3-29374899A6F7}"/>
    <cellStyle name="Comma 2 5 7 3" xfId="19652" xr:uid="{EB306298-B001-4115-BAFF-40A6F8EB1340}"/>
    <cellStyle name="Comma 2 5 8" xfId="5769" xr:uid="{DE2BE516-CE09-4365-B345-DC3CE7942459}"/>
    <cellStyle name="Comma 2 5 8 2" xfId="14099" xr:uid="{A17B4FDC-DBE7-4568-8D61-F6771CAD90E5}"/>
    <cellStyle name="Comma 2 5 8 2 2" xfId="30756" xr:uid="{BAB9D38A-57E0-4739-8CC6-59B436A64F50}"/>
    <cellStyle name="Comma 2 5 8 3" xfId="22428" xr:uid="{F3B29068-7021-496F-A813-E5E475B9E5DA}"/>
    <cellStyle name="Comma 2 5 9" xfId="8547" xr:uid="{33F29958-ED41-4506-BB14-278322DEFC79}"/>
    <cellStyle name="Comma 2 5 9 2" xfId="25204" xr:uid="{903F7AFF-B040-4CF6-85B8-E5A37DBC670C}"/>
    <cellStyle name="Comma 2 6" xfId="321" xr:uid="{3D4FD793-EEE1-4658-8795-8EB8EFCDA6AD}"/>
    <cellStyle name="Comma 2 6 10" xfId="35263" xr:uid="{2B80D377-D43F-4526-ABEC-C1041CA141A7}"/>
    <cellStyle name="Comma 2 6 2" xfId="801" xr:uid="{244374EB-410A-4121-8E02-BDC376D62737}"/>
    <cellStyle name="Comma 2 6 2 2" xfId="2791" xr:uid="{F2646C1B-6597-448B-9925-F49CC898EEAA}"/>
    <cellStyle name="Comma 2 6 2 2 2" xfId="5571" xr:uid="{31AA31E9-BC38-4A13-82BC-EDF7717BC98E}"/>
    <cellStyle name="Comma 2 6 2 2 2 2" xfId="13901" xr:uid="{FF7CCC7D-0915-40E1-B62B-D1F7DCC262B7}"/>
    <cellStyle name="Comma 2 6 2 2 2 2 2" xfId="30558" xr:uid="{B56CECD8-3229-48B0-B690-4A95488C9A35}"/>
    <cellStyle name="Comma 2 6 2 2 2 3" xfId="22230" xr:uid="{6821015C-3DF1-4981-A733-3172ACE5F561}"/>
    <cellStyle name="Comma 2 6 2 2 3" xfId="8347" xr:uid="{6018252E-D838-4395-9D36-CBACEBE6498E}"/>
    <cellStyle name="Comma 2 6 2 2 3 2" xfId="16677" xr:uid="{B275B743-3FB5-41D4-AEC2-15F4B5B0CE75}"/>
    <cellStyle name="Comma 2 6 2 2 3 2 2" xfId="33334" xr:uid="{D96764FE-E370-4BF0-9C93-DF1D142AE7BC}"/>
    <cellStyle name="Comma 2 6 2 2 3 3" xfId="25006" xr:uid="{64F9B24F-7D41-4144-8F1F-AD20205266EC}"/>
    <cellStyle name="Comma 2 6 2 2 4" xfId="11125" xr:uid="{DD875A36-CF06-4E7F-A4BE-E003E447026A}"/>
    <cellStyle name="Comma 2 6 2 2 4 2" xfId="27782" xr:uid="{74053FAE-A9C8-402D-9470-CA965A6BB4D2}"/>
    <cellStyle name="Comma 2 6 2 2 5" xfId="33738" xr:uid="{9DB6C7C5-6F20-4537-B488-B2E463D26660}"/>
    <cellStyle name="Comma 2 6 2 2 6" xfId="19454" xr:uid="{4814C309-3DE1-4822-BAD8-2D9188203554}"/>
    <cellStyle name="Comma 2 6 2 3" xfId="2129" xr:uid="{1DB64CA9-9A95-4E5D-B28C-8340EB50DDDB}"/>
    <cellStyle name="Comma 2 6 2 3 2" xfId="4919" xr:uid="{9558EF16-7F88-4D5E-A11B-E3375BD7649A}"/>
    <cellStyle name="Comma 2 6 2 3 2 2" xfId="13249" xr:uid="{454CA5F7-D1D7-460D-BBC3-7A2297AC14D7}"/>
    <cellStyle name="Comma 2 6 2 3 2 2 2" xfId="29906" xr:uid="{A8C36362-32D6-4FF7-A9BF-B4A497FDF285}"/>
    <cellStyle name="Comma 2 6 2 3 2 3" xfId="21578" xr:uid="{DC430A75-CCFD-4D75-B7E7-108FEA16101B}"/>
    <cellStyle name="Comma 2 6 2 3 3" xfId="7695" xr:uid="{33901B5A-8817-4445-A84E-F4A32C2712E8}"/>
    <cellStyle name="Comma 2 6 2 3 3 2" xfId="16025" xr:uid="{95612DE5-BE53-4744-9592-6301E5094AC5}"/>
    <cellStyle name="Comma 2 6 2 3 3 2 2" xfId="32682" xr:uid="{6FBD8B60-E60B-42CA-8123-534E493044E8}"/>
    <cellStyle name="Comma 2 6 2 3 3 3" xfId="24354" xr:uid="{916BEFD9-C96F-4161-9295-8D2E0AC4D3C7}"/>
    <cellStyle name="Comma 2 6 2 3 4" xfId="10473" xr:uid="{3DB9CA8E-1B6C-4340-8027-EC4217AEF404}"/>
    <cellStyle name="Comma 2 6 2 3 4 2" xfId="27130" xr:uid="{0D84F42E-D2F8-4B7B-98AF-2464A075C155}"/>
    <cellStyle name="Comma 2 6 2 3 5" xfId="33596" xr:uid="{A66A9279-7E6D-4B60-9ADE-8DAE3BDFE432}"/>
    <cellStyle name="Comma 2 6 2 3 6" xfId="18802" xr:uid="{658E59CA-81EE-4324-8784-F55C419B4EFF}"/>
    <cellStyle name="Comma 2 6 2 4" xfId="3592" xr:uid="{5E4252EE-6A2A-49CC-9982-FACB1B6FC2C1}"/>
    <cellStyle name="Comma 2 6 2 4 2" xfId="11922" xr:uid="{E5C8DD5F-4ABE-4EA5-B611-6315C2C5601C}"/>
    <cellStyle name="Comma 2 6 2 4 2 2" xfId="28579" xr:uid="{308E30F9-CFE2-46E2-96BE-072B452E1C47}"/>
    <cellStyle name="Comma 2 6 2 4 3" xfId="20251" xr:uid="{A29C21E2-F6F2-4169-A1BC-4458D6D0C949}"/>
    <cellStyle name="Comma 2 6 2 5" xfId="6368" xr:uid="{078C82C9-14EE-4736-968B-0787EE353867}"/>
    <cellStyle name="Comma 2 6 2 5 2" xfId="14698" xr:uid="{87DEE501-26EB-496C-ACEB-D7F0C9C14669}"/>
    <cellStyle name="Comma 2 6 2 5 2 2" xfId="31355" xr:uid="{A98ADFAB-BA70-452B-B651-0E04015C62C5}"/>
    <cellStyle name="Comma 2 6 2 5 3" xfId="23027" xr:uid="{E69EA8A1-092A-4118-A930-E8D201C389D3}"/>
    <cellStyle name="Comma 2 6 2 6" xfId="9146" xr:uid="{4E414458-221C-449E-A84D-B0FD03ADE46A}"/>
    <cellStyle name="Comma 2 6 2 6 2" xfId="25803" xr:uid="{6E449ECC-1854-4434-B33D-62EE91C60567}"/>
    <cellStyle name="Comma 2 6 2 7" xfId="33463" xr:uid="{2EEDF93D-03F9-431C-8A10-27CABE36372C}"/>
    <cellStyle name="Comma 2 6 2 8" xfId="17475" xr:uid="{5E4C92E1-53F7-477E-8D03-31D0596FC87D}"/>
    <cellStyle name="Comma 2 6 3" xfId="2742" xr:uid="{D508EF3B-CA09-4C6E-94BB-DC4AB276B529}"/>
    <cellStyle name="Comma 2 6 3 2" xfId="5524" xr:uid="{87E4E9DC-701D-4B74-B3E5-BF5F5A0AFCFD}"/>
    <cellStyle name="Comma 2 6 3 2 2" xfId="13854" xr:uid="{557A100A-CDD1-4D8A-AB16-281505CB819A}"/>
    <cellStyle name="Comma 2 6 3 2 2 2" xfId="30511" xr:uid="{8C20ABA1-3F87-4EA7-B386-E4DC318DB182}"/>
    <cellStyle name="Comma 2 6 3 2 3" xfId="22183" xr:uid="{E7D4044C-A451-4D17-9651-1A2BE8DBAF49}"/>
    <cellStyle name="Comma 2 6 3 3" xfId="8300" xr:uid="{1A8BAACD-7982-4F5C-9D3C-CC8D2C9122E4}"/>
    <cellStyle name="Comma 2 6 3 3 2" xfId="16630" xr:uid="{54BB93A7-01A2-4C54-9309-553F2B38118C}"/>
    <cellStyle name="Comma 2 6 3 3 2 2" xfId="33287" xr:uid="{C9B8D1FC-3325-41D5-98D7-01F4672B6EE7}"/>
    <cellStyle name="Comma 2 6 3 3 3" xfId="24959" xr:uid="{67A3806E-5FDC-4063-A78B-21987FC8EF18}"/>
    <cellStyle name="Comma 2 6 3 4" xfId="11078" xr:uid="{3B01969C-FCE3-44D0-873D-2244B6EDE737}"/>
    <cellStyle name="Comma 2 6 3 4 2" xfId="27735" xr:uid="{E235EE8D-F30F-4729-82A1-3BE4B8B03572}"/>
    <cellStyle name="Comma 2 6 3 5" xfId="33689" xr:uid="{58006898-46B2-4F8A-B16A-4BE71E63BBDD}"/>
    <cellStyle name="Comma 2 6 3 6" xfId="19407" xr:uid="{C9476614-9741-487A-847F-C0DD798C65A9}"/>
    <cellStyle name="Comma 2 6 4" xfId="1651" xr:uid="{0455ADFB-FE10-4FE2-B419-0918C5DDC97C}"/>
    <cellStyle name="Comma 2 6 4 2" xfId="4441" xr:uid="{B59790C0-5850-4A72-9F1C-BB448D61DC34}"/>
    <cellStyle name="Comma 2 6 4 2 2" xfId="12771" xr:uid="{96102C16-B98A-45EE-85FE-CE7D4740E76F}"/>
    <cellStyle name="Comma 2 6 4 2 2 2" xfId="29428" xr:uid="{609661EB-7534-4720-A49F-0E98A2898259}"/>
    <cellStyle name="Comma 2 6 4 2 3" xfId="21100" xr:uid="{FECAEDDC-2A02-4267-B3DD-DDD48295286C}"/>
    <cellStyle name="Comma 2 6 4 3" xfId="7217" xr:uid="{9EDCE640-DB65-4F38-B6AC-7484C34803FD}"/>
    <cellStyle name="Comma 2 6 4 3 2" xfId="15547" xr:uid="{2CC1E7DC-1831-46DA-A514-DF39B621F29F}"/>
    <cellStyle name="Comma 2 6 4 3 2 2" xfId="32204" xr:uid="{58F544A4-1427-49D7-929C-8F5C3AD95EB6}"/>
    <cellStyle name="Comma 2 6 4 3 3" xfId="23876" xr:uid="{7A55A175-B93B-4A69-ABB8-B3116EC3895E}"/>
    <cellStyle name="Comma 2 6 4 4" xfId="9995" xr:uid="{034B1DCE-13DA-4BF5-B1ED-F8C6DB03CFAA}"/>
    <cellStyle name="Comma 2 6 4 4 2" xfId="26652" xr:uid="{A3F59E6A-B881-4979-954B-2E2C5CE537A4}"/>
    <cellStyle name="Comma 2 6 4 5" xfId="33549" xr:uid="{B03CBD11-5DC9-4E3E-B97A-537B51099AF4}"/>
    <cellStyle name="Comma 2 6 4 6" xfId="18324" xr:uid="{8249098A-FB43-4028-89F0-6F527F4CAF25}"/>
    <cellStyle name="Comma 2 6 5" xfId="3114" xr:uid="{93CEC380-D9E9-46DA-837A-0752F2780CA3}"/>
    <cellStyle name="Comma 2 6 5 2" xfId="11444" xr:uid="{E5691E3D-898F-4519-B632-C58B5BB82AC3}"/>
    <cellStyle name="Comma 2 6 5 2 2" xfId="28101" xr:uid="{2D2F90B8-CD52-4B2F-B268-B216A4F8B3F9}"/>
    <cellStyle name="Comma 2 6 5 3" xfId="19773" xr:uid="{99323C0B-5276-43DB-AD15-BAB76CE72F93}"/>
    <cellStyle name="Comma 2 6 6" xfId="5890" xr:uid="{2DE0AFED-5948-4098-ADD4-BC3B047076AF}"/>
    <cellStyle name="Comma 2 6 6 2" xfId="14220" xr:uid="{6394F831-4201-448E-8051-7429DD86F179}"/>
    <cellStyle name="Comma 2 6 6 2 2" xfId="30877" xr:uid="{CF575704-741D-409B-94A7-685610BE648A}"/>
    <cellStyle name="Comma 2 6 6 3" xfId="22549" xr:uid="{61610B52-29D1-4064-A0D4-846D644DA6F7}"/>
    <cellStyle name="Comma 2 6 7" xfId="8668" xr:uid="{8F10430F-F124-499B-AB55-E2945F2CD973}"/>
    <cellStyle name="Comma 2 6 7 2" xfId="25325" xr:uid="{CF339351-7D10-48B8-88B9-01AEB1895010}"/>
    <cellStyle name="Comma 2 6 8" xfId="33414" xr:uid="{A74683BD-B0E4-4A17-A1BD-E4909AC40EA6}"/>
    <cellStyle name="Comma 2 6 9" xfId="16997" xr:uid="{0D4E541B-8311-4A8B-B595-D48F137D0533}"/>
    <cellStyle name="Comma 2 7" xfId="557" xr:uid="{0CD9E975-32F6-483B-B7B3-35C177B19E3C}"/>
    <cellStyle name="Comma 2 7 2" xfId="2765" xr:uid="{7FD425A8-50AE-4172-B83D-621C0740BA7F}"/>
    <cellStyle name="Comma 2 7 2 2" xfId="5547" xr:uid="{B0CCD861-4201-4F85-BF2A-2AD04C105D02}"/>
    <cellStyle name="Comma 2 7 2 2 2" xfId="13877" xr:uid="{1CBE150B-456E-4275-A5B7-A040ACC314CC}"/>
    <cellStyle name="Comma 2 7 2 2 2 2" xfId="30534" xr:uid="{27F941AF-D515-4245-935E-3A847A44C808}"/>
    <cellStyle name="Comma 2 7 2 2 3" xfId="22206" xr:uid="{826C7D00-5E22-488A-9705-4976C81017CA}"/>
    <cellStyle name="Comma 2 7 2 3" xfId="8323" xr:uid="{0729A1DE-F8CF-4E78-84F4-BD624A71F862}"/>
    <cellStyle name="Comma 2 7 2 3 2" xfId="16653" xr:uid="{9934571C-4600-4997-BC67-CFFA4AA55017}"/>
    <cellStyle name="Comma 2 7 2 3 2 2" xfId="33310" xr:uid="{F465462D-5846-4F66-A09B-BE699C8BF8CE}"/>
    <cellStyle name="Comma 2 7 2 3 3" xfId="24982" xr:uid="{9877D35F-41C6-4428-AEB7-4D50C8088F89}"/>
    <cellStyle name="Comma 2 7 2 4" xfId="11101" xr:uid="{2FDA8688-F081-4AAF-99FA-BEC595182F52}"/>
    <cellStyle name="Comma 2 7 2 4 2" xfId="27758" xr:uid="{1077191B-8DC7-422D-853D-5C2B6A597192}"/>
    <cellStyle name="Comma 2 7 2 5" xfId="33712" xr:uid="{F5B090DA-E4AC-477B-8D30-3F69715CF278}"/>
    <cellStyle name="Comma 2 7 2 6" xfId="19430" xr:uid="{056A3065-0171-4C42-AB7B-716C038F648C}"/>
    <cellStyle name="Comma 2 7 3" xfId="1887" xr:uid="{AF01FE8D-ED82-4B7B-9C31-D4B6D4988E5A}"/>
    <cellStyle name="Comma 2 7 3 2" xfId="4677" xr:uid="{695881C3-374B-4887-B746-B65D4DB90629}"/>
    <cellStyle name="Comma 2 7 3 2 2" xfId="13007" xr:uid="{1F7F4F17-DFC5-40A1-A60C-AEC384A5187A}"/>
    <cellStyle name="Comma 2 7 3 2 2 2" xfId="29664" xr:uid="{6F5E785A-ED6F-4A19-B44F-A91069DD428E}"/>
    <cellStyle name="Comma 2 7 3 2 3" xfId="21336" xr:uid="{9A42DF38-DD93-48DB-9669-F38522EB8938}"/>
    <cellStyle name="Comma 2 7 3 3" xfId="7453" xr:uid="{CCF8BF72-1AD0-42B5-942B-EEF93A5478FC}"/>
    <cellStyle name="Comma 2 7 3 3 2" xfId="15783" xr:uid="{0083D3C8-21D8-4FA0-BD10-47AB2BE32972}"/>
    <cellStyle name="Comma 2 7 3 3 2 2" xfId="32440" xr:uid="{D398B579-1F9D-4B47-8062-D2DA570C2781}"/>
    <cellStyle name="Comma 2 7 3 3 3" xfId="24112" xr:uid="{1AC51A57-249F-4848-B04F-DBD7186D21B2}"/>
    <cellStyle name="Comma 2 7 3 4" xfId="10231" xr:uid="{B751DB4A-F6D8-465D-891B-B07972358F87}"/>
    <cellStyle name="Comma 2 7 3 4 2" xfId="26888" xr:uid="{E32E02BF-7713-4585-9381-410A54763A16}"/>
    <cellStyle name="Comma 2 7 3 5" xfId="33572" xr:uid="{0DC6356E-CCC5-400F-B463-36EEC3DDF27B}"/>
    <cellStyle name="Comma 2 7 3 6" xfId="18560" xr:uid="{9332BC43-9E77-430E-935F-8E5208BAB135}"/>
    <cellStyle name="Comma 2 7 4" xfId="3350" xr:uid="{F55B956D-66C9-4BAD-982A-B51617FB7D9B}"/>
    <cellStyle name="Comma 2 7 4 2" xfId="11680" xr:uid="{C1B69EF8-C5C0-49B4-9FC3-FC4A8C8B68E9}"/>
    <cellStyle name="Comma 2 7 4 2 2" xfId="28337" xr:uid="{A462B2C5-B4CC-42D9-8CBA-D49C078BF676}"/>
    <cellStyle name="Comma 2 7 4 3" xfId="20009" xr:uid="{7B4AE911-8DFD-4F95-8890-4A3D8D0A9A9B}"/>
    <cellStyle name="Comma 2 7 5" xfId="6126" xr:uid="{B2CC6118-1495-4195-83DC-3CF578ED3C19}"/>
    <cellStyle name="Comma 2 7 5 2" xfId="14456" xr:uid="{9B5E0CB5-E54C-4729-8489-702BE56D02DC}"/>
    <cellStyle name="Comma 2 7 5 2 2" xfId="31113" xr:uid="{75BDE4B9-0AC0-4D8A-9DC7-917B59A7E01C}"/>
    <cellStyle name="Comma 2 7 5 3" xfId="22785" xr:uid="{7329A344-F3D4-46C9-9956-B2D7728A4C3E}"/>
    <cellStyle name="Comma 2 7 6" xfId="8904" xr:uid="{4630F0E9-C09D-43DE-9E22-97C1731DB731}"/>
    <cellStyle name="Comma 2 7 6 2" xfId="25561" xr:uid="{E5527C60-F12F-4EC3-8815-FF70BF68F25B}"/>
    <cellStyle name="Comma 2 7 7" xfId="33437" xr:uid="{F028EE41-83D6-431D-805E-8E809ADDACE1}"/>
    <cellStyle name="Comma 2 7 8" xfId="17233" xr:uid="{FA9C3AFA-3FE7-4FCC-A6EC-68FD0F3F1FFC}"/>
    <cellStyle name="Comma 2 7 9" xfId="35264" xr:uid="{0AF1D438-E79E-4CD9-B632-D5C10EB875E7}"/>
    <cellStyle name="Comma 2 8" xfId="1034" xr:uid="{AA3D5B33-07EE-4906-9364-D0F09DC78D75}"/>
    <cellStyle name="Comma 2 8 2" xfId="2814" xr:uid="{FFC3CF3D-FF6B-4FE8-8F43-034D1D73298B}"/>
    <cellStyle name="Comma 2 8 2 2" xfId="5594" xr:uid="{C530A8CE-265E-4E4E-A041-4EE48A103AF3}"/>
    <cellStyle name="Comma 2 8 2 2 2" xfId="13924" xr:uid="{DA9D55BD-6368-4DB3-8D06-8865BAD14135}"/>
    <cellStyle name="Comma 2 8 2 2 2 2" xfId="30581" xr:uid="{59E27BA1-D83D-4F92-A2C5-CB1FC6E49FD6}"/>
    <cellStyle name="Comma 2 8 2 2 3" xfId="22253" xr:uid="{CBAC1F09-1652-4C14-A2AB-5FF87E6A3A8F}"/>
    <cellStyle name="Comma 2 8 2 3" xfId="8370" xr:uid="{704F93AE-801D-4771-92DB-0226A1EE80C5}"/>
    <cellStyle name="Comma 2 8 2 3 2" xfId="16700" xr:uid="{9D378E04-4154-4A75-B5C2-64A4783EC74A}"/>
    <cellStyle name="Comma 2 8 2 3 2 2" xfId="33357" xr:uid="{40D1B928-0F0A-4173-9D2B-17AB0264E78C}"/>
    <cellStyle name="Comma 2 8 2 3 3" xfId="25029" xr:uid="{9CB8ADD5-E635-4983-A25F-9A1E25EE7E63}"/>
    <cellStyle name="Comma 2 8 2 4" xfId="11148" xr:uid="{18E72F0D-16C1-42C4-9FDF-7E76046B2B2B}"/>
    <cellStyle name="Comma 2 8 2 4 2" xfId="27805" xr:uid="{74BD531A-AB3A-4A45-93B0-BD42E93D0AC2}"/>
    <cellStyle name="Comma 2 8 2 5" xfId="33761" xr:uid="{21D86440-882D-401A-9D98-7066202D77BA}"/>
    <cellStyle name="Comma 2 8 2 6" xfId="19477" xr:uid="{2E70B0B5-D7FB-4A80-9ACA-97730C9C18A9}"/>
    <cellStyle name="Comma 2 8 3" xfId="2362" xr:uid="{3803A1A8-F059-4094-9040-FDE011200F6B}"/>
    <cellStyle name="Comma 2 8 3 2" xfId="5152" xr:uid="{7AC3B963-DA50-44AE-9E61-DACFC19860DD}"/>
    <cellStyle name="Comma 2 8 3 2 2" xfId="13482" xr:uid="{6ABD1BA1-03EC-497B-A339-F0A604B90900}"/>
    <cellStyle name="Comma 2 8 3 2 2 2" xfId="30139" xr:uid="{E07FC70C-2001-4C27-9D3D-293C91BC0D29}"/>
    <cellStyle name="Comma 2 8 3 2 3" xfId="21811" xr:uid="{1D05AD10-C269-49D4-B808-87C0CF4D6982}"/>
    <cellStyle name="Comma 2 8 3 3" xfId="7928" xr:uid="{8A5124D6-62AD-4A95-AD1D-1A4907D52780}"/>
    <cellStyle name="Comma 2 8 3 3 2" xfId="16258" xr:uid="{74EBC199-C998-498A-89D7-7A73CE1948E6}"/>
    <cellStyle name="Comma 2 8 3 3 2 2" xfId="32915" xr:uid="{61959E75-900F-410C-9E8F-1EEC8E0720B6}"/>
    <cellStyle name="Comma 2 8 3 3 3" xfId="24587" xr:uid="{06B50A08-50AD-4D9C-881C-5E7457949203}"/>
    <cellStyle name="Comma 2 8 3 4" xfId="10706" xr:uid="{2B549AB1-0E7C-4E64-B51D-34AA1C340DA4}"/>
    <cellStyle name="Comma 2 8 3 4 2" xfId="27363" xr:uid="{226178F6-0F77-4942-875C-DEEB1081414E}"/>
    <cellStyle name="Comma 2 8 3 5" xfId="33619" xr:uid="{ECD2D2F2-50E8-4FA0-850A-6AE98D933D75}"/>
    <cellStyle name="Comma 2 8 3 6" xfId="19035" xr:uid="{D3550C5D-EE19-4619-A58E-6C39312585C6}"/>
    <cellStyle name="Comma 2 8 4" xfId="3825" xr:uid="{261F2365-2F5D-4D85-B466-F4F1A2DDE186}"/>
    <cellStyle name="Comma 2 8 4 2" xfId="12155" xr:uid="{E78EB84A-2727-4B1E-83C5-49B8C94D6F47}"/>
    <cellStyle name="Comma 2 8 4 2 2" xfId="28812" xr:uid="{7028574F-7F90-4A83-9D99-AD9BC92A5147}"/>
    <cellStyle name="Comma 2 8 4 3" xfId="20484" xr:uid="{1B6449F9-37C8-4C7D-BC0E-BA17FAE784EA}"/>
    <cellStyle name="Comma 2 8 5" xfId="6601" xr:uid="{EE37C5E8-1B53-4326-BCCD-215AC0A208D1}"/>
    <cellStyle name="Comma 2 8 5 2" xfId="14931" xr:uid="{2F8CE677-F547-4B3A-877F-7DAD0EB562AC}"/>
    <cellStyle name="Comma 2 8 5 2 2" xfId="31588" xr:uid="{40DBCA97-A237-4191-9E27-AB57CE44891F}"/>
    <cellStyle name="Comma 2 8 5 3" xfId="23260" xr:uid="{35F403DB-DE1C-4F60-8340-82A37B710B07}"/>
    <cellStyle name="Comma 2 8 6" xfId="9379" xr:uid="{8A6B1A50-7C73-48E1-89B0-E25369E7DBC1}"/>
    <cellStyle name="Comma 2 8 6 2" xfId="26036" xr:uid="{FF9825A2-2EAF-47A9-A50D-373BF21CA601}"/>
    <cellStyle name="Comma 2 8 7" xfId="33486" xr:uid="{24D818F2-E3D9-4941-BC02-CAC2BCC34C42}"/>
    <cellStyle name="Comma 2 8 8" xfId="17708" xr:uid="{76891CBD-AEA4-47C5-B749-229610468433}"/>
    <cellStyle name="Comma 2 8 9" xfId="35265" xr:uid="{352BD2C4-BADF-4F9D-B6CC-DCA340CA4D0F}"/>
    <cellStyle name="Comma 2 9" xfId="1261" xr:uid="{274270DA-755D-4FC2-8C3E-1DA034F4776E}"/>
    <cellStyle name="Comma 2 9 2" xfId="2837" xr:uid="{F452C6A2-8926-41F5-8F52-72081D4FFB2F}"/>
    <cellStyle name="Comma 2 9 2 2" xfId="5617" xr:uid="{D6A54FA4-6397-4BB7-B341-72B949D627BA}"/>
    <cellStyle name="Comma 2 9 2 2 2" xfId="13947" xr:uid="{45CD2C4B-CBA9-4D56-AF4D-05AEBBD113BC}"/>
    <cellStyle name="Comma 2 9 2 2 2 2" xfId="30604" xr:uid="{1DC0B7C4-F49A-4A42-8BA4-7AEC9BFAF3AD}"/>
    <cellStyle name="Comma 2 9 2 2 3" xfId="22276" xr:uid="{D579DF10-F050-4642-9326-EB7285B59B40}"/>
    <cellStyle name="Comma 2 9 2 3" xfId="8393" xr:uid="{B5B5A0A5-65AE-46BC-AF77-9B2C9D8DDE65}"/>
    <cellStyle name="Comma 2 9 2 3 2" xfId="16723" xr:uid="{5141C0E1-478A-41F1-8AA0-4EDB2E4B1ECD}"/>
    <cellStyle name="Comma 2 9 2 3 2 2" xfId="33380" xr:uid="{18F03489-AF4D-449E-9F7E-043AD5E6DEBE}"/>
    <cellStyle name="Comma 2 9 2 3 3" xfId="25052" xr:uid="{61076F2B-12CA-462A-9FEE-C938E333C939}"/>
    <cellStyle name="Comma 2 9 2 4" xfId="11171" xr:uid="{49E1357D-87D5-477A-9A7E-211560880C6E}"/>
    <cellStyle name="Comma 2 9 2 4 2" xfId="27828" xr:uid="{40B1200B-F7BD-4E39-864D-8A11C9A4B713}"/>
    <cellStyle name="Comma 2 9 2 5" xfId="33784" xr:uid="{A9418384-FFEF-4CDF-8F0C-336DD246C816}"/>
    <cellStyle name="Comma 2 9 2 6" xfId="19500" xr:uid="{27E3D9FA-DAFF-426E-8038-3EE708FAB577}"/>
    <cellStyle name="Comma 2 9 3" xfId="2589" xr:uid="{8F83AAB2-E800-4E98-8435-0F005CF7A731}"/>
    <cellStyle name="Comma 2 9 3 2" xfId="5379" xr:uid="{20AF9025-4516-434A-A540-40312A7FDE23}"/>
    <cellStyle name="Comma 2 9 3 2 2" xfId="13709" xr:uid="{CD9C4BE3-AEEB-48F0-B66B-99625EA50901}"/>
    <cellStyle name="Comma 2 9 3 2 2 2" xfId="30366" xr:uid="{A51C136E-3077-4C89-8803-1B7E7EBECB59}"/>
    <cellStyle name="Comma 2 9 3 2 3" xfId="22038" xr:uid="{056279C5-19A3-46A7-B51C-ACC2F56DA063}"/>
    <cellStyle name="Comma 2 9 3 3" xfId="8155" xr:uid="{3B5268D8-745F-45EC-8A3C-1978CB56E7A4}"/>
    <cellStyle name="Comma 2 9 3 3 2" xfId="16485" xr:uid="{22776C0B-34DE-4642-B786-FD3B9E2E8E75}"/>
    <cellStyle name="Comma 2 9 3 3 2 2" xfId="33142" xr:uid="{3B618FD0-21A3-415F-9BEA-2C36F2C4BFF9}"/>
    <cellStyle name="Comma 2 9 3 3 3" xfId="24814" xr:uid="{79F88558-39D3-45AF-B05F-6807C993B282}"/>
    <cellStyle name="Comma 2 9 3 4" xfId="10933" xr:uid="{BC413D92-332D-40B3-944B-E55AB5209EF6}"/>
    <cellStyle name="Comma 2 9 3 4 2" xfId="27590" xr:uid="{391ABC71-CC20-4D51-BE0A-93D541D6276A}"/>
    <cellStyle name="Comma 2 9 3 5" xfId="33642" xr:uid="{FDACEFF8-772E-4914-9842-AC88D5482BBF}"/>
    <cellStyle name="Comma 2 9 3 6" xfId="19262" xr:uid="{CEC99D50-E0CA-4131-B270-45A7DEECA103}"/>
    <cellStyle name="Comma 2 9 4" xfId="4052" xr:uid="{B29331A4-EFB2-4736-88D5-93950C38EE22}"/>
    <cellStyle name="Comma 2 9 4 2" xfId="12382" xr:uid="{49EA8F9F-68E4-45BC-BC0D-56AFF1DF7A9F}"/>
    <cellStyle name="Comma 2 9 4 2 2" xfId="29039" xr:uid="{C7A0C968-7958-4858-B2E7-33245B96C740}"/>
    <cellStyle name="Comma 2 9 4 3" xfId="20711" xr:uid="{52CFAB4E-D893-4703-99DE-C9AEECF60D21}"/>
    <cellStyle name="Comma 2 9 5" xfId="6828" xr:uid="{1A535AA1-5D89-4CC1-88FB-CB58FF7F2A12}"/>
    <cellStyle name="Comma 2 9 5 2" xfId="15158" xr:uid="{E4A543CB-EAEF-49F6-9BDF-BA2930808421}"/>
    <cellStyle name="Comma 2 9 5 2 2" xfId="31815" xr:uid="{4FF07F98-C573-4E1C-B2AD-08A5FDE7DE1F}"/>
    <cellStyle name="Comma 2 9 5 3" xfId="23487" xr:uid="{CDA9F736-36FC-46B1-B070-06B663DF329F}"/>
    <cellStyle name="Comma 2 9 6" xfId="9606" xr:uid="{9A303283-54CA-4BA2-B4AA-082EB429EDD3}"/>
    <cellStyle name="Comma 2 9 6 2" xfId="26263" xr:uid="{681F81B0-2F88-4B91-A494-0B6D840D5CC2}"/>
    <cellStyle name="Comma 2 9 7" xfId="33509" xr:uid="{484574B2-F23C-46A0-993A-BA1271B01341}"/>
    <cellStyle name="Comma 2 9 8" xfId="17935" xr:uid="{81EF7763-E927-4936-ABAE-C80F0984AABB}"/>
    <cellStyle name="Comma 2 9 9" xfId="35266" xr:uid="{91E7F76F-5F55-4F08-B52A-C37846CBA55E}"/>
    <cellStyle name="Comma 3" xfId="76" xr:uid="{B248D162-40AF-40A5-A1D0-2BF5744B8C45}"/>
    <cellStyle name="Comma 3 10" xfId="2717" xr:uid="{64043BDD-62D3-4DE1-8581-AACEDA48A64F}"/>
    <cellStyle name="Comma 3 10 2" xfId="5502" xr:uid="{165E85D3-B527-473A-8C1C-7811A85380DB}"/>
    <cellStyle name="Comma 3 10 2 2" xfId="13832" xr:uid="{60CD36BE-AD61-4578-B66B-CA3CEF359F25}"/>
    <cellStyle name="Comma 3 10 2 2 2" xfId="30489" xr:uid="{9276A462-9F2A-499D-959D-8DE78A9E25B1}"/>
    <cellStyle name="Comma 3 10 2 3" xfId="22161" xr:uid="{28574BCE-701D-48B3-A00D-737AF041B9B5}"/>
    <cellStyle name="Comma 3 10 3" xfId="8278" xr:uid="{2EE44976-AEB0-4BCF-B11A-633BD52E8807}"/>
    <cellStyle name="Comma 3 10 3 2" xfId="16608" xr:uid="{D60AACF6-3583-43EE-B541-8CEB59EA4C9E}"/>
    <cellStyle name="Comma 3 10 3 2 2" xfId="33265" xr:uid="{EB626CA0-D801-4984-9C3E-5E367A35DA47}"/>
    <cellStyle name="Comma 3 10 3 3" xfId="24937" xr:uid="{0010270D-8F5D-4480-A677-7F72FC31A76B}"/>
    <cellStyle name="Comma 3 10 4" xfId="11056" xr:uid="{39E0E3FD-4738-49D2-85F4-61B8AAF4B7A2}"/>
    <cellStyle name="Comma 3 10 4 2" xfId="27713" xr:uid="{9510C342-BAE6-4D48-BF37-EF1160B44DC0}"/>
    <cellStyle name="Comma 3 10 5" xfId="33664" xr:uid="{44A3C32C-2EEE-4933-91B5-FDAFF7507368}"/>
    <cellStyle name="Comma 3 10 6" xfId="19385" xr:uid="{DFB4530F-8585-42CC-B006-25B0A9B07B8C}"/>
    <cellStyle name="Comma 3 11" xfId="1414" xr:uid="{9D7157AE-A63E-45D6-81AB-F87C87CAE911}"/>
    <cellStyle name="Comma 3 11 2" xfId="4205" xr:uid="{311AF415-A643-4E09-A8CA-4372CEB11773}"/>
    <cellStyle name="Comma 3 11 2 2" xfId="12535" xr:uid="{F4ADDEEB-E809-4A0A-90B0-34D68E3742FB}"/>
    <cellStyle name="Comma 3 11 2 2 2" xfId="29192" xr:uid="{0C54AF04-34B6-434E-866D-1E21DE709E72}"/>
    <cellStyle name="Comma 3 11 2 3" xfId="20864" xr:uid="{5C6371F1-2C96-4C93-AA10-81A7BA35FECA}"/>
    <cellStyle name="Comma 3 11 3" xfId="6981" xr:uid="{4D802256-932E-4416-9DC3-A4788AF6EA13}"/>
    <cellStyle name="Comma 3 11 3 2" xfId="15311" xr:uid="{BE7D0C65-4777-4B1B-92E6-B3897A0B9B98}"/>
    <cellStyle name="Comma 3 11 3 2 2" xfId="31968" xr:uid="{E265F480-3933-47CC-BF43-5527C27B24DA}"/>
    <cellStyle name="Comma 3 11 3 3" xfId="23640" xr:uid="{A8458CE1-E403-4C3F-A421-AC839A78147A}"/>
    <cellStyle name="Comma 3 11 4" xfId="9759" xr:uid="{A9AADEB2-307A-4D3D-A654-2C9256F2D3CB}"/>
    <cellStyle name="Comma 3 11 4 2" xfId="26416" xr:uid="{71B961ED-7E55-42CF-A41C-5AC0B0649A83}"/>
    <cellStyle name="Comma 3 11 5" xfId="33526" xr:uid="{55BB4CF0-06C7-49E3-A865-177340B53AC2}"/>
    <cellStyle name="Comma 3 11 6" xfId="18088" xr:uid="{6163D7F5-CE49-47F4-B82E-DB0470CD0D37}"/>
    <cellStyle name="Comma 3 12" xfId="2877" xr:uid="{3B3794E1-D926-4F96-A9B8-3582C70A473E}"/>
    <cellStyle name="Comma 3 12 2" xfId="11208" xr:uid="{95D04168-E6FE-414D-B3F4-EA231444C8FE}"/>
    <cellStyle name="Comma 3 12 2 2" xfId="27865" xr:uid="{F85FDFB2-7E0E-4B0D-AA07-0DD7CBA23762}"/>
    <cellStyle name="Comma 3 12 3" xfId="19537" xr:uid="{9E9F718E-C5BE-469E-B344-00D7C172B3EB}"/>
    <cellStyle name="Comma 3 13" xfId="5654" xr:uid="{A2635A50-94F8-40C1-BD5C-338AC4BBB115}"/>
    <cellStyle name="Comma 3 13 2" xfId="13984" xr:uid="{A05B7E22-FDC5-4626-93B2-C52B04968FC4}"/>
    <cellStyle name="Comma 3 13 2 2" xfId="30641" xr:uid="{8DC19ADB-ACAF-4A41-A3C3-6CF8377F1067}"/>
    <cellStyle name="Comma 3 13 3" xfId="22313" xr:uid="{5FB93580-B3DE-404A-9A0E-661E4782E86C}"/>
    <cellStyle name="Comma 3 14" xfId="8431" xr:uid="{650D140C-D21D-4B70-A6DE-56DF89D5A306}"/>
    <cellStyle name="Comma 3 14 2" xfId="25089" xr:uid="{89D3FC9C-EC97-49C0-BC9F-F01201B68206}"/>
    <cellStyle name="Comma 3 15" xfId="33389" xr:uid="{7122B620-4BEA-4F8A-A290-C44AFB8D2DCC}"/>
    <cellStyle name="Comma 3 16" xfId="16761" xr:uid="{5CFF2841-2E67-4522-930A-010C82823AF8}"/>
    <cellStyle name="Comma 3 17" xfId="33917" xr:uid="{E1B59BD8-A2D9-4F91-B1FD-51B3CB7A9C7B}"/>
    <cellStyle name="Comma 3 18" xfId="34686" xr:uid="{ED1E9839-62F4-4156-93B7-A416A8E951C6}"/>
    <cellStyle name="Comma 3 2" xfId="137" xr:uid="{9D6892D3-97C3-430C-BF0A-4F9F6910E72D}"/>
    <cellStyle name="Comma 3 2 10" xfId="5712" xr:uid="{69258EC3-14C1-441F-85FE-C723DF798A1F}"/>
    <cellStyle name="Comma 3 2 10 2" xfId="14042" xr:uid="{9D00EFC0-B365-4D73-8175-147C400E6E99}"/>
    <cellStyle name="Comma 3 2 10 2 2" xfId="30699" xr:uid="{650BC30E-F84E-4D4D-8FD3-3F891EA42B3D}"/>
    <cellStyle name="Comma 3 2 10 3" xfId="22371" xr:uid="{0F6B9EBC-357E-411E-9794-6690020DE380}"/>
    <cellStyle name="Comma 3 2 11" xfId="8490" xr:uid="{D7B21C2E-8880-4B48-86B1-38709E6A1FD6}"/>
    <cellStyle name="Comma 3 2 11 2" xfId="25147" xr:uid="{27BF325B-7D5C-48D0-9F1C-218172EBFAC7}"/>
    <cellStyle name="Comma 3 2 12" xfId="33396" xr:uid="{3880CE1B-3C37-4D6A-ABB0-A9825404E290}"/>
    <cellStyle name="Comma 3 2 13" xfId="16819" xr:uid="{A373F6F4-CBD7-453F-A3BA-5FF0CF625E7C}"/>
    <cellStyle name="Comma 3 2 14" xfId="35268" xr:uid="{60ADB323-2209-41F1-8C83-277F35EF6715}"/>
    <cellStyle name="Comma 3 2 2" xfId="258" xr:uid="{00FC5706-4E95-4BB4-A91A-B2355B266F07}"/>
    <cellStyle name="Comma 3 2 2 10" xfId="33411" xr:uid="{A2F5BC67-5343-444F-9B20-CE748F20AAAF}"/>
    <cellStyle name="Comma 3 2 2 11" xfId="16939" xr:uid="{DD38B6F9-0913-4D37-B403-603074D88A74}"/>
    <cellStyle name="Comma 3 2 2 2" xfId="500" xr:uid="{DECA3DF8-CEE4-4543-8669-4FF286E5F250}"/>
    <cellStyle name="Comma 3 2 2 2 2" xfId="976" xr:uid="{04A55622-D212-4864-99E1-0B12EFC6A732}"/>
    <cellStyle name="Comma 3 2 2 2 2 2" xfId="2811" xr:uid="{80B33EE1-A3EB-4C50-8962-B8D6FA1A3CD9}"/>
    <cellStyle name="Comma 3 2 2 2 2 2 2" xfId="5591" xr:uid="{F69919D9-4857-47C1-B056-AB72B3BC17B9}"/>
    <cellStyle name="Comma 3 2 2 2 2 2 2 2" xfId="13921" xr:uid="{738945EF-5574-47DA-9157-62DC74D3CEF8}"/>
    <cellStyle name="Comma 3 2 2 2 2 2 2 2 2" xfId="30578" xr:uid="{23FA52D2-CE88-4C9C-81E3-F22402916CA5}"/>
    <cellStyle name="Comma 3 2 2 2 2 2 2 3" xfId="22250" xr:uid="{301752B4-1BEB-4AC7-89B5-F0C36A68E134}"/>
    <cellStyle name="Comma 3 2 2 2 2 2 3" xfId="8367" xr:uid="{BF330874-C7C3-4B5A-A1B9-9B697A7FB72A}"/>
    <cellStyle name="Comma 3 2 2 2 2 2 3 2" xfId="16697" xr:uid="{05C14EB2-37AE-4AE3-BAFB-D9B4C43DB0DC}"/>
    <cellStyle name="Comma 3 2 2 2 2 2 3 2 2" xfId="33354" xr:uid="{6B111BAD-0488-4B42-9C8A-685D9853171D}"/>
    <cellStyle name="Comma 3 2 2 2 2 2 3 3" xfId="25026" xr:uid="{54BE932D-4F1C-4454-ADBD-A87CE7330D61}"/>
    <cellStyle name="Comma 3 2 2 2 2 2 4" xfId="11145" xr:uid="{10640E9D-AD9E-4F08-B462-0C99CADC2613}"/>
    <cellStyle name="Comma 3 2 2 2 2 2 4 2" xfId="27802" xr:uid="{1D04B5FD-DF7D-42D9-B00E-389F1C22365F}"/>
    <cellStyle name="Comma 3 2 2 2 2 2 5" xfId="33758" xr:uid="{EDFE14C0-8200-4DB9-8588-107167F16393}"/>
    <cellStyle name="Comma 3 2 2 2 2 2 6" xfId="19474" xr:uid="{21EFA919-C839-4E7E-AC2D-EF2CDA5A9CDB}"/>
    <cellStyle name="Comma 3 2 2 2 2 3" xfId="2304" xr:uid="{C57808E3-59D8-4788-ADEF-42222678B915}"/>
    <cellStyle name="Comma 3 2 2 2 2 3 2" xfId="5094" xr:uid="{0AEDED19-38F9-48C9-95F0-EA7703DBFD3B}"/>
    <cellStyle name="Comma 3 2 2 2 2 3 2 2" xfId="13424" xr:uid="{9946919C-F6B9-427F-8928-BE0921D53E15}"/>
    <cellStyle name="Comma 3 2 2 2 2 3 2 2 2" xfId="30081" xr:uid="{FF542790-5A14-4593-B7C8-F7566B388391}"/>
    <cellStyle name="Comma 3 2 2 2 2 3 2 3" xfId="21753" xr:uid="{55915155-4D0E-4C89-B743-843F62AA360E}"/>
    <cellStyle name="Comma 3 2 2 2 2 3 3" xfId="7870" xr:uid="{4C591B99-65CE-432D-A8F4-8D46B9AD54D0}"/>
    <cellStyle name="Comma 3 2 2 2 2 3 3 2" xfId="16200" xr:uid="{B9412016-F3D3-4CBC-9E10-5CA2837E5862}"/>
    <cellStyle name="Comma 3 2 2 2 2 3 3 2 2" xfId="32857" xr:uid="{A480D4AB-0B0C-488A-8C55-FF9AA6C3576D}"/>
    <cellStyle name="Comma 3 2 2 2 2 3 3 3" xfId="24529" xr:uid="{8082868A-89EF-4771-B26E-384D7D00D57B}"/>
    <cellStyle name="Comma 3 2 2 2 2 3 4" xfId="10648" xr:uid="{3BD2F5CB-63BB-4870-98AB-BECBD23A49BB}"/>
    <cellStyle name="Comma 3 2 2 2 2 3 4 2" xfId="27305" xr:uid="{FF55E029-3198-4D85-879F-C15DFF64D96C}"/>
    <cellStyle name="Comma 3 2 2 2 2 3 5" xfId="33616" xr:uid="{770133C1-ED48-436B-825D-7D29DAA0C179}"/>
    <cellStyle name="Comma 3 2 2 2 2 3 6" xfId="18977" xr:uid="{8E79777C-B2BE-49B0-A209-83A88831EA06}"/>
    <cellStyle name="Comma 3 2 2 2 2 4" xfId="3767" xr:uid="{0036A562-F76C-4FCB-9A2C-DD17B1B165AA}"/>
    <cellStyle name="Comma 3 2 2 2 2 4 2" xfId="12097" xr:uid="{78EFB980-6F1C-4F62-8657-B601A875A82A}"/>
    <cellStyle name="Comma 3 2 2 2 2 4 2 2" xfId="28754" xr:uid="{A193CA43-EE43-4F8C-A10F-F12FB2DD665C}"/>
    <cellStyle name="Comma 3 2 2 2 2 4 3" xfId="20426" xr:uid="{386F2C33-589D-4E3B-BF2F-28636AEB729D}"/>
    <cellStyle name="Comma 3 2 2 2 2 5" xfId="6543" xr:uid="{39609C62-7A4A-4B79-A91D-3F79C5F8E018}"/>
    <cellStyle name="Comma 3 2 2 2 2 5 2" xfId="14873" xr:uid="{11B383F9-5C7E-4032-93CC-8C0470242C5F}"/>
    <cellStyle name="Comma 3 2 2 2 2 5 2 2" xfId="31530" xr:uid="{BD97E5D0-92A8-485C-AEAE-69B8A43722E3}"/>
    <cellStyle name="Comma 3 2 2 2 2 5 3" xfId="23202" xr:uid="{E11C2F0B-A87A-4A6A-A12E-5119D8AD4EB0}"/>
    <cellStyle name="Comma 3 2 2 2 2 6" xfId="9321" xr:uid="{C407DF17-FDEC-40FC-AB22-CB2B5962B8BF}"/>
    <cellStyle name="Comma 3 2 2 2 2 6 2" xfId="25978" xr:uid="{09F7D4E9-2495-497E-93BD-4783DCC9CAB9}"/>
    <cellStyle name="Comma 3 2 2 2 2 7" xfId="33483" xr:uid="{78BE0246-5ED9-4608-A226-2D9FA894DA8A}"/>
    <cellStyle name="Comma 3 2 2 2 2 8" xfId="17650" xr:uid="{3B1EA80F-A357-405B-8E44-CEEA7714F2DF}"/>
    <cellStyle name="Comma 3 2 2 2 3" xfId="2762" xr:uid="{50C96CC8-C29A-41A6-98E0-5F9B39D238AC}"/>
    <cellStyle name="Comma 3 2 2 2 3 2" xfId="5544" xr:uid="{2AA69DDA-B3B1-453A-A930-5A5905921541}"/>
    <cellStyle name="Comma 3 2 2 2 3 2 2" xfId="13874" xr:uid="{ACF7A77C-CFD2-4405-88B6-4CA49D621F67}"/>
    <cellStyle name="Comma 3 2 2 2 3 2 2 2" xfId="30531" xr:uid="{3E488B31-0579-42BE-9C0A-8D23D5AC6970}"/>
    <cellStyle name="Comma 3 2 2 2 3 2 3" xfId="22203" xr:uid="{5D8A90DB-ED78-46D4-8D5D-170F50CF42DF}"/>
    <cellStyle name="Comma 3 2 2 2 3 3" xfId="8320" xr:uid="{090251C2-4B8E-48C6-BA25-A934FEFD9CAA}"/>
    <cellStyle name="Comma 3 2 2 2 3 3 2" xfId="16650" xr:uid="{E3E2CDAA-A482-4CEE-B4F9-F7E3CC265323}"/>
    <cellStyle name="Comma 3 2 2 2 3 3 2 2" xfId="33307" xr:uid="{1DA4D75A-63A5-4675-A280-F93A057B11E9}"/>
    <cellStyle name="Comma 3 2 2 2 3 3 3" xfId="24979" xr:uid="{7D5F35AC-2F99-41B8-A92F-D684AB35277A}"/>
    <cellStyle name="Comma 3 2 2 2 3 4" xfId="11098" xr:uid="{935B6462-DDB7-4A35-958F-CFE6F9EEBECD}"/>
    <cellStyle name="Comma 3 2 2 2 3 4 2" xfId="27755" xr:uid="{1BEC6F06-8E70-4FE8-BB54-7566DD37ABB2}"/>
    <cellStyle name="Comma 3 2 2 2 3 5" xfId="33709" xr:uid="{6909023F-92EE-448C-AF0D-CF878C0D5405}"/>
    <cellStyle name="Comma 3 2 2 2 3 6" xfId="19427" xr:uid="{BE6BFF04-EFF7-4C37-9F13-8FA0EBDFC37B}"/>
    <cellStyle name="Comma 3 2 2 2 4" xfId="1830" xr:uid="{CD687055-7D8F-4685-92F0-9380F65BC198}"/>
    <cellStyle name="Comma 3 2 2 2 4 2" xfId="4620" xr:uid="{804CA114-E2ED-456A-97C2-925A0B71DB6D}"/>
    <cellStyle name="Comma 3 2 2 2 4 2 2" xfId="12950" xr:uid="{C686886E-E3F2-4F03-825F-DB0C8BDDCA21}"/>
    <cellStyle name="Comma 3 2 2 2 4 2 2 2" xfId="29607" xr:uid="{BAF9E35E-5E64-4B5E-9252-126C4980FA63}"/>
    <cellStyle name="Comma 3 2 2 2 4 2 3" xfId="21279" xr:uid="{E99818BD-3725-4E5B-BE55-50ECCD1E2953}"/>
    <cellStyle name="Comma 3 2 2 2 4 3" xfId="7396" xr:uid="{9D98DC5F-1AFE-412F-A3D0-913EE50DED31}"/>
    <cellStyle name="Comma 3 2 2 2 4 3 2" xfId="15726" xr:uid="{F5C327E9-880C-4E8A-B8DF-413C8158D45E}"/>
    <cellStyle name="Comma 3 2 2 2 4 3 2 2" xfId="32383" xr:uid="{B5924200-0C5A-413B-83C0-143B037DA81B}"/>
    <cellStyle name="Comma 3 2 2 2 4 3 3" xfId="24055" xr:uid="{DEDE5511-C819-41DF-B3A0-3C8372732089}"/>
    <cellStyle name="Comma 3 2 2 2 4 4" xfId="10174" xr:uid="{3DA2E3CB-6425-47ED-9DCA-D07686D62DB5}"/>
    <cellStyle name="Comma 3 2 2 2 4 4 2" xfId="26831" xr:uid="{AC9E12E1-19B0-4CC5-8DD5-3DB893530360}"/>
    <cellStyle name="Comma 3 2 2 2 4 5" xfId="33569" xr:uid="{8B4FAE71-8CC2-42D6-98DD-6443A4C13954}"/>
    <cellStyle name="Comma 3 2 2 2 4 6" xfId="18503" xr:uid="{051D461A-B5AC-445F-8A44-743129F91174}"/>
    <cellStyle name="Comma 3 2 2 2 5" xfId="3293" xr:uid="{8A93F696-74D4-4D73-BF9E-9D97B484F12D}"/>
    <cellStyle name="Comma 3 2 2 2 5 2" xfId="11623" xr:uid="{A5C60C93-2BE2-408B-9F1D-02B397E52927}"/>
    <cellStyle name="Comma 3 2 2 2 5 2 2" xfId="28280" xr:uid="{34C28461-E63F-42FC-888B-114798885BA9}"/>
    <cellStyle name="Comma 3 2 2 2 5 3" xfId="19952" xr:uid="{DDB5AC7E-F120-4C0E-BC67-274443A2CE60}"/>
    <cellStyle name="Comma 3 2 2 2 6" xfId="6069" xr:uid="{2F7CD617-D319-4F0E-8F80-BE85F27F01B9}"/>
    <cellStyle name="Comma 3 2 2 2 6 2" xfId="14399" xr:uid="{6216E8C4-4EA7-43E8-80CD-99BB3907FD50}"/>
    <cellStyle name="Comma 3 2 2 2 6 2 2" xfId="31056" xr:uid="{92C85D34-C61E-43E2-932A-ABA8469AF6F9}"/>
    <cellStyle name="Comma 3 2 2 2 6 3" xfId="22728" xr:uid="{C2A75985-81CA-4D66-A840-78DEA4361CD6}"/>
    <cellStyle name="Comma 3 2 2 2 7" xfId="8847" xr:uid="{F14335B4-B1D3-4E67-A734-364622B3E852}"/>
    <cellStyle name="Comma 3 2 2 2 7 2" xfId="25504" xr:uid="{D73C282D-5C6C-4677-ABE8-6218D08D247B}"/>
    <cellStyle name="Comma 3 2 2 2 8" xfId="33434" xr:uid="{01D6A7B6-B44C-4DCB-B364-B3D9240BB075}"/>
    <cellStyle name="Comma 3 2 2 2 9" xfId="17176" xr:uid="{7F0E5CF1-B6D9-4BD4-AFA3-F0ADA9DC18BC}"/>
    <cellStyle name="Comma 3 2 2 3" xfId="736" xr:uid="{0CF15548-B3D6-46F3-8235-D96DAA558992}"/>
    <cellStyle name="Comma 3 2 2 3 2" xfId="2785" xr:uid="{895539DF-D56E-44CC-B3D3-5CB720FE43CE}"/>
    <cellStyle name="Comma 3 2 2 3 2 2" xfId="5567" xr:uid="{A0D40D70-A20F-4FB9-8C51-02B0FB2774AE}"/>
    <cellStyle name="Comma 3 2 2 3 2 2 2" xfId="13897" xr:uid="{B6C1D425-0238-431C-B395-7AC6672F08BA}"/>
    <cellStyle name="Comma 3 2 2 3 2 2 2 2" xfId="30554" xr:uid="{708C38EB-8227-423A-899E-4C1A4F743693}"/>
    <cellStyle name="Comma 3 2 2 3 2 2 3" xfId="22226" xr:uid="{727F8C13-88D1-4E98-81C7-50D3C5ABF890}"/>
    <cellStyle name="Comma 3 2 2 3 2 3" xfId="8343" xr:uid="{9125E6D1-6557-4614-9A3B-B75185671327}"/>
    <cellStyle name="Comma 3 2 2 3 2 3 2" xfId="16673" xr:uid="{3735CCF6-D6E3-45D0-AF1E-0E4AD9FE2B8D}"/>
    <cellStyle name="Comma 3 2 2 3 2 3 2 2" xfId="33330" xr:uid="{FBA50BC1-3D19-450C-AA6A-685F23E42FCE}"/>
    <cellStyle name="Comma 3 2 2 3 2 3 3" xfId="25002" xr:uid="{2DB7A3FB-B1FA-45CE-9C2D-63382635DCFF}"/>
    <cellStyle name="Comma 3 2 2 3 2 4" xfId="11121" xr:uid="{CD8EEF9D-AF33-4210-8CBA-FD8B7A70BC18}"/>
    <cellStyle name="Comma 3 2 2 3 2 4 2" xfId="27778" xr:uid="{02BF86EB-7BB0-46E6-944A-7DA5C56F73FA}"/>
    <cellStyle name="Comma 3 2 2 3 2 5" xfId="33732" xr:uid="{DC4F8E7A-98CC-4649-BF49-C31F6B6ADC6D}"/>
    <cellStyle name="Comma 3 2 2 3 2 6" xfId="19450" xr:uid="{961061E5-8FD8-4C91-BE87-21728FE5D952}"/>
    <cellStyle name="Comma 3 2 2 3 3" xfId="2066" xr:uid="{58A52BF9-6BE8-47DF-98C6-B2FC35D9BB25}"/>
    <cellStyle name="Comma 3 2 2 3 3 2" xfId="4856" xr:uid="{B775564D-1657-4AFB-B397-C23534B20DDE}"/>
    <cellStyle name="Comma 3 2 2 3 3 2 2" xfId="13186" xr:uid="{A733EDD6-80CE-45C8-AE61-EB9B01473E6B}"/>
    <cellStyle name="Comma 3 2 2 3 3 2 2 2" xfId="29843" xr:uid="{35B6138D-CA1B-4244-8372-DB544219B3BF}"/>
    <cellStyle name="Comma 3 2 2 3 3 2 3" xfId="21515" xr:uid="{508E82DF-1EEA-444B-92C8-548F2DB9EC9D}"/>
    <cellStyle name="Comma 3 2 2 3 3 3" xfId="7632" xr:uid="{A13A02F6-C853-4F02-9335-F5B9A224CAAD}"/>
    <cellStyle name="Comma 3 2 2 3 3 3 2" xfId="15962" xr:uid="{9927B357-02BB-411E-9D19-C726DC9F45B3}"/>
    <cellStyle name="Comma 3 2 2 3 3 3 2 2" xfId="32619" xr:uid="{D072A263-C93B-4F9E-9F45-9D6415534F3B}"/>
    <cellStyle name="Comma 3 2 2 3 3 3 3" xfId="24291" xr:uid="{77905EB6-F89D-4B39-883C-27C9A8BBE882}"/>
    <cellStyle name="Comma 3 2 2 3 3 4" xfId="10410" xr:uid="{F25B5638-2CB0-428A-A23A-03332A818D98}"/>
    <cellStyle name="Comma 3 2 2 3 3 4 2" xfId="27067" xr:uid="{A052B124-84D2-4874-9634-2DA4F4B5E628}"/>
    <cellStyle name="Comma 3 2 2 3 3 5" xfId="33592" xr:uid="{884B24A3-1635-4161-95EB-2D7C2CC96D3D}"/>
    <cellStyle name="Comma 3 2 2 3 3 6" xfId="18739" xr:uid="{238A9B75-7A4D-45A3-B6AB-B8E05F6DF6B0}"/>
    <cellStyle name="Comma 3 2 2 3 4" xfId="3529" xr:uid="{5E2C75E7-95BE-45A3-896C-06870D48E7F5}"/>
    <cellStyle name="Comma 3 2 2 3 4 2" xfId="11859" xr:uid="{22DF1FD6-570E-422B-9286-F0FD6C0E5935}"/>
    <cellStyle name="Comma 3 2 2 3 4 2 2" xfId="28516" xr:uid="{9A96E9A5-F822-4F15-8DE6-F05C91F435EB}"/>
    <cellStyle name="Comma 3 2 2 3 4 3" xfId="20188" xr:uid="{C80BD48F-F96E-48E3-A93B-D13EE6DDFD16}"/>
    <cellStyle name="Comma 3 2 2 3 5" xfId="6305" xr:uid="{87549479-677B-40CC-A015-473F3A1FD693}"/>
    <cellStyle name="Comma 3 2 2 3 5 2" xfId="14635" xr:uid="{5B82C04B-4054-4195-B245-3D3EF85854D4}"/>
    <cellStyle name="Comma 3 2 2 3 5 2 2" xfId="31292" xr:uid="{BD42B85B-0B0C-4A07-9A22-7DF378DF7EDE}"/>
    <cellStyle name="Comma 3 2 2 3 5 3" xfId="22964" xr:uid="{38FA6246-98F9-4013-93B8-1D671D7E1CF8}"/>
    <cellStyle name="Comma 3 2 2 3 6" xfId="9083" xr:uid="{D5D9B958-0193-45A3-ABBB-110293C6AC7F}"/>
    <cellStyle name="Comma 3 2 2 3 6 2" xfId="25740" xr:uid="{F215D567-C36E-43C7-B1E7-90823F8AAD92}"/>
    <cellStyle name="Comma 3 2 2 3 7" xfId="33457" xr:uid="{B85EE26A-8887-46A7-9400-7CCA57CDC1C4}"/>
    <cellStyle name="Comma 3 2 2 3 8" xfId="17412" xr:uid="{B1C82F54-0818-4F39-83DF-17597F19D856}"/>
    <cellStyle name="Comma 3 2 2 4" xfId="1213" xr:uid="{3C9CD224-5447-46E1-9DEE-62F6468D316D}"/>
    <cellStyle name="Comma 3 2 2 4 2" xfId="2834" xr:uid="{EB46CAE3-A6AD-41DC-B920-684BCE4CCEFD}"/>
    <cellStyle name="Comma 3 2 2 4 2 2" xfId="5614" xr:uid="{1C8DC318-9A9D-4438-8203-E72462AA44D5}"/>
    <cellStyle name="Comma 3 2 2 4 2 2 2" xfId="13944" xr:uid="{1883E724-ACE0-44C6-9352-A8F46582DA2C}"/>
    <cellStyle name="Comma 3 2 2 4 2 2 2 2" xfId="30601" xr:uid="{345480CE-8887-4D1C-BDDD-4D66516A8D94}"/>
    <cellStyle name="Comma 3 2 2 4 2 2 3" xfId="22273" xr:uid="{4194A699-FB53-4840-B6DB-E83DA725DC1F}"/>
    <cellStyle name="Comma 3 2 2 4 2 3" xfId="8390" xr:uid="{62C34249-A478-4D0C-8FFB-A6E8310AA9E3}"/>
    <cellStyle name="Comma 3 2 2 4 2 3 2" xfId="16720" xr:uid="{2B1A5615-FDD7-4542-9700-E3D689612E28}"/>
    <cellStyle name="Comma 3 2 2 4 2 3 2 2" xfId="33377" xr:uid="{037C5453-89AC-4B9A-9CF5-861551B362F4}"/>
    <cellStyle name="Comma 3 2 2 4 2 3 3" xfId="25049" xr:uid="{3C6624A3-55B6-42DF-A570-3E74ED237EFC}"/>
    <cellStyle name="Comma 3 2 2 4 2 4" xfId="11168" xr:uid="{EA6238C9-E3FD-443D-A088-E99398FFA190}"/>
    <cellStyle name="Comma 3 2 2 4 2 4 2" xfId="27825" xr:uid="{C361DF4C-DC10-433E-A989-D066F5CD6F2D}"/>
    <cellStyle name="Comma 3 2 2 4 2 5" xfId="33781" xr:uid="{04E06508-C00B-4AB1-9FD9-ED6494F137D0}"/>
    <cellStyle name="Comma 3 2 2 4 2 6" xfId="19497" xr:uid="{3C42CB68-8D95-4DFF-858C-B063A482FCC9}"/>
    <cellStyle name="Comma 3 2 2 4 3" xfId="2541" xr:uid="{A9A773F5-C99E-4BF6-8FD7-25A214D1B710}"/>
    <cellStyle name="Comma 3 2 2 4 3 2" xfId="5331" xr:uid="{864A6D1C-63DE-4593-BC2B-15DBEC9477A8}"/>
    <cellStyle name="Comma 3 2 2 4 3 2 2" xfId="13661" xr:uid="{7111764D-40F6-44E1-9AC7-CF2A24809EBC}"/>
    <cellStyle name="Comma 3 2 2 4 3 2 2 2" xfId="30318" xr:uid="{50D63B87-1BED-4C4D-B375-D0DA9B2C3C2A}"/>
    <cellStyle name="Comma 3 2 2 4 3 2 3" xfId="21990" xr:uid="{A83C1613-A497-44BE-8017-5A90B5DA6559}"/>
    <cellStyle name="Comma 3 2 2 4 3 3" xfId="8107" xr:uid="{AC89AB34-626C-4707-B3DB-C86DDC51242F}"/>
    <cellStyle name="Comma 3 2 2 4 3 3 2" xfId="16437" xr:uid="{E2711306-1DBE-489B-8373-70EA48FC5097}"/>
    <cellStyle name="Comma 3 2 2 4 3 3 2 2" xfId="33094" xr:uid="{EE21059A-195B-4ADE-9FD0-A3ED829197ED}"/>
    <cellStyle name="Comma 3 2 2 4 3 3 3" xfId="24766" xr:uid="{0251AB8F-C2F1-4156-9CFC-9DF502BFC643}"/>
    <cellStyle name="Comma 3 2 2 4 3 4" xfId="10885" xr:uid="{8EA9DA46-B42F-4C6E-9F9E-CE182D1EC5A4}"/>
    <cellStyle name="Comma 3 2 2 4 3 4 2" xfId="27542" xr:uid="{D7796CC7-B851-4259-B3C0-ACD8AFA838B8}"/>
    <cellStyle name="Comma 3 2 2 4 3 5" xfId="33639" xr:uid="{08F672E6-C4BB-4A53-93AB-D2991D6AD48A}"/>
    <cellStyle name="Comma 3 2 2 4 3 6" xfId="19214" xr:uid="{8CE3CF98-D7C1-447B-BBC5-E3C3E5597811}"/>
    <cellStyle name="Comma 3 2 2 4 4" xfId="4004" xr:uid="{C909F1A2-C5EA-4056-BC6F-AC1475AABE9A}"/>
    <cellStyle name="Comma 3 2 2 4 4 2" xfId="12334" xr:uid="{2C94D09A-0C31-4769-9F2D-A89F44814805}"/>
    <cellStyle name="Comma 3 2 2 4 4 2 2" xfId="28991" xr:uid="{D9753C7F-E368-44DB-A1A9-349AA5B04ACE}"/>
    <cellStyle name="Comma 3 2 2 4 4 3" xfId="20663" xr:uid="{647F0708-F5D5-4156-A5ED-93B4DFA27B18}"/>
    <cellStyle name="Comma 3 2 2 4 5" xfId="6780" xr:uid="{BF885323-8439-4596-8ABA-F1624ABDCEEA}"/>
    <cellStyle name="Comma 3 2 2 4 5 2" xfId="15110" xr:uid="{BAB6AE25-3398-47B8-8952-2DF71EB320E0}"/>
    <cellStyle name="Comma 3 2 2 4 5 2 2" xfId="31767" xr:uid="{9D532DAB-EEB0-4DB5-AB34-3F7669FA0873}"/>
    <cellStyle name="Comma 3 2 2 4 5 3" xfId="23439" xr:uid="{1347D532-4472-4D41-B341-192FC798F833}"/>
    <cellStyle name="Comma 3 2 2 4 6" xfId="9558" xr:uid="{11EBE649-C0DE-4727-9D93-E5E430D27582}"/>
    <cellStyle name="Comma 3 2 2 4 6 2" xfId="26215" xr:uid="{2183DDCF-C9D8-478E-B45E-A2672036DFBE}"/>
    <cellStyle name="Comma 3 2 2 4 7" xfId="33506" xr:uid="{10C3F1ED-BBC6-486F-93AF-DC1D6ABABD59}"/>
    <cellStyle name="Comma 3 2 2 4 8" xfId="17887" xr:uid="{3BE6384F-42C8-4102-B67A-A147BEEE04EF}"/>
    <cellStyle name="Comma 3 2 2 5" xfId="2739" xr:uid="{A3FB9472-0739-411B-AD47-E873058B9499}"/>
    <cellStyle name="Comma 3 2 2 5 2" xfId="5521" xr:uid="{EB3CF3A2-0F54-46E0-95D1-FA71A6FB07AD}"/>
    <cellStyle name="Comma 3 2 2 5 2 2" xfId="13851" xr:uid="{D21DA570-F8E1-4CDB-8FBD-5B8FF6D864CA}"/>
    <cellStyle name="Comma 3 2 2 5 2 2 2" xfId="30508" xr:uid="{B531AE14-E5D6-4DBA-BFF8-6A67773101D3}"/>
    <cellStyle name="Comma 3 2 2 5 2 3" xfId="22180" xr:uid="{B9DEE3B8-F5D5-4846-824C-1FA1D380756C}"/>
    <cellStyle name="Comma 3 2 2 5 3" xfId="8297" xr:uid="{467AFC61-2C80-42E6-B1BA-2476B49E54E8}"/>
    <cellStyle name="Comma 3 2 2 5 3 2" xfId="16627" xr:uid="{9BA9544E-27A5-4836-969C-9F5F48C03A14}"/>
    <cellStyle name="Comma 3 2 2 5 3 2 2" xfId="33284" xr:uid="{A761E84B-E3A8-4907-8B01-BF1D194DBD36}"/>
    <cellStyle name="Comma 3 2 2 5 3 3" xfId="24956" xr:uid="{EB10B6F9-AE32-4328-8FA8-90F5BDE57B17}"/>
    <cellStyle name="Comma 3 2 2 5 4" xfId="11075" xr:uid="{C9E04F33-EC00-4CF1-B85F-B0977B52FD69}"/>
    <cellStyle name="Comma 3 2 2 5 4 2" xfId="27732" xr:uid="{9D59D472-0D25-4F4B-8800-48AB8D188371}"/>
    <cellStyle name="Comma 3 2 2 5 5" xfId="33686" xr:uid="{79329001-CE32-419F-A5CB-A7A4B6A647C8}"/>
    <cellStyle name="Comma 3 2 2 5 6" xfId="19404" xr:uid="{D4CA036B-F972-4AD3-8071-CFE1D1A99704}"/>
    <cellStyle name="Comma 3 2 2 6" xfId="1593" xr:uid="{921B2CCB-3220-428C-8C53-2B8A2083E5ED}"/>
    <cellStyle name="Comma 3 2 2 6 2" xfId="4383" xr:uid="{E76A52A3-25A4-4290-BB04-FB3058A9B87F}"/>
    <cellStyle name="Comma 3 2 2 6 2 2" xfId="12713" xr:uid="{FEAE0968-2C95-4767-93C7-126D38194303}"/>
    <cellStyle name="Comma 3 2 2 6 2 2 2" xfId="29370" xr:uid="{A3FE56A6-C3B1-43A7-8DB9-45B1255C4C41}"/>
    <cellStyle name="Comma 3 2 2 6 2 3" xfId="21042" xr:uid="{2F7C9409-82DF-4CF4-8692-7B4F60FB9684}"/>
    <cellStyle name="Comma 3 2 2 6 3" xfId="7159" xr:uid="{99CAFB33-F5A5-4291-A44B-1E487ECF6211}"/>
    <cellStyle name="Comma 3 2 2 6 3 2" xfId="15489" xr:uid="{D55A34BA-B17E-4F2D-8FF7-D13F67761425}"/>
    <cellStyle name="Comma 3 2 2 6 3 2 2" xfId="32146" xr:uid="{A1D4DF51-18B2-4770-A4D9-9B34B9CA6FE7}"/>
    <cellStyle name="Comma 3 2 2 6 3 3" xfId="23818" xr:uid="{A284B70E-3779-4760-8967-D97A4C1B0636}"/>
    <cellStyle name="Comma 3 2 2 6 4" xfId="9937" xr:uid="{B574C4A0-EB66-4820-9928-7D035585D588}"/>
    <cellStyle name="Comma 3 2 2 6 4 2" xfId="26594" xr:uid="{B6463D47-9AA7-4D64-96AE-0D1C8DF4D68A}"/>
    <cellStyle name="Comma 3 2 2 6 5" xfId="33546" xr:uid="{EEC02D53-BB1C-4C71-8699-378B895A2DE8}"/>
    <cellStyle name="Comma 3 2 2 6 6" xfId="18266" xr:uid="{B096C360-8312-4ECB-9C52-FEECF4DF23E7}"/>
    <cellStyle name="Comma 3 2 2 7" xfId="3056" xr:uid="{9A8B06CD-8CC4-4378-B398-621CBF8642BF}"/>
    <cellStyle name="Comma 3 2 2 7 2" xfId="11386" xr:uid="{522A9AEC-DFE1-444F-8D5D-9AB1CC0F0D5E}"/>
    <cellStyle name="Comma 3 2 2 7 2 2" xfId="28043" xr:uid="{D0D0CB05-3123-44CB-8DA4-32F15F17EDF9}"/>
    <cellStyle name="Comma 3 2 2 7 3" xfId="19715" xr:uid="{261D0C55-0073-4155-B895-7C2D15092C0C}"/>
    <cellStyle name="Comma 3 2 2 8" xfId="5832" xr:uid="{04566930-93D0-4D99-BD15-9F212A27B2FA}"/>
    <cellStyle name="Comma 3 2 2 8 2" xfId="14162" xr:uid="{0BA3D49C-863C-48C8-B5C8-CDAA350725BF}"/>
    <cellStyle name="Comma 3 2 2 8 2 2" xfId="30819" xr:uid="{4AA1688D-E00E-4E56-88E5-00023DC3A22D}"/>
    <cellStyle name="Comma 3 2 2 8 3" xfId="22491" xr:uid="{ED3A4768-B7B6-44F9-9914-833A1E893CFA}"/>
    <cellStyle name="Comma 3 2 2 9" xfId="8610" xr:uid="{123BBC10-E987-45A3-9D8A-579BC727DF1C}"/>
    <cellStyle name="Comma 3 2 2 9 2" xfId="25267" xr:uid="{D6C69B15-8C4B-42BF-90DA-34F6DF7A96E5}"/>
    <cellStyle name="Comma 3 2 3" xfId="380" xr:uid="{9A1071D9-26DA-42FF-AB84-2ADAE60BEE16}"/>
    <cellStyle name="Comma 3 2 3 2" xfId="858" xr:uid="{1A9120AF-7EFB-4A71-B86C-0585E21CC3E3}"/>
    <cellStyle name="Comma 3 2 3 2 2" xfId="2797" xr:uid="{64898C92-52F3-44EF-B923-0988981C48B5}"/>
    <cellStyle name="Comma 3 2 3 2 2 2" xfId="5577" xr:uid="{B580437F-170F-4484-A8A9-25AC9ED6D50C}"/>
    <cellStyle name="Comma 3 2 3 2 2 2 2" xfId="13907" xr:uid="{F82A6BB3-272D-484F-A0F4-991D0C570224}"/>
    <cellStyle name="Comma 3 2 3 2 2 2 2 2" xfId="30564" xr:uid="{048345D5-F6C8-4D54-BE1F-3EA82B21DB7B}"/>
    <cellStyle name="Comma 3 2 3 2 2 2 3" xfId="22236" xr:uid="{0F4B3D0B-A9CB-4A35-8C70-738F9735913E}"/>
    <cellStyle name="Comma 3 2 3 2 2 3" xfId="8353" xr:uid="{C38407A4-99B0-4C2D-8C1C-F55081EFC384}"/>
    <cellStyle name="Comma 3 2 3 2 2 3 2" xfId="16683" xr:uid="{B88AFBB5-E68E-4125-8B45-1E952AB243D5}"/>
    <cellStyle name="Comma 3 2 3 2 2 3 2 2" xfId="33340" xr:uid="{1FD1672C-8D2C-455B-8CF5-0A2694067F9F}"/>
    <cellStyle name="Comma 3 2 3 2 2 3 3" xfId="25012" xr:uid="{D6C42658-015A-4A94-8758-ED09AF8F5704}"/>
    <cellStyle name="Comma 3 2 3 2 2 4" xfId="11131" xr:uid="{616DAB5D-FAEE-4442-AC75-86354DB2B203}"/>
    <cellStyle name="Comma 3 2 3 2 2 4 2" xfId="27788" xr:uid="{55A0B2CB-CA4F-4731-82E3-DB3574C6B65E}"/>
    <cellStyle name="Comma 3 2 3 2 2 5" xfId="33744" xr:uid="{28A64913-C94E-491F-847D-2366ECBA6EB1}"/>
    <cellStyle name="Comma 3 2 3 2 2 6" xfId="19460" xr:uid="{A7CB98A8-8B53-4D38-98DB-D087C52848B8}"/>
    <cellStyle name="Comma 3 2 3 2 3" xfId="2186" xr:uid="{24218AD6-8CA6-44CD-A7E7-D5175B222613}"/>
    <cellStyle name="Comma 3 2 3 2 3 2" xfId="4976" xr:uid="{63B86DD8-6BE0-44A1-B068-88CBCD2181B0}"/>
    <cellStyle name="Comma 3 2 3 2 3 2 2" xfId="13306" xr:uid="{CB1846B4-EF9C-495F-B54C-FDCA877E192B}"/>
    <cellStyle name="Comma 3 2 3 2 3 2 2 2" xfId="29963" xr:uid="{1BDBB545-6DEE-4189-8A52-3FBA61B36CF7}"/>
    <cellStyle name="Comma 3 2 3 2 3 2 3" xfId="21635" xr:uid="{17C96C55-FC2D-4D4F-9459-EBF44250F5AB}"/>
    <cellStyle name="Comma 3 2 3 2 3 3" xfId="7752" xr:uid="{54AC9B21-8D09-44D2-B5A1-2CDA2298FFBD}"/>
    <cellStyle name="Comma 3 2 3 2 3 3 2" xfId="16082" xr:uid="{C6BC7383-3CE9-4A42-9AD4-9E27ACFE5701}"/>
    <cellStyle name="Comma 3 2 3 2 3 3 2 2" xfId="32739" xr:uid="{30C953C2-7DDB-4C5E-85D8-F1B1A91B149C}"/>
    <cellStyle name="Comma 3 2 3 2 3 3 3" xfId="24411" xr:uid="{C6521523-D719-40B0-A54B-13F2F15EDFB1}"/>
    <cellStyle name="Comma 3 2 3 2 3 4" xfId="10530" xr:uid="{1657C62A-6CF8-43F7-BDD2-7DE8E691A558}"/>
    <cellStyle name="Comma 3 2 3 2 3 4 2" xfId="27187" xr:uid="{ABAC65F0-7738-4FA6-93B2-1B24B525D28E}"/>
    <cellStyle name="Comma 3 2 3 2 3 5" xfId="33602" xr:uid="{452D4827-D5BC-47EA-9589-2007D11DCDAE}"/>
    <cellStyle name="Comma 3 2 3 2 3 6" xfId="18859" xr:uid="{B1CBCC36-F72B-4E9A-9C62-16AD451ADEF9}"/>
    <cellStyle name="Comma 3 2 3 2 4" xfId="3649" xr:uid="{84B8063F-C962-49CA-B0CA-1970A045FBC8}"/>
    <cellStyle name="Comma 3 2 3 2 4 2" xfId="11979" xr:uid="{7E34FDDA-CBAB-4FBC-82AC-CB2D9E3B2B9D}"/>
    <cellStyle name="Comma 3 2 3 2 4 2 2" xfId="28636" xr:uid="{F2C2697A-5CC6-4DAA-A1B1-0E270CC28063}"/>
    <cellStyle name="Comma 3 2 3 2 4 3" xfId="20308" xr:uid="{3564B4B6-FCF4-48F4-AB3A-4BEBF3B8EC59}"/>
    <cellStyle name="Comma 3 2 3 2 5" xfId="6425" xr:uid="{992F9E5A-BDDC-4041-A6A1-D13F33A00265}"/>
    <cellStyle name="Comma 3 2 3 2 5 2" xfId="14755" xr:uid="{BA533FA2-2603-46D9-8BAA-04E9C8AD046C}"/>
    <cellStyle name="Comma 3 2 3 2 5 2 2" xfId="31412" xr:uid="{3FA21982-96DB-4AD5-9F3C-87D3FA1429DC}"/>
    <cellStyle name="Comma 3 2 3 2 5 3" xfId="23084" xr:uid="{98B55395-FDAF-47D2-8E68-3A9C9F14AE37}"/>
    <cellStyle name="Comma 3 2 3 2 6" xfId="9203" xr:uid="{8D79D865-178D-4911-9271-B84A3B1B8DCF}"/>
    <cellStyle name="Comma 3 2 3 2 6 2" xfId="25860" xr:uid="{5DA25B60-DB42-44AF-9C78-4899F15C4002}"/>
    <cellStyle name="Comma 3 2 3 2 7" xfId="33469" xr:uid="{F434B844-8EB8-4413-8E85-3430D0C2790F}"/>
    <cellStyle name="Comma 3 2 3 2 8" xfId="17532" xr:uid="{9C82582E-E1FA-40EB-9247-2134D70D49D5}"/>
    <cellStyle name="Comma 3 2 3 3" xfId="2748" xr:uid="{93062EE7-423B-4327-9446-D7B5C02ADF3B}"/>
    <cellStyle name="Comma 3 2 3 3 2" xfId="5530" xr:uid="{876E4B3E-526D-4FD8-AFEC-723ABCC31115}"/>
    <cellStyle name="Comma 3 2 3 3 2 2" xfId="13860" xr:uid="{7BF94C4F-6388-4F5A-B892-90ADF161F284}"/>
    <cellStyle name="Comma 3 2 3 3 2 2 2" xfId="30517" xr:uid="{EB746828-E275-48E4-990F-039878E03CBD}"/>
    <cellStyle name="Comma 3 2 3 3 2 3" xfId="22189" xr:uid="{757FC39B-3012-4C63-95E6-82A4B9189834}"/>
    <cellStyle name="Comma 3 2 3 3 3" xfId="8306" xr:uid="{B567A0D8-762B-4408-81E8-B3E95B00817C}"/>
    <cellStyle name="Comma 3 2 3 3 3 2" xfId="16636" xr:uid="{B2117BC4-B2B4-4415-B05F-F18DEA6C866F}"/>
    <cellStyle name="Comma 3 2 3 3 3 2 2" xfId="33293" xr:uid="{3FF89304-DD15-43E5-89D0-E822F27082CB}"/>
    <cellStyle name="Comma 3 2 3 3 3 3" xfId="24965" xr:uid="{2CCDFFA3-FCC0-4DF2-9330-370CD939D46D}"/>
    <cellStyle name="Comma 3 2 3 3 4" xfId="11084" xr:uid="{3B44D7C1-0BB5-453F-A7CC-566295EF978F}"/>
    <cellStyle name="Comma 3 2 3 3 4 2" xfId="27741" xr:uid="{4B3120D8-702A-42C2-BB8A-7E762605F065}"/>
    <cellStyle name="Comma 3 2 3 3 5" xfId="33695" xr:uid="{A9A1BA03-D398-4AAC-A812-0BD372DFFF35}"/>
    <cellStyle name="Comma 3 2 3 3 6" xfId="19413" xr:uid="{710C3929-0C12-49D3-BFF5-66FA7DEAF01E}"/>
    <cellStyle name="Comma 3 2 3 4" xfId="1710" xr:uid="{DE69AA15-F028-4F5F-8E1D-708C4FE521CC}"/>
    <cellStyle name="Comma 3 2 3 4 2" xfId="4500" xr:uid="{84433E56-DAE8-4A79-A775-AA5215801BC6}"/>
    <cellStyle name="Comma 3 2 3 4 2 2" xfId="12830" xr:uid="{E5128D59-60CA-45F2-929F-E653F8D64FA3}"/>
    <cellStyle name="Comma 3 2 3 4 2 2 2" xfId="29487" xr:uid="{E995579B-FA96-4AB8-BF20-E4459B7486BD}"/>
    <cellStyle name="Comma 3 2 3 4 2 3" xfId="21159" xr:uid="{B9BDABE6-B59A-4732-AD9E-CE8990DFB2A1}"/>
    <cellStyle name="Comma 3 2 3 4 3" xfId="7276" xr:uid="{0C15E90B-3E97-40D7-8581-5CFC2F1B6CFE}"/>
    <cellStyle name="Comma 3 2 3 4 3 2" xfId="15606" xr:uid="{9529DCD2-1C5A-41AF-B9F2-8C32793F5C20}"/>
    <cellStyle name="Comma 3 2 3 4 3 2 2" xfId="32263" xr:uid="{06904EF1-9968-468E-978C-98432ACB7785}"/>
    <cellStyle name="Comma 3 2 3 4 3 3" xfId="23935" xr:uid="{423C083A-DA3F-47DD-8C82-2208B70A82BC}"/>
    <cellStyle name="Comma 3 2 3 4 4" xfId="10054" xr:uid="{C41320D5-B245-4604-A32D-0A9CB443DF24}"/>
    <cellStyle name="Comma 3 2 3 4 4 2" xfId="26711" xr:uid="{436201F1-D70F-4DA0-BBD6-265B5BB4373A}"/>
    <cellStyle name="Comma 3 2 3 4 5" xfId="33555" xr:uid="{A7892542-0F12-45C0-AF1C-9513DD44D69F}"/>
    <cellStyle name="Comma 3 2 3 4 6" xfId="18383" xr:uid="{2592E4F4-F8B0-4547-A432-66A8776648EC}"/>
    <cellStyle name="Comma 3 2 3 5" xfId="3173" xr:uid="{B64C11EE-9C73-476D-A818-8C69DB7056DB}"/>
    <cellStyle name="Comma 3 2 3 5 2" xfId="11503" xr:uid="{A42DDECF-A1FF-4642-AB27-CC5E16E1D620}"/>
    <cellStyle name="Comma 3 2 3 5 2 2" xfId="28160" xr:uid="{961C5ED1-425D-4DA7-BD86-629C7F279E2F}"/>
    <cellStyle name="Comma 3 2 3 5 3" xfId="19832" xr:uid="{698F16D7-E261-46B5-A03E-8AB7D4D91D0D}"/>
    <cellStyle name="Comma 3 2 3 6" xfId="5949" xr:uid="{7E364F72-3807-4FAA-93DC-A456EAAFEAD9}"/>
    <cellStyle name="Comma 3 2 3 6 2" xfId="14279" xr:uid="{F669B176-2D85-4CC5-BA18-E7915C4A3729}"/>
    <cellStyle name="Comma 3 2 3 6 2 2" xfId="30936" xr:uid="{C7213E41-9ACE-42B0-AA65-ADF965527278}"/>
    <cellStyle name="Comma 3 2 3 6 3" xfId="22608" xr:uid="{DEA0A613-68DA-43FC-9715-C0ADBE559CED}"/>
    <cellStyle name="Comma 3 2 3 7" xfId="8727" xr:uid="{8B0E8C53-162F-4942-8091-9047FC600367}"/>
    <cellStyle name="Comma 3 2 3 7 2" xfId="25384" xr:uid="{710BAC90-A054-4E3A-8BD3-0369874736B0}"/>
    <cellStyle name="Comma 3 2 3 8" xfId="33420" xr:uid="{D6A38FD0-31B8-4492-B69D-F6B491B39E19}"/>
    <cellStyle name="Comma 3 2 3 9" xfId="17056" xr:uid="{77C4D41E-4798-484F-A987-2D507B1B42F1}"/>
    <cellStyle name="Comma 3 2 4" xfId="616" xr:uid="{001179E2-CBD7-4AE4-8EA8-F3749456330D}"/>
    <cellStyle name="Comma 3 2 4 2" xfId="2771" xr:uid="{ABEFC748-43C1-4F21-989A-E2329007846F}"/>
    <cellStyle name="Comma 3 2 4 2 2" xfId="5553" xr:uid="{E96AD626-6DEF-423D-A0E6-308F5E5C48A6}"/>
    <cellStyle name="Comma 3 2 4 2 2 2" xfId="13883" xr:uid="{7E0C5D22-2498-4BD4-B2A1-57EA2BCF8E43}"/>
    <cellStyle name="Comma 3 2 4 2 2 2 2" xfId="30540" xr:uid="{61FFBD9A-6D7E-4A15-82FC-1FCBD84FED82}"/>
    <cellStyle name="Comma 3 2 4 2 2 3" xfId="22212" xr:uid="{ABDA6B27-667F-41F1-AA24-6AC3B4489EA5}"/>
    <cellStyle name="Comma 3 2 4 2 3" xfId="8329" xr:uid="{0ABC2188-FAB2-4A19-A51E-ACAEAA05AC2B}"/>
    <cellStyle name="Comma 3 2 4 2 3 2" xfId="16659" xr:uid="{5044125A-C7C6-4764-B927-B47987C7CFD1}"/>
    <cellStyle name="Comma 3 2 4 2 3 2 2" xfId="33316" xr:uid="{59A89418-BBCA-49C3-B3A9-259C64AE0240}"/>
    <cellStyle name="Comma 3 2 4 2 3 3" xfId="24988" xr:uid="{CA22E5E8-DDB9-416A-A2B6-3CC33D8EFCC2}"/>
    <cellStyle name="Comma 3 2 4 2 4" xfId="11107" xr:uid="{CB4CCF3C-161A-4F74-98A1-7EFF2C476844}"/>
    <cellStyle name="Comma 3 2 4 2 4 2" xfId="27764" xr:uid="{1ABE41FB-6AED-4D44-8716-4FB7B4AD4DF0}"/>
    <cellStyle name="Comma 3 2 4 2 5" xfId="33718" xr:uid="{286C1CF6-56C8-481A-B867-50496C932ACA}"/>
    <cellStyle name="Comma 3 2 4 2 6" xfId="19436" xr:uid="{BE16152F-0E8E-4300-8AD5-26C5EAD40AD6}"/>
    <cellStyle name="Comma 3 2 4 3" xfId="1946" xr:uid="{8F1579C3-D0A4-472C-9FE7-6A97201DC5EE}"/>
    <cellStyle name="Comma 3 2 4 3 2" xfId="4736" xr:uid="{36A7BDD6-E03E-4EA6-892E-CABC0255A6A1}"/>
    <cellStyle name="Comma 3 2 4 3 2 2" xfId="13066" xr:uid="{B194B87F-801A-4230-A89C-714A81D45D99}"/>
    <cellStyle name="Comma 3 2 4 3 2 2 2" xfId="29723" xr:uid="{91DDAF3E-4859-4BF7-80A9-8F3761F2E6A0}"/>
    <cellStyle name="Comma 3 2 4 3 2 3" xfId="21395" xr:uid="{C7D90496-E13E-4C67-8FC0-2865873F058C}"/>
    <cellStyle name="Comma 3 2 4 3 3" xfId="7512" xr:uid="{5FDF34DB-D9F8-456A-B043-E3062C706F84}"/>
    <cellStyle name="Comma 3 2 4 3 3 2" xfId="15842" xr:uid="{E743C8FE-8A0C-470B-958C-0636E3075B87}"/>
    <cellStyle name="Comma 3 2 4 3 3 2 2" xfId="32499" xr:uid="{4EAACD8E-5439-4DEE-B710-9E855827B55F}"/>
    <cellStyle name="Comma 3 2 4 3 3 3" xfId="24171" xr:uid="{0F0BBE1D-B0FF-49C8-B859-DC5C26E98FF0}"/>
    <cellStyle name="Comma 3 2 4 3 4" xfId="10290" xr:uid="{C4F66143-967C-4979-AF39-BEAF5596ED1E}"/>
    <cellStyle name="Comma 3 2 4 3 4 2" xfId="26947" xr:uid="{50D97330-3239-49A5-B7FF-D5457AF9EFA1}"/>
    <cellStyle name="Comma 3 2 4 3 5" xfId="33578" xr:uid="{7D4528BB-C991-4BA8-9AFD-CC7270B2FCE1}"/>
    <cellStyle name="Comma 3 2 4 3 6" xfId="18619" xr:uid="{45AD205F-2C5E-47E5-A7A8-BD689A935A8D}"/>
    <cellStyle name="Comma 3 2 4 4" xfId="3409" xr:uid="{A649EA47-C5C8-4DE2-A1AE-BDCAF62A1B16}"/>
    <cellStyle name="Comma 3 2 4 4 2" xfId="11739" xr:uid="{137ECEB3-BB6A-4C21-9047-9E799B6B2C9D}"/>
    <cellStyle name="Comma 3 2 4 4 2 2" xfId="28396" xr:uid="{2EE5C2FC-33C4-41B8-BCD8-AF0F090B25E6}"/>
    <cellStyle name="Comma 3 2 4 4 3" xfId="20068" xr:uid="{0B35DD2B-CFE4-44E3-B80D-520C029639DB}"/>
    <cellStyle name="Comma 3 2 4 5" xfId="6185" xr:uid="{6BB21F88-3CA3-49BB-ACD3-48DD14372917}"/>
    <cellStyle name="Comma 3 2 4 5 2" xfId="14515" xr:uid="{DFE53BC1-CE51-4D44-87DD-D036B667B443}"/>
    <cellStyle name="Comma 3 2 4 5 2 2" xfId="31172" xr:uid="{AD77B10E-8F68-4047-A373-9A2893157BE8}"/>
    <cellStyle name="Comma 3 2 4 5 3" xfId="22844" xr:uid="{F92A1BCD-93FD-46B8-B7FA-EB1D5A83AE3A}"/>
    <cellStyle name="Comma 3 2 4 6" xfId="8963" xr:uid="{D5DA0294-BFAC-4E8C-9BC9-8295E382D71C}"/>
    <cellStyle name="Comma 3 2 4 6 2" xfId="25620" xr:uid="{96FA1990-5112-4FB5-815E-3ED92F23C1EE}"/>
    <cellStyle name="Comma 3 2 4 7" xfId="33443" xr:uid="{C1A76FCD-C186-4384-B6AF-4837E5CA7902}"/>
    <cellStyle name="Comma 3 2 4 8" xfId="17292" xr:uid="{8CF1CC7D-A41E-40D2-85C8-9737CF09D142}"/>
    <cellStyle name="Comma 3 2 5" xfId="1093" xr:uid="{48E438C8-B68D-482A-A6B9-0687C38BF0E9}"/>
    <cellStyle name="Comma 3 2 5 2" xfId="2820" xr:uid="{2EB6A137-EED8-457E-B4F2-0B9CC53EA7CC}"/>
    <cellStyle name="Comma 3 2 5 2 2" xfId="5600" xr:uid="{D413B252-AF61-4A1D-965A-1CE52F3D4507}"/>
    <cellStyle name="Comma 3 2 5 2 2 2" xfId="13930" xr:uid="{BD81EAF6-1A11-4FE1-A3CC-9FA94AA91A30}"/>
    <cellStyle name="Comma 3 2 5 2 2 2 2" xfId="30587" xr:uid="{94A944DB-06DF-42FF-A301-0B1AFA74A692}"/>
    <cellStyle name="Comma 3 2 5 2 2 3" xfId="22259" xr:uid="{94FE3F96-45F7-4EEC-ACBB-446C125343B7}"/>
    <cellStyle name="Comma 3 2 5 2 3" xfId="8376" xr:uid="{C5657F3D-CC8E-4C66-A6D7-94D685B9221D}"/>
    <cellStyle name="Comma 3 2 5 2 3 2" xfId="16706" xr:uid="{396D9482-E8E4-4E56-85B8-7B0D90BEA9C4}"/>
    <cellStyle name="Comma 3 2 5 2 3 2 2" xfId="33363" xr:uid="{948AEF15-4A9A-4B49-A17D-F3FEACC7BDBD}"/>
    <cellStyle name="Comma 3 2 5 2 3 3" xfId="25035" xr:uid="{5EF010BC-8002-4031-8A8F-B19695565D1C}"/>
    <cellStyle name="Comma 3 2 5 2 4" xfId="11154" xr:uid="{D0BDE142-3E59-42AE-B2DD-75C3B0ADFE63}"/>
    <cellStyle name="Comma 3 2 5 2 4 2" xfId="27811" xr:uid="{28770F7F-2751-423A-BB30-9CE39842EC9E}"/>
    <cellStyle name="Comma 3 2 5 2 5" xfId="33767" xr:uid="{612D5B45-C60D-49E4-870A-E82BADA813C0}"/>
    <cellStyle name="Comma 3 2 5 2 6" xfId="19483" xr:uid="{3A9EC4A4-12D9-4E7B-A599-0DB927534CDC}"/>
    <cellStyle name="Comma 3 2 5 3" xfId="2421" xr:uid="{DF218D97-A903-451F-AB0E-8612C1AE868E}"/>
    <cellStyle name="Comma 3 2 5 3 2" xfId="5211" xr:uid="{2529B156-3099-4D6A-AE58-16B24D0982BA}"/>
    <cellStyle name="Comma 3 2 5 3 2 2" xfId="13541" xr:uid="{3C8D1947-2635-49E9-9413-F4E498685F3D}"/>
    <cellStyle name="Comma 3 2 5 3 2 2 2" xfId="30198" xr:uid="{9543A1FF-9774-40B5-9832-3EB8B83C79D9}"/>
    <cellStyle name="Comma 3 2 5 3 2 3" xfId="21870" xr:uid="{865D4452-4715-4ABA-B8A8-A49CB48D0CCF}"/>
    <cellStyle name="Comma 3 2 5 3 3" xfId="7987" xr:uid="{A7ECCDFF-D090-44C8-B162-BD146E1F6AF1}"/>
    <cellStyle name="Comma 3 2 5 3 3 2" xfId="16317" xr:uid="{A27CB3C6-63C8-4C05-AF7A-9A006C28DF1C}"/>
    <cellStyle name="Comma 3 2 5 3 3 2 2" xfId="32974" xr:uid="{0D13AD30-75A2-4015-AD5F-73F2A27027BE}"/>
    <cellStyle name="Comma 3 2 5 3 3 3" xfId="24646" xr:uid="{70CC8FB8-2EFD-4A0B-84FD-78E386B1835D}"/>
    <cellStyle name="Comma 3 2 5 3 4" xfId="10765" xr:uid="{49760E4D-11F5-4CBE-AA60-CAC873CB4BFF}"/>
    <cellStyle name="Comma 3 2 5 3 4 2" xfId="27422" xr:uid="{D6D6A376-44B2-4A4B-808A-CC35BC95ABB1}"/>
    <cellStyle name="Comma 3 2 5 3 5" xfId="33625" xr:uid="{8C57EF52-87C7-4F55-B8A8-BAC9E1E0B2FD}"/>
    <cellStyle name="Comma 3 2 5 3 6" xfId="19094" xr:uid="{EC52D58F-DD45-4F7C-A5A1-DA42A100AFE8}"/>
    <cellStyle name="Comma 3 2 5 4" xfId="3884" xr:uid="{79373630-B7A6-4062-BBBF-1E947C67CC45}"/>
    <cellStyle name="Comma 3 2 5 4 2" xfId="12214" xr:uid="{25D2E5B0-2573-4F77-BEDA-530995F4DA19}"/>
    <cellStyle name="Comma 3 2 5 4 2 2" xfId="28871" xr:uid="{CB9911BD-69F3-4618-97BB-DD87959FADCF}"/>
    <cellStyle name="Comma 3 2 5 4 3" xfId="20543" xr:uid="{D2260F3E-9971-440B-B029-DDA407FBF313}"/>
    <cellStyle name="Comma 3 2 5 5" xfId="6660" xr:uid="{8C4EE6AD-873A-4F8B-90E6-97D91439503F}"/>
    <cellStyle name="Comma 3 2 5 5 2" xfId="14990" xr:uid="{688AFB92-7164-4B46-8520-DB0F606ABEED}"/>
    <cellStyle name="Comma 3 2 5 5 2 2" xfId="31647" xr:uid="{EADBBAF8-9937-4873-AE80-C1A9AF04186B}"/>
    <cellStyle name="Comma 3 2 5 5 3" xfId="23319" xr:uid="{A7D607CE-828E-481B-B829-DEB3A94734E2}"/>
    <cellStyle name="Comma 3 2 5 6" xfId="9438" xr:uid="{FE358868-5250-4EB8-810E-BF9FFD62AF84}"/>
    <cellStyle name="Comma 3 2 5 6 2" xfId="26095" xr:uid="{2174054F-A7C6-4ECE-80A1-E69530C00404}"/>
    <cellStyle name="Comma 3 2 5 7" xfId="33492" xr:uid="{E2D211C7-ACE4-472C-997A-A2980BAA38BF}"/>
    <cellStyle name="Comma 3 2 5 8" xfId="17767" xr:uid="{FDACC0F0-A082-4411-888D-07B7DFE6F34B}"/>
    <cellStyle name="Comma 3 2 6" xfId="1358" xr:uid="{EA834152-B264-4F1F-B1B3-0DC767BAA990}"/>
    <cellStyle name="Comma 3 2 6 2" xfId="2686" xr:uid="{53B08915-BDC7-419F-97C8-2FC14C43FE77}"/>
    <cellStyle name="Comma 3 2 6 2 2" xfId="5476" xr:uid="{D62AE395-8262-4509-85C4-D380208C3907}"/>
    <cellStyle name="Comma 3 2 6 2 2 2" xfId="13806" xr:uid="{BB5B2754-F627-4366-B311-239E4729AF96}"/>
    <cellStyle name="Comma 3 2 6 2 2 2 2" xfId="30463" xr:uid="{308ACF0D-2BCE-450F-8539-D232E1B6BB68}"/>
    <cellStyle name="Comma 3 2 6 2 2 3" xfId="22135" xr:uid="{D1A3D31C-70CB-44EF-B963-8819B4F913FB}"/>
    <cellStyle name="Comma 3 2 6 2 3" xfId="8252" xr:uid="{36FA9C37-337D-4CC6-9E90-D0D1326EB9A9}"/>
    <cellStyle name="Comma 3 2 6 2 3 2" xfId="16582" xr:uid="{0D5F6A39-9E4C-4275-9FDE-3AB2789A6742}"/>
    <cellStyle name="Comma 3 2 6 2 3 2 2" xfId="33239" xr:uid="{DE310846-D5F3-4B36-82ED-8A8368A71F11}"/>
    <cellStyle name="Comma 3 2 6 2 3 3" xfId="24911" xr:uid="{C649840B-3BBD-4F3D-B140-956CF6055A44}"/>
    <cellStyle name="Comma 3 2 6 2 4" xfId="11030" xr:uid="{D9937BCB-46B8-402B-B562-7DAE024EDD75}"/>
    <cellStyle name="Comma 3 2 6 2 4 2" xfId="27687" xr:uid="{CCFB8580-4EF5-4C48-AB87-14B093B0AC56}"/>
    <cellStyle name="Comma 3 2 6 2 5" xfId="33655" xr:uid="{6F61C743-73CD-42E1-8ED3-7C2EDBDC70CE}"/>
    <cellStyle name="Comma 3 2 6 2 6" xfId="19359" xr:uid="{2B3DE0DA-608B-4D64-A500-A25E153DA558}"/>
    <cellStyle name="Comma 3 2 6 3" xfId="4149" xr:uid="{9E1E506F-59B9-47B8-BC91-DAEC70532C5B}"/>
    <cellStyle name="Comma 3 2 6 3 2" xfId="12479" xr:uid="{227D504B-432D-48E7-BD8E-BAAF442B5ED5}"/>
    <cellStyle name="Comma 3 2 6 3 2 2" xfId="29136" xr:uid="{A98A9511-5044-41B5-B959-6653BBA77D4D}"/>
    <cellStyle name="Comma 3 2 6 3 3" xfId="20808" xr:uid="{F452A9F7-ECE3-410C-845E-0AB22CD79196}"/>
    <cellStyle name="Comma 3 2 6 4" xfId="6925" xr:uid="{661796CC-F774-4F4D-8C90-93ADE04F2434}"/>
    <cellStyle name="Comma 3 2 6 4 2" xfId="15255" xr:uid="{11827C13-03EB-4320-8C2A-0734FF4B3346}"/>
    <cellStyle name="Comma 3 2 6 4 2 2" xfId="31912" xr:uid="{715B459E-3946-4959-9B19-85EA9BD2AAFE}"/>
    <cellStyle name="Comma 3 2 6 4 3" xfId="23584" xr:uid="{01629F19-E8C5-4D85-BE9A-6EFB1C6EF3E9}"/>
    <cellStyle name="Comma 3 2 6 5" xfId="9703" xr:uid="{3E2569D9-0329-43BE-9807-581B49E4F6E9}"/>
    <cellStyle name="Comma 3 2 6 5 2" xfId="26360" xr:uid="{86B3975D-3BD2-4F68-9A6E-11DAAA77F2C6}"/>
    <cellStyle name="Comma 3 2 6 6" xfId="33522" xr:uid="{414D1801-29E9-482C-B87F-57FBBFBD0ABB}"/>
    <cellStyle name="Comma 3 2 6 7" xfId="18032" xr:uid="{DEBF3011-54B9-4F2B-90D9-F6531E3C8230}"/>
    <cellStyle name="Comma 3 2 7" xfId="2724" xr:uid="{4003E6C3-5A53-4FCA-B1E8-F235A64B716F}"/>
    <cellStyle name="Comma 3 2 7 2" xfId="5507" xr:uid="{5581EDD2-1713-4FC3-B26B-DA6FAEEFBE72}"/>
    <cellStyle name="Comma 3 2 7 2 2" xfId="13837" xr:uid="{993BF560-139E-4DA2-AC96-0C6538DAB521}"/>
    <cellStyle name="Comma 3 2 7 2 2 2" xfId="30494" xr:uid="{6DFBEE47-F763-4B4B-9105-1948FDCDE318}"/>
    <cellStyle name="Comma 3 2 7 2 3" xfId="22166" xr:uid="{1BF78F07-76EF-47F0-A556-5E0DABDFA86F}"/>
    <cellStyle name="Comma 3 2 7 3" xfId="8283" xr:uid="{0A3A085A-8F37-4C09-ABD0-1DFFD992636F}"/>
    <cellStyle name="Comma 3 2 7 3 2" xfId="16613" xr:uid="{41E6750A-C7F2-438B-97AD-CD080E105538}"/>
    <cellStyle name="Comma 3 2 7 3 2 2" xfId="33270" xr:uid="{8BEDFC0F-C781-4E93-AF56-D49642984635}"/>
    <cellStyle name="Comma 3 2 7 3 3" xfId="24942" xr:uid="{397A2BDF-9EA4-4447-9450-5229CEC4B2D5}"/>
    <cellStyle name="Comma 3 2 7 4" xfId="11061" xr:uid="{B77FD761-BE79-48C2-94BD-97161BED87B2}"/>
    <cellStyle name="Comma 3 2 7 4 2" xfId="27718" xr:uid="{7FB21C12-C6FD-4A56-A73C-95F25CF5BA86}"/>
    <cellStyle name="Comma 3 2 7 5" xfId="33671" xr:uid="{5F4A0B7A-0B19-4420-A1B8-5DAFEE718EEA}"/>
    <cellStyle name="Comma 3 2 7 6" xfId="19390" xr:uid="{E696D712-3B22-4B4F-9415-865A969C54C8}"/>
    <cellStyle name="Comma 3 2 8" xfId="1473" xr:uid="{08804788-7963-40D0-A753-0C242D5994B1}"/>
    <cellStyle name="Comma 3 2 8 2" xfId="4263" xr:uid="{993FCA01-D965-484F-BD56-9E8C15485280}"/>
    <cellStyle name="Comma 3 2 8 2 2" xfId="12593" xr:uid="{905A159F-E256-42FA-BA9F-BBD5FBB4C271}"/>
    <cellStyle name="Comma 3 2 8 2 2 2" xfId="29250" xr:uid="{903F6833-C553-4B71-9EBF-8436EFDD42F2}"/>
    <cellStyle name="Comma 3 2 8 2 3" xfId="20922" xr:uid="{6C4269C0-F65D-484E-9097-9028DB010CFE}"/>
    <cellStyle name="Comma 3 2 8 3" xfId="7039" xr:uid="{BB5A974C-1052-4369-99FF-CC2AE8A20734}"/>
    <cellStyle name="Comma 3 2 8 3 2" xfId="15369" xr:uid="{0FC9284C-C7A9-4345-9D07-41B1F0855ABF}"/>
    <cellStyle name="Comma 3 2 8 3 2 2" xfId="32026" xr:uid="{7DA630DA-4E17-4344-BAED-C62A57E27DA8}"/>
    <cellStyle name="Comma 3 2 8 3 3" xfId="23698" xr:uid="{77749E23-F0D7-40D6-A696-B47471F4A9E5}"/>
    <cellStyle name="Comma 3 2 8 4" xfId="9817" xr:uid="{0697908E-50DA-44C1-B566-DCDC366F5BDD}"/>
    <cellStyle name="Comma 3 2 8 4 2" xfId="26474" xr:uid="{8F15727D-B889-4635-A6B6-BA556A706205}"/>
    <cellStyle name="Comma 3 2 8 5" xfId="33532" xr:uid="{C33F909D-37E7-4705-A7CA-693852C639BF}"/>
    <cellStyle name="Comma 3 2 8 6" xfId="18146" xr:uid="{49F4ED34-1E25-46FF-9160-103B4280F78C}"/>
    <cellStyle name="Comma 3 2 9" xfId="2936" xr:uid="{7DBBCEC3-C757-4D4A-9B82-5D32503DDF6F}"/>
    <cellStyle name="Comma 3 2 9 2" xfId="11266" xr:uid="{4DB75D68-9528-46DD-9E2E-058F4E85E3C8}"/>
    <cellStyle name="Comma 3 2 9 2 2" xfId="27923" xr:uid="{B5D0F355-A6BB-4EE0-8BB8-92B74387AE4C}"/>
    <cellStyle name="Comma 3 2 9 3" xfId="19595" xr:uid="{9FF9F1F5-B38D-4CC2-AE39-3FF30225966B}"/>
    <cellStyle name="Comma 3 3" xfId="222" xr:uid="{D252218A-2AC2-4F18-B0F8-BF1BF0198BFE}"/>
    <cellStyle name="Comma 3 3 10" xfId="8574" xr:uid="{4D530E70-12FB-46A2-BA1F-0821D26C57C0}"/>
    <cellStyle name="Comma 3 3 10 2" xfId="25231" xr:uid="{AA561131-A88A-4151-BFC4-20218BF233B4}"/>
    <cellStyle name="Comma 3 3 11" xfId="33406" xr:uid="{2456D968-4F5A-4177-A571-489F6923FD07}"/>
    <cellStyle name="Comma 3 3 12" xfId="16903" xr:uid="{106F3848-3E3D-4FEF-9AD0-C8F030DC634F}"/>
    <cellStyle name="Comma 3 3 13" xfId="35269" xr:uid="{6E4FC0BA-B76E-464A-AB74-47AC25744C75}"/>
    <cellStyle name="Comma 3 3 2" xfId="464" xr:uid="{6C792347-95CC-4987-9EF5-67E3B69E6022}"/>
    <cellStyle name="Comma 3 3 2 2" xfId="941" xr:uid="{5DC35B25-E418-4166-9152-55F88C44258C}"/>
    <cellStyle name="Comma 3 3 2 2 2" xfId="2806" xr:uid="{9E78305A-98F5-4B00-AFAF-6C873818ACA9}"/>
    <cellStyle name="Comma 3 3 2 2 2 2" xfId="5586" xr:uid="{5F25119E-FEC0-4CBF-BBD4-C01D2ECD0CB0}"/>
    <cellStyle name="Comma 3 3 2 2 2 2 2" xfId="13916" xr:uid="{934BAC8C-C492-4C0C-AACE-DD4BD90F8B39}"/>
    <cellStyle name="Comma 3 3 2 2 2 2 2 2" xfId="30573" xr:uid="{9C6BF37F-45E3-4D7D-9142-EDBEB1A9FE94}"/>
    <cellStyle name="Comma 3 3 2 2 2 2 3" xfId="22245" xr:uid="{29485819-8CBC-42DE-A84B-0F217B4327B8}"/>
    <cellStyle name="Comma 3 3 2 2 2 3" xfId="8362" xr:uid="{8C81E3BA-7604-4890-A169-369C0E4A356C}"/>
    <cellStyle name="Comma 3 3 2 2 2 3 2" xfId="16692" xr:uid="{979613C0-0A86-43FA-86CF-2F87EEF55231}"/>
    <cellStyle name="Comma 3 3 2 2 2 3 2 2" xfId="33349" xr:uid="{B4A94950-461D-4F4A-835E-1458A9B44F64}"/>
    <cellStyle name="Comma 3 3 2 2 2 3 3" xfId="25021" xr:uid="{1B69330F-8774-40E6-9E65-11AD6FC40B36}"/>
    <cellStyle name="Comma 3 3 2 2 2 4" xfId="11140" xr:uid="{E2C766CB-EF6D-4B16-B952-B4DE5728A9D2}"/>
    <cellStyle name="Comma 3 3 2 2 2 4 2" xfId="27797" xr:uid="{53FAE142-0223-480D-A19A-257182E946D4}"/>
    <cellStyle name="Comma 3 3 2 2 2 5" xfId="33753" xr:uid="{2578FA24-BCC1-4FB9-925F-7C76052CDF5E}"/>
    <cellStyle name="Comma 3 3 2 2 2 6" xfId="19469" xr:uid="{3C840EA8-5433-4516-AA3F-C7A14B85E583}"/>
    <cellStyle name="Comma 3 3 2 2 3" xfId="2269" xr:uid="{0C61DB8D-D0A4-4DEE-8DB4-42960916975D}"/>
    <cellStyle name="Comma 3 3 2 2 3 2" xfId="5059" xr:uid="{4106C3E8-4D64-42C6-9C7C-DC208FCDB33F}"/>
    <cellStyle name="Comma 3 3 2 2 3 2 2" xfId="13389" xr:uid="{88F33FBB-C272-4444-9F75-E02FFF97D6BF}"/>
    <cellStyle name="Comma 3 3 2 2 3 2 2 2" xfId="30046" xr:uid="{47B9AE54-A7C3-4DCB-A4FD-834C8F07F85D}"/>
    <cellStyle name="Comma 3 3 2 2 3 2 3" xfId="21718" xr:uid="{4A57C54A-1FB7-41F2-AEAF-E2BAF69653CF}"/>
    <cellStyle name="Comma 3 3 2 2 3 3" xfId="7835" xr:uid="{227B82B7-3AB0-48B8-91D8-011DE6CFA068}"/>
    <cellStyle name="Comma 3 3 2 2 3 3 2" xfId="16165" xr:uid="{4DA13D43-C538-40B5-B922-D4F7861254EF}"/>
    <cellStyle name="Comma 3 3 2 2 3 3 2 2" xfId="32822" xr:uid="{1B77EE85-942F-4D97-89E5-438B78A6103D}"/>
    <cellStyle name="Comma 3 3 2 2 3 3 3" xfId="24494" xr:uid="{27369C2F-1C6B-4433-8B1D-708CB266502C}"/>
    <cellStyle name="Comma 3 3 2 2 3 4" xfId="10613" xr:uid="{94B1D368-68B6-4859-8DEC-C64D028DEC8A}"/>
    <cellStyle name="Comma 3 3 2 2 3 4 2" xfId="27270" xr:uid="{189996ED-2D6E-4AAA-87F2-1CB8FF3C5B3C}"/>
    <cellStyle name="Comma 3 3 2 2 3 5" xfId="33611" xr:uid="{8E717F54-CD48-4ADF-8F53-39CC0FDC3470}"/>
    <cellStyle name="Comma 3 3 2 2 3 6" xfId="18942" xr:uid="{FA1C2CEA-1D38-4B34-B921-0D519AD5103A}"/>
    <cellStyle name="Comma 3 3 2 2 4" xfId="3732" xr:uid="{943D32BD-CC58-47C9-94F5-ECD16A7EDFDD}"/>
    <cellStyle name="Comma 3 3 2 2 4 2" xfId="12062" xr:uid="{DF44F7BC-6CC3-48C2-8BA2-D21842DD471C}"/>
    <cellStyle name="Comma 3 3 2 2 4 2 2" xfId="28719" xr:uid="{18C9F502-61E5-4FE9-95EB-73644A5D4109}"/>
    <cellStyle name="Comma 3 3 2 2 4 3" xfId="20391" xr:uid="{C84315E2-F0BE-4451-94DD-BBF5477D59AC}"/>
    <cellStyle name="Comma 3 3 2 2 5" xfId="6508" xr:uid="{DEBCF1CA-E4A9-45B9-BA4B-C4DA838A19AD}"/>
    <cellStyle name="Comma 3 3 2 2 5 2" xfId="14838" xr:uid="{40305470-C568-4AA6-AA4E-924C955D285F}"/>
    <cellStyle name="Comma 3 3 2 2 5 2 2" xfId="31495" xr:uid="{C50C4301-B81F-4991-BD16-834BEFA20A54}"/>
    <cellStyle name="Comma 3 3 2 2 5 3" xfId="23167" xr:uid="{7CEDEB6D-E221-4964-AE6C-A923E08D64CE}"/>
    <cellStyle name="Comma 3 3 2 2 6" xfId="9286" xr:uid="{80514513-7F8C-4F7D-8102-9F9E61348CB0}"/>
    <cellStyle name="Comma 3 3 2 2 6 2" xfId="25943" xr:uid="{66741436-0217-432C-BD57-36D3EF934D66}"/>
    <cellStyle name="Comma 3 3 2 2 7" xfId="33478" xr:uid="{7E0CF049-71E6-4331-AC55-04CCC450D30B}"/>
    <cellStyle name="Comma 3 3 2 2 8" xfId="17615" xr:uid="{742417C1-B41F-450E-9846-D11BA54975CF}"/>
    <cellStyle name="Comma 3 3 2 3" xfId="2757" xr:uid="{70038EA5-CE59-4030-A69D-BF996BD21D85}"/>
    <cellStyle name="Comma 3 3 2 3 2" xfId="5539" xr:uid="{883C6727-4371-4EEC-93D2-7CC0A414AB83}"/>
    <cellStyle name="Comma 3 3 2 3 2 2" xfId="13869" xr:uid="{38E923A4-A04C-4CE5-A7FE-F67391CC2570}"/>
    <cellStyle name="Comma 3 3 2 3 2 2 2" xfId="30526" xr:uid="{3673EA57-635E-41D8-BF33-1A6E1379AC9B}"/>
    <cellStyle name="Comma 3 3 2 3 2 3" xfId="22198" xr:uid="{B5C6C875-33FF-464D-8DB3-0E7E9F212685}"/>
    <cellStyle name="Comma 3 3 2 3 3" xfId="8315" xr:uid="{EE1C3949-F6E7-4B11-B1B6-D64BAF0B836B}"/>
    <cellStyle name="Comma 3 3 2 3 3 2" xfId="16645" xr:uid="{8AADFB63-10AC-4D04-879D-352D0EE1BC9B}"/>
    <cellStyle name="Comma 3 3 2 3 3 2 2" xfId="33302" xr:uid="{A5D937F3-A387-4B59-B0C7-3A5557C0C807}"/>
    <cellStyle name="Comma 3 3 2 3 3 3" xfId="24974" xr:uid="{C61B2027-EE5D-4CCA-B7FA-709F2E71D716}"/>
    <cellStyle name="Comma 3 3 2 3 4" xfId="11093" xr:uid="{46948B70-0B40-45B4-AFCE-2A45FE4BE121}"/>
    <cellStyle name="Comma 3 3 2 3 4 2" xfId="27750" xr:uid="{4D21A417-7FA6-41F0-BBC5-25048B9E62C6}"/>
    <cellStyle name="Comma 3 3 2 3 5" xfId="33704" xr:uid="{673BC186-A0AA-4068-83DD-087D53D99BB5}"/>
    <cellStyle name="Comma 3 3 2 3 6" xfId="19422" xr:uid="{5172FBBA-1668-42D3-BA32-352CA7A323F5}"/>
    <cellStyle name="Comma 3 3 2 4" xfId="1794" xr:uid="{D694EE37-1A30-4D08-86AB-42AAA2D5EEF0}"/>
    <cellStyle name="Comma 3 3 2 4 2" xfId="4584" xr:uid="{91A91E23-90A3-4670-A81B-BAE66CCB941B}"/>
    <cellStyle name="Comma 3 3 2 4 2 2" xfId="12914" xr:uid="{ADDE5319-6FE4-4C18-9719-F501B6D1F21B}"/>
    <cellStyle name="Comma 3 3 2 4 2 2 2" xfId="29571" xr:uid="{855A8CED-50A0-4D7D-9885-A5071F684564}"/>
    <cellStyle name="Comma 3 3 2 4 2 3" xfId="21243" xr:uid="{01A6ADFA-D279-4696-91E6-8EE70A79CCCE}"/>
    <cellStyle name="Comma 3 3 2 4 3" xfId="7360" xr:uid="{BE3A5C6A-969B-46B9-A10D-F94FDB48260D}"/>
    <cellStyle name="Comma 3 3 2 4 3 2" xfId="15690" xr:uid="{0C862163-5DEB-4DB2-A41C-D08B3CAA2704}"/>
    <cellStyle name="Comma 3 3 2 4 3 2 2" xfId="32347" xr:uid="{B658AC3E-2F4A-4892-8343-1608570DA148}"/>
    <cellStyle name="Comma 3 3 2 4 3 3" xfId="24019" xr:uid="{E41718C5-739A-45AF-89B7-F2539D595374}"/>
    <cellStyle name="Comma 3 3 2 4 4" xfId="10138" xr:uid="{AACBB4F3-3023-4646-8CBC-9A28F7A8B824}"/>
    <cellStyle name="Comma 3 3 2 4 4 2" xfId="26795" xr:uid="{D9F8D07D-AE6E-45F2-85E6-41B9A0CDE786}"/>
    <cellStyle name="Comma 3 3 2 4 5" xfId="33564" xr:uid="{225FDECB-0511-4DFA-BAAB-F0EE3B1CB7A3}"/>
    <cellStyle name="Comma 3 3 2 4 6" xfId="18467" xr:uid="{C923F38E-38B1-4069-9BDB-C5A2AD74EB81}"/>
    <cellStyle name="Comma 3 3 2 5" xfId="3257" xr:uid="{916FF64B-12D0-442A-8B5D-9E2439739ECD}"/>
    <cellStyle name="Comma 3 3 2 5 2" xfId="11587" xr:uid="{7E8AD082-5BB3-492A-A35A-56A66E051B7C}"/>
    <cellStyle name="Comma 3 3 2 5 2 2" xfId="28244" xr:uid="{6043A07B-BE77-4A00-854B-05DC2C724D71}"/>
    <cellStyle name="Comma 3 3 2 5 3" xfId="19916" xr:uid="{65806814-BB1A-4827-829B-0E8B38B5B55C}"/>
    <cellStyle name="Comma 3 3 2 6" xfId="6033" xr:uid="{211959B7-D75C-43B0-9C44-609F94F0CCD8}"/>
    <cellStyle name="Comma 3 3 2 6 2" xfId="14363" xr:uid="{697F26A9-193D-43E6-91D6-2175CDF60E3A}"/>
    <cellStyle name="Comma 3 3 2 6 2 2" xfId="31020" xr:uid="{3F40C95C-E9C7-47DF-B0DE-3B91DEA9DFE2}"/>
    <cellStyle name="Comma 3 3 2 6 3" xfId="22692" xr:uid="{00361E5F-4BA9-4FAD-AEAD-716282509E1F}"/>
    <cellStyle name="Comma 3 3 2 7" xfId="8811" xr:uid="{C19D8A7C-8BCA-4BC8-9A28-8020E6D85B0F}"/>
    <cellStyle name="Comma 3 3 2 7 2" xfId="25468" xr:uid="{B4BB069C-A6C9-4455-83B3-49A57633451D}"/>
    <cellStyle name="Comma 3 3 2 8" xfId="33429" xr:uid="{64AD78D8-4F88-4DAB-A3E0-AA122844EC87}"/>
    <cellStyle name="Comma 3 3 2 9" xfId="17140" xr:uid="{4565BCA3-2AB4-40EE-8F7E-D84B91E16829}"/>
    <cellStyle name="Comma 3 3 3" xfId="700" xr:uid="{014A3AB5-9797-4741-A149-8E4BC1DA281F}"/>
    <cellStyle name="Comma 3 3 3 2" xfId="2780" xr:uid="{FDECD2F7-FF86-4676-B4A8-5C1E3C92648B}"/>
    <cellStyle name="Comma 3 3 3 2 2" xfId="5562" xr:uid="{549CC7E5-57F5-4248-B437-DD57CA97EF8E}"/>
    <cellStyle name="Comma 3 3 3 2 2 2" xfId="13892" xr:uid="{9651C833-3A07-40E3-A4E2-B804B6B9B812}"/>
    <cellStyle name="Comma 3 3 3 2 2 2 2" xfId="30549" xr:uid="{2D330B30-0E05-4A6C-8B32-7D5571F4549A}"/>
    <cellStyle name="Comma 3 3 3 2 2 3" xfId="22221" xr:uid="{FD789D49-79AA-4754-965C-1B14D6747E63}"/>
    <cellStyle name="Comma 3 3 3 2 3" xfId="8338" xr:uid="{5A5B5493-D44C-49F4-8BA7-EED4AE35B869}"/>
    <cellStyle name="Comma 3 3 3 2 3 2" xfId="16668" xr:uid="{21CA293A-9C16-4A25-A8C3-5AC1E9CCC670}"/>
    <cellStyle name="Comma 3 3 3 2 3 2 2" xfId="33325" xr:uid="{7457CFF3-B2EA-4624-98E5-3A18202063E5}"/>
    <cellStyle name="Comma 3 3 3 2 3 3" xfId="24997" xr:uid="{19939A63-3AEA-4B76-80DC-41DB7638161F}"/>
    <cellStyle name="Comma 3 3 3 2 4" xfId="11116" xr:uid="{E9A69138-FC43-4EB1-9D42-41D0653D4514}"/>
    <cellStyle name="Comma 3 3 3 2 4 2" xfId="27773" xr:uid="{9BA177A1-D6D0-4492-B266-81A3F8DE3FFD}"/>
    <cellStyle name="Comma 3 3 3 2 5" xfId="33727" xr:uid="{22A89090-329B-44BD-8ABB-97FE530F6FF7}"/>
    <cellStyle name="Comma 3 3 3 2 6" xfId="19445" xr:uid="{9F015F4E-3F93-4F23-99C4-A0317145EBBD}"/>
    <cellStyle name="Comma 3 3 3 3" xfId="2030" xr:uid="{07DD8714-EF98-4513-984F-9B6F56E06499}"/>
    <cellStyle name="Comma 3 3 3 3 2" xfId="4820" xr:uid="{633618A1-B652-4A6C-A25C-6248FF9F7869}"/>
    <cellStyle name="Comma 3 3 3 3 2 2" xfId="13150" xr:uid="{5B2D37F8-E249-4438-9789-B4C3DCA2A8F9}"/>
    <cellStyle name="Comma 3 3 3 3 2 2 2" xfId="29807" xr:uid="{8CFDB7EA-E373-4BBA-9F0D-E4D0C066A09E}"/>
    <cellStyle name="Comma 3 3 3 3 2 3" xfId="21479" xr:uid="{BF74252D-69D8-4D9C-86B4-E5538F06C6A0}"/>
    <cellStyle name="Comma 3 3 3 3 3" xfId="7596" xr:uid="{E9D19F51-C916-4CE6-925C-194D6BBA66AB}"/>
    <cellStyle name="Comma 3 3 3 3 3 2" xfId="15926" xr:uid="{4890942F-552F-455A-8303-DD36CFF2EA93}"/>
    <cellStyle name="Comma 3 3 3 3 3 2 2" xfId="32583" xr:uid="{5351036C-C7D0-4FF9-BE6C-C5FA251ECE18}"/>
    <cellStyle name="Comma 3 3 3 3 3 3" xfId="24255" xr:uid="{B2B0034B-7904-4D38-9D14-007EBC615B4E}"/>
    <cellStyle name="Comma 3 3 3 3 4" xfId="10374" xr:uid="{7288576E-8104-4F73-B291-5E773799423E}"/>
    <cellStyle name="Comma 3 3 3 3 4 2" xfId="27031" xr:uid="{E78739F2-2C14-4089-B5E7-505884AB1B35}"/>
    <cellStyle name="Comma 3 3 3 3 5" xfId="33587" xr:uid="{4080E476-C6BE-429D-8289-D55EE0005152}"/>
    <cellStyle name="Comma 3 3 3 3 6" xfId="18703" xr:uid="{88995F95-7A74-451D-A254-270E15E47C32}"/>
    <cellStyle name="Comma 3 3 3 4" xfId="3493" xr:uid="{E878A2A9-2780-406E-B075-553582963FBE}"/>
    <cellStyle name="Comma 3 3 3 4 2" xfId="11823" xr:uid="{F4C0A436-F724-4E76-B0C5-17298702AEEB}"/>
    <cellStyle name="Comma 3 3 3 4 2 2" xfId="28480" xr:uid="{2EF7BB54-4C1F-413C-B2F2-4B2CB71E361D}"/>
    <cellStyle name="Comma 3 3 3 4 3" xfId="20152" xr:uid="{5B5D6121-4D91-41E3-891F-70171F6CB476}"/>
    <cellStyle name="Comma 3 3 3 5" xfId="6269" xr:uid="{F3E211B6-CEEA-4D0D-B324-953D8AEE4375}"/>
    <cellStyle name="Comma 3 3 3 5 2" xfId="14599" xr:uid="{D617C01F-23A8-48D3-8B01-0E62720181E6}"/>
    <cellStyle name="Comma 3 3 3 5 2 2" xfId="31256" xr:uid="{BEA35B2B-71D4-4880-8A2B-7BA8D7AA1994}"/>
    <cellStyle name="Comma 3 3 3 5 3" xfId="22928" xr:uid="{E9206273-B4B8-4C9B-BACF-508216F4A9F2}"/>
    <cellStyle name="Comma 3 3 3 6" xfId="9047" xr:uid="{FF9E2306-F3A8-4CD8-BDE8-39D7C401077E}"/>
    <cellStyle name="Comma 3 3 3 6 2" xfId="25704" xr:uid="{86AB1685-77E9-4777-94C5-B2935A6A4AB1}"/>
    <cellStyle name="Comma 3 3 3 7" xfId="33452" xr:uid="{A91E714A-FE52-466A-A9D9-01DCD939D4E6}"/>
    <cellStyle name="Comma 3 3 3 8" xfId="17376" xr:uid="{88AA220A-5CBE-45C8-AF92-DA23FE0882F5}"/>
    <cellStyle name="Comma 3 3 4" xfId="1177" xr:uid="{79D19B70-1C92-4776-8C84-F376701C6FDA}"/>
    <cellStyle name="Comma 3 3 4 2" xfId="2829" xr:uid="{7C30D132-7ABA-45D4-80D7-BEBFC8DB52B2}"/>
    <cellStyle name="Comma 3 3 4 2 2" xfId="5609" xr:uid="{5FEDF7C9-0C7D-4313-9F74-67D7F01FF9F4}"/>
    <cellStyle name="Comma 3 3 4 2 2 2" xfId="13939" xr:uid="{4947990C-6177-4318-A9A1-AAC2EACB25B6}"/>
    <cellStyle name="Comma 3 3 4 2 2 2 2" xfId="30596" xr:uid="{C2EF3952-7BCB-4E75-B846-ACA239C9A173}"/>
    <cellStyle name="Comma 3 3 4 2 2 3" xfId="22268" xr:uid="{45984012-1ACD-4A72-9CB9-82B9627A37F8}"/>
    <cellStyle name="Comma 3 3 4 2 3" xfId="8385" xr:uid="{BB7985A6-1178-4664-B318-31211A676BB1}"/>
    <cellStyle name="Comma 3 3 4 2 3 2" xfId="16715" xr:uid="{924B4E27-ED9C-4E7C-A5DB-9F14272F7B04}"/>
    <cellStyle name="Comma 3 3 4 2 3 2 2" xfId="33372" xr:uid="{B8CF5EC3-80E4-4CC9-BD0B-B6EE41106040}"/>
    <cellStyle name="Comma 3 3 4 2 3 3" xfId="25044" xr:uid="{6AEDC08B-3C50-4DFA-BA8A-73E1A3D9BEB7}"/>
    <cellStyle name="Comma 3 3 4 2 4" xfId="11163" xr:uid="{04A66515-97B1-4B6B-9D13-B84A189565B0}"/>
    <cellStyle name="Comma 3 3 4 2 4 2" xfId="27820" xr:uid="{B17CB3FB-2C06-402E-A168-D1C235AFAB8C}"/>
    <cellStyle name="Comma 3 3 4 2 5" xfId="33776" xr:uid="{F64195DD-AD88-48C6-B288-299DE54AD6B3}"/>
    <cellStyle name="Comma 3 3 4 2 6" xfId="19492" xr:uid="{234904BB-0ADF-4C51-80B8-1AE0EDFD6683}"/>
    <cellStyle name="Comma 3 3 4 3" xfId="2505" xr:uid="{B0A857A7-5EFB-4F94-9CCF-8E372A7402F8}"/>
    <cellStyle name="Comma 3 3 4 3 2" xfId="5295" xr:uid="{C6FA61AD-BBFC-45FD-B6A7-6D328C2E5FF0}"/>
    <cellStyle name="Comma 3 3 4 3 2 2" xfId="13625" xr:uid="{D7BAC43F-9750-4B6C-BAEA-B428324FF59F}"/>
    <cellStyle name="Comma 3 3 4 3 2 2 2" xfId="30282" xr:uid="{15AFCDB7-777E-4691-84E6-EF72D0888AF7}"/>
    <cellStyle name="Comma 3 3 4 3 2 3" xfId="21954" xr:uid="{18BD0A8D-6EFF-4C4C-8BD1-678FED69D3B3}"/>
    <cellStyle name="Comma 3 3 4 3 3" xfId="8071" xr:uid="{3EDF1FA9-9F71-4EAC-968D-B3CDC9C8A2F3}"/>
    <cellStyle name="Comma 3 3 4 3 3 2" xfId="16401" xr:uid="{8720AAB6-C3A0-4B04-B879-84FF3F2CBC5A}"/>
    <cellStyle name="Comma 3 3 4 3 3 2 2" xfId="33058" xr:uid="{3D6951FB-84BD-4F0E-8C5E-45A7488168F9}"/>
    <cellStyle name="Comma 3 3 4 3 3 3" xfId="24730" xr:uid="{C26C789C-25FF-47B8-8FE5-63C0873CBCB1}"/>
    <cellStyle name="Comma 3 3 4 3 4" xfId="10849" xr:uid="{AD33A361-6F53-4ABE-A744-85BC8BE4F20C}"/>
    <cellStyle name="Comma 3 3 4 3 4 2" xfId="27506" xr:uid="{22E4142F-5FF2-414F-A9AE-E4EE1F179372}"/>
    <cellStyle name="Comma 3 3 4 3 5" xfId="33634" xr:uid="{09BE0A24-F91D-40E7-9B27-E9C658824725}"/>
    <cellStyle name="Comma 3 3 4 3 6" xfId="19178" xr:uid="{DE0C0DEE-9A1C-4765-BA82-07D16A10A9C6}"/>
    <cellStyle name="Comma 3 3 4 4" xfId="3968" xr:uid="{06FE9500-52D8-490C-BEE1-47298233A70E}"/>
    <cellStyle name="Comma 3 3 4 4 2" xfId="12298" xr:uid="{2A346DE3-8B02-40AC-A923-F074D5880EC6}"/>
    <cellStyle name="Comma 3 3 4 4 2 2" xfId="28955" xr:uid="{E7DA954F-AD5C-45C2-8929-8A9B8D7EA22E}"/>
    <cellStyle name="Comma 3 3 4 4 3" xfId="20627" xr:uid="{35237B62-8D17-464A-A5E6-F1BDFCD32C0A}"/>
    <cellStyle name="Comma 3 3 4 5" xfId="6744" xr:uid="{07FC3992-7960-46E4-A028-31846A9E5D06}"/>
    <cellStyle name="Comma 3 3 4 5 2" xfId="15074" xr:uid="{082E037A-3E52-45A3-90DD-CDB8842D105C}"/>
    <cellStyle name="Comma 3 3 4 5 2 2" xfId="31731" xr:uid="{D2211685-FE47-4E81-BB01-4D38931FB408}"/>
    <cellStyle name="Comma 3 3 4 5 3" xfId="23403" xr:uid="{75428229-6787-4F30-B69B-65C3704464F5}"/>
    <cellStyle name="Comma 3 3 4 6" xfId="9522" xr:uid="{3AEF3DDA-BAC1-4F03-A6B9-4293D7A4A088}"/>
    <cellStyle name="Comma 3 3 4 6 2" xfId="26179" xr:uid="{41DD2444-A064-4607-BAEA-D110A9635B65}"/>
    <cellStyle name="Comma 3 3 4 7" xfId="33501" xr:uid="{DB74603A-A40B-4153-88F1-16B1E79B069C}"/>
    <cellStyle name="Comma 3 3 4 8" xfId="17851" xr:uid="{AD1BC058-F090-4159-8231-23EC2EE7B4F5}"/>
    <cellStyle name="Comma 3 3 5" xfId="1322" xr:uid="{131FE8FD-4798-41D2-A9E7-4623B89BC002}"/>
    <cellStyle name="Comma 3 3 5 2" xfId="2650" xr:uid="{9D2BA972-3D98-4313-A8D3-5D4430AAC0E5}"/>
    <cellStyle name="Comma 3 3 5 2 2" xfId="5440" xr:uid="{87FCDD53-25AA-45A6-BD4A-14744E1C7A7A}"/>
    <cellStyle name="Comma 3 3 5 2 2 2" xfId="13770" xr:uid="{C6225657-76A0-49D3-9A85-C407B5A17572}"/>
    <cellStyle name="Comma 3 3 5 2 2 2 2" xfId="30427" xr:uid="{E4552030-8F32-4056-B9AD-38685C4579A4}"/>
    <cellStyle name="Comma 3 3 5 2 2 3" xfId="22099" xr:uid="{74348CCB-4A27-4484-83AA-40A0A1A4AC49}"/>
    <cellStyle name="Comma 3 3 5 2 3" xfId="8216" xr:uid="{08FFB579-696A-45E6-8955-B4FF8791F90A}"/>
    <cellStyle name="Comma 3 3 5 2 3 2" xfId="16546" xr:uid="{31FC08D8-D05B-4634-A469-40FB2C0A9246}"/>
    <cellStyle name="Comma 3 3 5 2 3 2 2" xfId="33203" xr:uid="{71A4A30A-C774-474F-95CD-5FF23414CE4D}"/>
    <cellStyle name="Comma 3 3 5 2 3 3" xfId="24875" xr:uid="{CB49EE23-4060-4DAD-A051-1C8F558B5069}"/>
    <cellStyle name="Comma 3 3 5 2 4" xfId="10994" xr:uid="{1929A312-635D-4658-AE3B-F57262B04461}"/>
    <cellStyle name="Comma 3 3 5 2 4 2" xfId="27651" xr:uid="{462F34A4-BAD0-4923-9057-0D5C4B58C6E0}"/>
    <cellStyle name="Comma 3 3 5 2 5" xfId="33650" xr:uid="{8BC64B2C-35E0-4B35-BF7E-67A0D30C92F5}"/>
    <cellStyle name="Comma 3 3 5 2 6" xfId="19323" xr:uid="{AB373253-36DA-461D-82EB-B41B50603115}"/>
    <cellStyle name="Comma 3 3 5 3" xfId="4113" xr:uid="{333003CF-FD27-44D0-8173-3BDA2AAEC3CA}"/>
    <cellStyle name="Comma 3 3 5 3 2" xfId="12443" xr:uid="{30369F72-D0D2-406C-AFBE-C6F04D42944A}"/>
    <cellStyle name="Comma 3 3 5 3 2 2" xfId="29100" xr:uid="{3831EF08-7187-4095-9EE1-16CA33530DEA}"/>
    <cellStyle name="Comma 3 3 5 3 3" xfId="20772" xr:uid="{576C555A-2BD2-4BB0-9AE5-2CE3A9F3428D}"/>
    <cellStyle name="Comma 3 3 5 4" xfId="6889" xr:uid="{36AAF9EF-E082-43FF-A179-1666C9CB3A9F}"/>
    <cellStyle name="Comma 3 3 5 4 2" xfId="15219" xr:uid="{8A629875-29A4-4187-BCA5-32ACA483FA3C}"/>
    <cellStyle name="Comma 3 3 5 4 2 2" xfId="31876" xr:uid="{F74C5924-46AA-42EA-9050-7C4B9749BB35}"/>
    <cellStyle name="Comma 3 3 5 4 3" xfId="23548" xr:uid="{1F27A936-EA82-4625-8003-8CE2D7A5DA76}"/>
    <cellStyle name="Comma 3 3 5 5" xfId="9667" xr:uid="{2ECEE7C2-8086-4113-80F2-B3D3A6546B7C}"/>
    <cellStyle name="Comma 3 3 5 5 2" xfId="26324" xr:uid="{06B603C6-F38D-4AA3-B4D7-6870CAC0D062}"/>
    <cellStyle name="Comma 3 3 5 6" xfId="33517" xr:uid="{09C4045E-1C74-4BA0-B50A-1AB9AF5BBE9C}"/>
    <cellStyle name="Comma 3 3 5 7" xfId="17996" xr:uid="{EA0792F8-C50C-4F3E-B35C-588C3829D771}"/>
    <cellStyle name="Comma 3 3 6" xfId="2734" xr:uid="{96220432-79EE-4AE5-BC01-1EAFFF6AB188}"/>
    <cellStyle name="Comma 3 3 6 2" xfId="5516" xr:uid="{1E1D7BAA-FC5C-4F38-A048-C214555016A6}"/>
    <cellStyle name="Comma 3 3 6 2 2" xfId="13846" xr:uid="{3B70F733-F28E-41EC-BFFF-EF274CF94CBC}"/>
    <cellStyle name="Comma 3 3 6 2 2 2" xfId="30503" xr:uid="{4F4EFD53-1818-4BD9-A745-A29DE58FEAAE}"/>
    <cellStyle name="Comma 3 3 6 2 3" xfId="22175" xr:uid="{CDFAA845-62BC-43C8-9C72-7356859F5E88}"/>
    <cellStyle name="Comma 3 3 6 3" xfId="8292" xr:uid="{8038EBBE-1708-49D5-975A-FF9FAFAFCB2E}"/>
    <cellStyle name="Comma 3 3 6 3 2" xfId="16622" xr:uid="{4AD32B1E-F2EA-4214-942D-4BFB499D26D9}"/>
    <cellStyle name="Comma 3 3 6 3 2 2" xfId="33279" xr:uid="{236A1FE0-EA3C-4195-9C72-92DBFD68DD04}"/>
    <cellStyle name="Comma 3 3 6 3 3" xfId="24951" xr:uid="{BA12F3C7-E160-449C-B4AF-DB7EE4C1AD2A}"/>
    <cellStyle name="Comma 3 3 6 4" xfId="11070" xr:uid="{BB4083D7-FFCE-4006-9A7C-054B97914C14}"/>
    <cellStyle name="Comma 3 3 6 4 2" xfId="27727" xr:uid="{55BA69AB-4073-4092-88DF-65B8BC6DCBE9}"/>
    <cellStyle name="Comma 3 3 6 5" xfId="33681" xr:uid="{6089C43F-9935-47FE-8F66-81D07D256DA2}"/>
    <cellStyle name="Comma 3 3 6 6" xfId="19399" xr:uid="{6C29EE46-BCB2-4DEB-9217-04BB16117C73}"/>
    <cellStyle name="Comma 3 3 7" xfId="1557" xr:uid="{D6986009-404A-4D12-B1A7-792574302637}"/>
    <cellStyle name="Comma 3 3 7 2" xfId="4347" xr:uid="{D833084C-DE63-4B23-9A28-B6600E55D1FB}"/>
    <cellStyle name="Comma 3 3 7 2 2" xfId="12677" xr:uid="{2F005C65-0460-4093-BBB3-9CBE8C9D55AB}"/>
    <cellStyle name="Comma 3 3 7 2 2 2" xfId="29334" xr:uid="{B04F5776-415A-40EF-B0F2-9660137AE039}"/>
    <cellStyle name="Comma 3 3 7 2 3" xfId="21006" xr:uid="{A873EC12-1871-4ECC-8300-23FB2A837598}"/>
    <cellStyle name="Comma 3 3 7 3" xfId="7123" xr:uid="{816377DA-855E-48C0-818A-50E6205E96B8}"/>
    <cellStyle name="Comma 3 3 7 3 2" xfId="15453" xr:uid="{E145EF38-15D1-4E1E-9405-E40B2ED50705}"/>
    <cellStyle name="Comma 3 3 7 3 2 2" xfId="32110" xr:uid="{019646FD-5E3E-41AB-ABEF-8D51FCA7D5B5}"/>
    <cellStyle name="Comma 3 3 7 3 3" xfId="23782" xr:uid="{79A071CF-87EE-437A-A372-967302CC866A}"/>
    <cellStyle name="Comma 3 3 7 4" xfId="9901" xr:uid="{6341BD1E-1170-4995-BA13-8CFF87F9A19B}"/>
    <cellStyle name="Comma 3 3 7 4 2" xfId="26558" xr:uid="{8A4F9014-9705-4027-8421-984EBE23E2C4}"/>
    <cellStyle name="Comma 3 3 7 5" xfId="33541" xr:uid="{CF8FD806-586F-4F4E-A619-0183327EB15A}"/>
    <cellStyle name="Comma 3 3 7 6" xfId="18230" xr:uid="{CD150E92-BCF4-4820-8087-6F20EA09624F}"/>
    <cellStyle name="Comma 3 3 8" xfId="3020" xr:uid="{BCAF389E-1AAF-445C-BA26-F16C7218194E}"/>
    <cellStyle name="Comma 3 3 8 2" xfId="11350" xr:uid="{DC4BBE8A-585B-46A9-82E4-481123714802}"/>
    <cellStyle name="Comma 3 3 8 2 2" xfId="28007" xr:uid="{142F272E-F19C-46E1-8A99-B241BCBB08DB}"/>
    <cellStyle name="Comma 3 3 8 3" xfId="19679" xr:uid="{CE8A3B49-9E99-4037-A02E-80AF3386894B}"/>
    <cellStyle name="Comma 3 3 9" xfId="5796" xr:uid="{B3A4A194-6300-4987-8662-95F3B7129717}"/>
    <cellStyle name="Comma 3 3 9 2" xfId="14126" xr:uid="{98ED38D6-4B1F-47C5-B93A-00AC5FB05795}"/>
    <cellStyle name="Comma 3 3 9 2 2" xfId="30783" xr:uid="{80A54325-CA91-4CC2-8B8D-87075CFF309F}"/>
    <cellStyle name="Comma 3 3 9 3" xfId="22455" xr:uid="{A71305D7-2A49-4A79-B8A8-673C9F67E223}"/>
    <cellStyle name="Comma 3 4" xfId="196" xr:uid="{B3756CBF-D5CD-485A-B8EA-B4515FC55304}"/>
    <cellStyle name="Comma 3 4 10" xfId="33402" xr:uid="{082B5930-124B-4828-833D-7A0DB13C0D56}"/>
    <cellStyle name="Comma 3 4 11" xfId="16877" xr:uid="{54B9CEC0-E43D-4328-84A0-705BA5B034C4}"/>
    <cellStyle name="Comma 3 4 12" xfId="35270" xr:uid="{FE0F124F-2DFC-475C-8AD7-4AC5C5CC66E3}"/>
    <cellStyle name="Comma 3 4 2" xfId="438" xr:uid="{A15258BF-6937-4236-8D8D-F31B5ADEA114}"/>
    <cellStyle name="Comma 3 4 2 2" xfId="915" xr:uid="{202D9364-893F-4672-957D-1F54B0FBB4B1}"/>
    <cellStyle name="Comma 3 4 2 2 2" xfId="2802" xr:uid="{9C337FA3-8D8E-4A93-A1AE-A1B21CEE5C6B}"/>
    <cellStyle name="Comma 3 4 2 2 2 2" xfId="5582" xr:uid="{B05FBA1E-575A-4A9D-BE95-A7672F662D79}"/>
    <cellStyle name="Comma 3 4 2 2 2 2 2" xfId="13912" xr:uid="{2F718599-2060-4C67-887F-EE12FAE13CF0}"/>
    <cellStyle name="Comma 3 4 2 2 2 2 2 2" xfId="30569" xr:uid="{94B66029-1B9E-4CDF-A024-EF92B9FC2E8F}"/>
    <cellStyle name="Comma 3 4 2 2 2 2 3" xfId="22241" xr:uid="{5411C086-CE19-4BAC-9388-A7BCB7A24C3B}"/>
    <cellStyle name="Comma 3 4 2 2 2 3" xfId="8358" xr:uid="{D6BFA4A4-8EAD-4A33-9DC6-F110F250C1EC}"/>
    <cellStyle name="Comma 3 4 2 2 2 3 2" xfId="16688" xr:uid="{E145771E-8C00-4427-8631-C25815E9449C}"/>
    <cellStyle name="Comma 3 4 2 2 2 3 2 2" xfId="33345" xr:uid="{7204A486-41F2-4958-9C28-9C29CABA21E1}"/>
    <cellStyle name="Comma 3 4 2 2 2 3 3" xfId="25017" xr:uid="{B19492FA-6C93-4D94-9278-AB5B08C4A5BD}"/>
    <cellStyle name="Comma 3 4 2 2 2 4" xfId="11136" xr:uid="{44C87B95-E1F2-4573-961E-34AC07CD56D8}"/>
    <cellStyle name="Comma 3 4 2 2 2 4 2" xfId="27793" xr:uid="{51A9B47A-E5DD-4E09-95E3-9A5C17ADEEEA}"/>
    <cellStyle name="Comma 3 4 2 2 2 5" xfId="33749" xr:uid="{1D62BBB7-D6B4-45A4-98E9-80D496C18186}"/>
    <cellStyle name="Comma 3 4 2 2 2 6" xfId="19465" xr:uid="{6AC9A646-E598-486F-9089-106F73E6A488}"/>
    <cellStyle name="Comma 3 4 2 2 3" xfId="2243" xr:uid="{05B13258-2A72-4319-B6AD-8058D8BE6752}"/>
    <cellStyle name="Comma 3 4 2 2 3 2" xfId="5033" xr:uid="{F20FD1D1-DA43-4346-9A55-2EBDAA883077}"/>
    <cellStyle name="Comma 3 4 2 2 3 2 2" xfId="13363" xr:uid="{7D508054-3C63-482B-92E4-1DA50223045C}"/>
    <cellStyle name="Comma 3 4 2 2 3 2 2 2" xfId="30020" xr:uid="{19A54A27-69EA-4192-93ED-F8096A3792D3}"/>
    <cellStyle name="Comma 3 4 2 2 3 2 3" xfId="21692" xr:uid="{A5C5F07F-FA87-4065-9DC2-9920DDF4D666}"/>
    <cellStyle name="Comma 3 4 2 2 3 3" xfId="7809" xr:uid="{A1F5A376-A432-443A-827E-46EC7EAE9B49}"/>
    <cellStyle name="Comma 3 4 2 2 3 3 2" xfId="16139" xr:uid="{3DAE34F2-8687-4F0C-8825-5CDD040CC259}"/>
    <cellStyle name="Comma 3 4 2 2 3 3 2 2" xfId="32796" xr:uid="{F23EC0CE-1A76-4D68-AF81-C94B42BA9A47}"/>
    <cellStyle name="Comma 3 4 2 2 3 3 3" xfId="24468" xr:uid="{66357074-33C1-44C4-B9B6-34DC2A7F1A4F}"/>
    <cellStyle name="Comma 3 4 2 2 3 4" xfId="10587" xr:uid="{FF8B32B6-61F8-4C34-BF1D-288B334CFF0E}"/>
    <cellStyle name="Comma 3 4 2 2 3 4 2" xfId="27244" xr:uid="{AEE893E1-D629-49BF-A64F-452273EFE4BE}"/>
    <cellStyle name="Comma 3 4 2 2 3 5" xfId="33607" xr:uid="{BD5C9961-0EC5-4639-85A8-06B74ACF3A0E}"/>
    <cellStyle name="Comma 3 4 2 2 3 6" xfId="18916" xr:uid="{F757ED78-69AD-4C29-8CD7-1B48811BDC4D}"/>
    <cellStyle name="Comma 3 4 2 2 4" xfId="3706" xr:uid="{DA5EED6C-3666-4AD4-A4C1-D8EE889C0A37}"/>
    <cellStyle name="Comma 3 4 2 2 4 2" xfId="12036" xr:uid="{F6E80355-4C0F-4BBF-8107-12924E499167}"/>
    <cellStyle name="Comma 3 4 2 2 4 2 2" xfId="28693" xr:uid="{BDD626DE-4E70-4354-AB1C-F1148F17C4CF}"/>
    <cellStyle name="Comma 3 4 2 2 4 3" xfId="20365" xr:uid="{3DF635ED-59FE-4039-A864-A7172A71DD40}"/>
    <cellStyle name="Comma 3 4 2 2 5" xfId="6482" xr:uid="{AFC3F86B-87C6-4B92-8C13-C225E3DD0047}"/>
    <cellStyle name="Comma 3 4 2 2 5 2" xfId="14812" xr:uid="{7E7F375B-63F7-4697-80A3-9A59DB682705}"/>
    <cellStyle name="Comma 3 4 2 2 5 2 2" xfId="31469" xr:uid="{86C2E8CC-1E8D-49BC-BFD9-002864664DCD}"/>
    <cellStyle name="Comma 3 4 2 2 5 3" xfId="23141" xr:uid="{27F317C8-D33E-4CC9-BB8B-8D79CAD3477A}"/>
    <cellStyle name="Comma 3 4 2 2 6" xfId="9260" xr:uid="{E5106978-7269-40EA-B502-C372720648CA}"/>
    <cellStyle name="Comma 3 4 2 2 6 2" xfId="25917" xr:uid="{B4D103C1-1FFC-43C6-8D47-3D3FA84310EA}"/>
    <cellStyle name="Comma 3 4 2 2 7" xfId="33474" xr:uid="{84B6024C-770C-4B13-8C44-386633EE5810}"/>
    <cellStyle name="Comma 3 4 2 2 8" xfId="17589" xr:uid="{8D343865-F942-409B-9156-E93C40D935EC}"/>
    <cellStyle name="Comma 3 4 2 3" xfId="2753" xr:uid="{3AA6C827-8A48-4F88-B972-E294B44B6EE4}"/>
    <cellStyle name="Comma 3 4 2 3 2" xfId="5535" xr:uid="{6E44999F-3E5B-42DB-80EA-50FB0E069808}"/>
    <cellStyle name="Comma 3 4 2 3 2 2" xfId="13865" xr:uid="{279DB667-AE95-4008-9FE7-6570FEBFECC6}"/>
    <cellStyle name="Comma 3 4 2 3 2 2 2" xfId="30522" xr:uid="{F62DE81C-360D-4D43-BD6D-441F9BA552B7}"/>
    <cellStyle name="Comma 3 4 2 3 2 3" xfId="22194" xr:uid="{60D3B264-F215-4E55-A423-EC99F0509080}"/>
    <cellStyle name="Comma 3 4 2 3 3" xfId="8311" xr:uid="{86927B74-BF90-4479-B2F0-086085AF7273}"/>
    <cellStyle name="Comma 3 4 2 3 3 2" xfId="16641" xr:uid="{514F6ED8-B87A-465E-8DAE-7A6464E75220}"/>
    <cellStyle name="Comma 3 4 2 3 3 2 2" xfId="33298" xr:uid="{88753CF8-26E9-4D6B-80EC-C5B340E88166}"/>
    <cellStyle name="Comma 3 4 2 3 3 3" xfId="24970" xr:uid="{36FFE227-5E82-4FB2-B277-A59438C52512}"/>
    <cellStyle name="Comma 3 4 2 3 4" xfId="11089" xr:uid="{E61929D7-6EB0-49D8-827C-DB81E77F9FA8}"/>
    <cellStyle name="Comma 3 4 2 3 4 2" xfId="27746" xr:uid="{A28D5F81-AD00-4A20-9888-1D1518CA8FF9}"/>
    <cellStyle name="Comma 3 4 2 3 5" xfId="33700" xr:uid="{93E3A43F-28FC-474B-83F4-267866CB23F0}"/>
    <cellStyle name="Comma 3 4 2 3 6" xfId="19418" xr:uid="{D61665C4-7AAA-4CD7-86C4-77D37D960D3C}"/>
    <cellStyle name="Comma 3 4 2 4" xfId="1768" xr:uid="{9CAD228D-C614-40B7-98A0-1290489973EB}"/>
    <cellStyle name="Comma 3 4 2 4 2" xfId="4558" xr:uid="{7C43AF57-E395-45D5-982C-71D5DD9D6472}"/>
    <cellStyle name="Comma 3 4 2 4 2 2" xfId="12888" xr:uid="{2C95FE41-2F06-4AA8-A3EA-64F6F6D997B2}"/>
    <cellStyle name="Comma 3 4 2 4 2 2 2" xfId="29545" xr:uid="{580C82B0-9ABF-43FF-823E-BBF3D697CA94}"/>
    <cellStyle name="Comma 3 4 2 4 2 3" xfId="21217" xr:uid="{BC73BBBB-FBF2-40C5-9D66-6EA5B11921E2}"/>
    <cellStyle name="Comma 3 4 2 4 3" xfId="7334" xr:uid="{520CA0C9-32C7-44BC-9D56-740F2CE93B48}"/>
    <cellStyle name="Comma 3 4 2 4 3 2" xfId="15664" xr:uid="{CBF69ECD-FAA8-4834-8022-898DC0605B1B}"/>
    <cellStyle name="Comma 3 4 2 4 3 2 2" xfId="32321" xr:uid="{93CC6EDC-A947-478A-8C9F-F685E3C47FFB}"/>
    <cellStyle name="Comma 3 4 2 4 3 3" xfId="23993" xr:uid="{91AFB369-C350-41F0-B0D6-7974346F4F6C}"/>
    <cellStyle name="Comma 3 4 2 4 4" xfId="10112" xr:uid="{77EC26DE-6100-4F91-831A-58172BE8CC10}"/>
    <cellStyle name="Comma 3 4 2 4 4 2" xfId="26769" xr:uid="{2F236F5A-E42B-4D39-97DC-9B8D3E64F901}"/>
    <cellStyle name="Comma 3 4 2 4 5" xfId="33560" xr:uid="{2E506A88-AEC7-434B-B611-E3DC83125FE8}"/>
    <cellStyle name="Comma 3 4 2 4 6" xfId="18441" xr:uid="{92FA9987-E21E-43E7-8A78-8B3DD607AFCC}"/>
    <cellStyle name="Comma 3 4 2 5" xfId="3231" xr:uid="{5C5F6E44-358E-48D9-A14D-0FCC0AA3B983}"/>
    <cellStyle name="Comma 3 4 2 5 2" xfId="11561" xr:uid="{88A48384-D9C0-42C1-B764-899C935535CA}"/>
    <cellStyle name="Comma 3 4 2 5 2 2" xfId="28218" xr:uid="{164D027F-46D0-41BD-8313-D07F64F7AA4A}"/>
    <cellStyle name="Comma 3 4 2 5 3" xfId="19890" xr:uid="{06C4197C-8624-4854-83F6-B4D9203B2B21}"/>
    <cellStyle name="Comma 3 4 2 6" xfId="6007" xr:uid="{80C1F131-6F82-4E98-BA72-1E8B5764CED5}"/>
    <cellStyle name="Comma 3 4 2 6 2" xfId="14337" xr:uid="{4962EED0-D955-4EFF-82C0-82CC79AED9AC}"/>
    <cellStyle name="Comma 3 4 2 6 2 2" xfId="30994" xr:uid="{94511A84-B30B-4B9E-9A3A-4381327164BD}"/>
    <cellStyle name="Comma 3 4 2 6 3" xfId="22666" xr:uid="{03DA2A2B-85A8-483D-A498-4E837C9F0C29}"/>
    <cellStyle name="Comma 3 4 2 7" xfId="8785" xr:uid="{76331D7E-9D67-4053-8506-986AAB6832A2}"/>
    <cellStyle name="Comma 3 4 2 7 2" xfId="25442" xr:uid="{2C31E183-383D-4527-91BA-BCE62D5D20A5}"/>
    <cellStyle name="Comma 3 4 2 8" xfId="33425" xr:uid="{451A9798-A0E9-4B56-9FDF-1867E10CD8B1}"/>
    <cellStyle name="Comma 3 4 2 9" xfId="17114" xr:uid="{7BD67D57-539F-4059-B6F1-FEE3B44B101C}"/>
    <cellStyle name="Comma 3 4 3" xfId="674" xr:uid="{BBA4B4A1-1E40-4E50-B087-6A58C84FC51B}"/>
    <cellStyle name="Comma 3 4 3 2" xfId="2776" xr:uid="{375540BF-3B78-4CF0-910E-53BD2532A583}"/>
    <cellStyle name="Comma 3 4 3 2 2" xfId="5558" xr:uid="{431BC80E-F7BE-409D-B69A-4A7766822C6F}"/>
    <cellStyle name="Comma 3 4 3 2 2 2" xfId="13888" xr:uid="{4913A2F7-DEC2-471D-AE44-DAD2D9B3C69C}"/>
    <cellStyle name="Comma 3 4 3 2 2 2 2" xfId="30545" xr:uid="{39C4BD38-EF9A-466D-980C-CE4ECE5E4265}"/>
    <cellStyle name="Comma 3 4 3 2 2 3" xfId="22217" xr:uid="{BC3EFC1D-B193-44E4-9017-16C13697DF92}"/>
    <cellStyle name="Comma 3 4 3 2 3" xfId="8334" xr:uid="{E77B322D-61DB-4BF9-9DD4-25A22E17CE78}"/>
    <cellStyle name="Comma 3 4 3 2 3 2" xfId="16664" xr:uid="{DB285C41-D7FF-47EC-AFDF-1A5D24214BC9}"/>
    <cellStyle name="Comma 3 4 3 2 3 2 2" xfId="33321" xr:uid="{CDF67A3B-4197-479C-BAC4-B0A6B87926AB}"/>
    <cellStyle name="Comma 3 4 3 2 3 3" xfId="24993" xr:uid="{85A2C0E9-CC04-445D-925C-E1BA5FFB573F}"/>
    <cellStyle name="Comma 3 4 3 2 4" xfId="11112" xr:uid="{E9CA90BB-3D0B-4A38-8873-CF3BD6D7CBD0}"/>
    <cellStyle name="Comma 3 4 3 2 4 2" xfId="27769" xr:uid="{5537A3FA-3743-4DA0-BA03-DAF9B12230C3}"/>
    <cellStyle name="Comma 3 4 3 2 5" xfId="33723" xr:uid="{8227F572-065D-4091-9EEE-12DB6EBC7AC5}"/>
    <cellStyle name="Comma 3 4 3 2 6" xfId="19441" xr:uid="{1471568D-0676-48D6-9720-88679BC00420}"/>
    <cellStyle name="Comma 3 4 3 3" xfId="2004" xr:uid="{A2ADD787-3EA3-4111-8480-D004E86E889B}"/>
    <cellStyle name="Comma 3 4 3 3 2" xfId="4794" xr:uid="{2499F8FA-FDAA-484B-87DD-AC53CE361C3B}"/>
    <cellStyle name="Comma 3 4 3 3 2 2" xfId="13124" xr:uid="{DCECD152-BB7F-4CDF-AF39-24CF23631E1D}"/>
    <cellStyle name="Comma 3 4 3 3 2 2 2" xfId="29781" xr:uid="{4651880B-B945-4A35-98F3-F14688F49E88}"/>
    <cellStyle name="Comma 3 4 3 3 2 3" xfId="21453" xr:uid="{F248F7EA-507F-4F50-BD3D-C80CECEA0CDA}"/>
    <cellStyle name="Comma 3 4 3 3 3" xfId="7570" xr:uid="{2CB5E46C-0418-44F6-BAE4-04CA0685BE09}"/>
    <cellStyle name="Comma 3 4 3 3 3 2" xfId="15900" xr:uid="{261DF014-10D7-4515-B50F-599C3130D672}"/>
    <cellStyle name="Comma 3 4 3 3 3 2 2" xfId="32557" xr:uid="{E637E503-9FE0-4916-8F45-083239309780}"/>
    <cellStyle name="Comma 3 4 3 3 3 3" xfId="24229" xr:uid="{F42CE112-2668-4508-8031-5360568D3C8C}"/>
    <cellStyle name="Comma 3 4 3 3 4" xfId="10348" xr:uid="{FD2CF358-6AAD-401F-8A92-487D8969C990}"/>
    <cellStyle name="Comma 3 4 3 3 4 2" xfId="27005" xr:uid="{35507F69-4533-4656-9BEB-6CDB3CA26312}"/>
    <cellStyle name="Comma 3 4 3 3 5" xfId="33583" xr:uid="{B94FC980-E54F-4899-9B6F-E4D8483AAED3}"/>
    <cellStyle name="Comma 3 4 3 3 6" xfId="18677" xr:uid="{7CE50F44-7027-4E7B-8C4B-D2AC94E6E9A9}"/>
    <cellStyle name="Comma 3 4 3 4" xfId="3467" xr:uid="{921D8AC9-00E3-48E2-ACD5-DD46D5555CBA}"/>
    <cellStyle name="Comma 3 4 3 4 2" xfId="11797" xr:uid="{64EF20B2-41BE-4C95-A5FC-15347B1CCA6A}"/>
    <cellStyle name="Comma 3 4 3 4 2 2" xfId="28454" xr:uid="{C432927B-7DC7-4D05-8479-F429275E54BE}"/>
    <cellStyle name="Comma 3 4 3 4 3" xfId="20126" xr:uid="{04F1CA8C-C743-4007-BEBE-3D630DE53650}"/>
    <cellStyle name="Comma 3 4 3 5" xfId="6243" xr:uid="{08AB2E8E-EF27-4DFF-94EC-910202CC2073}"/>
    <cellStyle name="Comma 3 4 3 5 2" xfId="14573" xr:uid="{EFE2D517-ECF3-445F-9E2D-E312E96F5689}"/>
    <cellStyle name="Comma 3 4 3 5 2 2" xfId="31230" xr:uid="{8663EEFA-78B6-49A9-92B3-598B8B864840}"/>
    <cellStyle name="Comma 3 4 3 5 3" xfId="22902" xr:uid="{D827A4E7-3937-4A70-BF6A-85DE6FEF25F7}"/>
    <cellStyle name="Comma 3 4 3 6" xfId="9021" xr:uid="{B9656574-1192-40E7-9769-0A0BEA035912}"/>
    <cellStyle name="Comma 3 4 3 6 2" xfId="25678" xr:uid="{E939A1F1-1B1D-401F-AD34-4F8373F5372F}"/>
    <cellStyle name="Comma 3 4 3 7" xfId="33448" xr:uid="{94607757-4AD7-4BC6-9B27-92C1BEAF42AD}"/>
    <cellStyle name="Comma 3 4 3 8" xfId="17350" xr:uid="{6F1FB196-916E-425F-BBFF-108D06B5C064}"/>
    <cellStyle name="Comma 3 4 4" xfId="1151" xr:uid="{58456EB9-E1EF-4C96-8FF5-CBC95B0B3FDF}"/>
    <cellStyle name="Comma 3 4 4 2" xfId="2825" xr:uid="{0DF1D77F-504D-486F-B464-E9ADDCD20C28}"/>
    <cellStyle name="Comma 3 4 4 2 2" xfId="5605" xr:uid="{CB1588A1-AC31-4A21-934A-C68CABC4E4A9}"/>
    <cellStyle name="Comma 3 4 4 2 2 2" xfId="13935" xr:uid="{36784171-E221-4B1A-A1DE-1FADEB0628C5}"/>
    <cellStyle name="Comma 3 4 4 2 2 2 2" xfId="30592" xr:uid="{576BFEFB-8B5D-4E1D-A7FF-2670FD0D93C7}"/>
    <cellStyle name="Comma 3 4 4 2 2 3" xfId="22264" xr:uid="{CF915402-4E61-4626-8FC6-7A9A5132BFE7}"/>
    <cellStyle name="Comma 3 4 4 2 3" xfId="8381" xr:uid="{53E9C74A-B222-42D0-9982-BC757510506E}"/>
    <cellStyle name="Comma 3 4 4 2 3 2" xfId="16711" xr:uid="{B12721F3-79D6-485D-9042-734CD30AD88E}"/>
    <cellStyle name="Comma 3 4 4 2 3 2 2" xfId="33368" xr:uid="{63117352-656A-4E39-B48D-C822266DA640}"/>
    <cellStyle name="Comma 3 4 4 2 3 3" xfId="25040" xr:uid="{53DBABA0-F917-4C5B-B2CA-55FB0BEA3E9F}"/>
    <cellStyle name="Comma 3 4 4 2 4" xfId="11159" xr:uid="{E622ED25-F291-43DE-A4D6-81D767B38EE1}"/>
    <cellStyle name="Comma 3 4 4 2 4 2" xfId="27816" xr:uid="{4D15A96E-4234-44BF-813F-934DC5250EE2}"/>
    <cellStyle name="Comma 3 4 4 2 5" xfId="33772" xr:uid="{A4B1257D-22A9-45DD-A9B9-6DF4DBD1250D}"/>
    <cellStyle name="Comma 3 4 4 2 6" xfId="19488" xr:uid="{1B83FCD0-F191-4A06-A81D-37A5CAD91AC5}"/>
    <cellStyle name="Comma 3 4 4 3" xfId="2479" xr:uid="{3B42AD7B-4652-4471-BD17-CBF18762FDEC}"/>
    <cellStyle name="Comma 3 4 4 3 2" xfId="5269" xr:uid="{416320F6-5EDA-468D-868C-9C2D27A5734D}"/>
    <cellStyle name="Comma 3 4 4 3 2 2" xfId="13599" xr:uid="{F4FD184D-3167-4998-8CB8-0D1C6CD23F28}"/>
    <cellStyle name="Comma 3 4 4 3 2 2 2" xfId="30256" xr:uid="{F09DFB36-6618-45B5-AAD7-8E3B93CA5DC5}"/>
    <cellStyle name="Comma 3 4 4 3 2 3" xfId="21928" xr:uid="{47132B53-704B-4F1F-8EBF-26D9D737B4A0}"/>
    <cellStyle name="Comma 3 4 4 3 3" xfId="8045" xr:uid="{E02EC6F9-8C64-4161-8015-D0308F8DEBB1}"/>
    <cellStyle name="Comma 3 4 4 3 3 2" xfId="16375" xr:uid="{998C2438-AF34-4A83-94B6-41278BD24059}"/>
    <cellStyle name="Comma 3 4 4 3 3 2 2" xfId="33032" xr:uid="{59CB4EA5-A0B5-454D-A07F-35A3DC0956DA}"/>
    <cellStyle name="Comma 3 4 4 3 3 3" xfId="24704" xr:uid="{5F513577-C527-4F0F-B638-846F5AB2BBBA}"/>
    <cellStyle name="Comma 3 4 4 3 4" xfId="10823" xr:uid="{D55BBFAC-5B25-4FED-9C1E-F52445B73D73}"/>
    <cellStyle name="Comma 3 4 4 3 4 2" xfId="27480" xr:uid="{42891CDC-E02A-4041-B88E-A2052445ACFA}"/>
    <cellStyle name="Comma 3 4 4 3 5" xfId="33630" xr:uid="{7D734B7B-6441-4C90-ABF3-1EE138664C9C}"/>
    <cellStyle name="Comma 3 4 4 3 6" xfId="19152" xr:uid="{A22A23BF-0DE5-41C1-9EFF-5475505BCEC4}"/>
    <cellStyle name="Comma 3 4 4 4" xfId="3942" xr:uid="{C8884213-84B5-4FCA-B507-FD78566A9C80}"/>
    <cellStyle name="Comma 3 4 4 4 2" xfId="12272" xr:uid="{5A12295A-778C-4D35-A10A-A4FA5DA1A109}"/>
    <cellStyle name="Comma 3 4 4 4 2 2" xfId="28929" xr:uid="{1AF36CE7-E292-407D-B2D4-1B9E47806C9F}"/>
    <cellStyle name="Comma 3 4 4 4 3" xfId="20601" xr:uid="{EB92C621-9552-46F8-8C19-DDB527B33FB6}"/>
    <cellStyle name="Comma 3 4 4 5" xfId="6718" xr:uid="{81B7FA10-AD2F-4C26-A685-87517B0E8F79}"/>
    <cellStyle name="Comma 3 4 4 5 2" xfId="15048" xr:uid="{84B207AC-7A63-4A8C-B683-97A36DAAD3B0}"/>
    <cellStyle name="Comma 3 4 4 5 2 2" xfId="31705" xr:uid="{E3484A80-BEB9-449A-ADBD-953F00351F9B}"/>
    <cellStyle name="Comma 3 4 4 5 3" xfId="23377" xr:uid="{D9CA2FD0-B0EA-4019-B06C-EEA5E9281381}"/>
    <cellStyle name="Comma 3 4 4 6" xfId="9496" xr:uid="{B6D18655-F4DE-4EC2-9ED0-99DC0BD98E49}"/>
    <cellStyle name="Comma 3 4 4 6 2" xfId="26153" xr:uid="{67D170A5-3336-4A1C-8E66-36E4E31CB285}"/>
    <cellStyle name="Comma 3 4 4 7" xfId="33497" xr:uid="{E3CE11C1-AD9F-48B1-90D0-DBE75F45844D}"/>
    <cellStyle name="Comma 3 4 4 8" xfId="17825" xr:uid="{67414BF5-0D28-494A-B569-BF8E16457C46}"/>
    <cellStyle name="Comma 3 4 5" xfId="2730" xr:uid="{3A7AFFC4-58EF-469D-A8AC-B6A94CF41E63}"/>
    <cellStyle name="Comma 3 4 5 2" xfId="5512" xr:uid="{A0F76370-7640-4D56-939F-58CC504FD3F1}"/>
    <cellStyle name="Comma 3 4 5 2 2" xfId="13842" xr:uid="{D7C16ED3-92A8-4F3D-868F-915E1EB1A249}"/>
    <cellStyle name="Comma 3 4 5 2 2 2" xfId="30499" xr:uid="{E5AF83BF-61B5-40C4-B1B5-D24FEB207E4B}"/>
    <cellStyle name="Comma 3 4 5 2 3" xfId="22171" xr:uid="{1CBE403E-A7EE-4013-92CA-B0F92B58336F}"/>
    <cellStyle name="Comma 3 4 5 3" xfId="8288" xr:uid="{15D04CA0-F762-4A57-B126-9B8DCE2D8032}"/>
    <cellStyle name="Comma 3 4 5 3 2" xfId="16618" xr:uid="{C0616834-2560-4BBD-89C8-FC89C283A3C3}"/>
    <cellStyle name="Comma 3 4 5 3 2 2" xfId="33275" xr:uid="{F3FD160E-E2C4-47CD-8509-DF38F3A749F4}"/>
    <cellStyle name="Comma 3 4 5 3 3" xfId="24947" xr:uid="{4D44EB72-BEEA-4619-91F6-E1D6D1E857AF}"/>
    <cellStyle name="Comma 3 4 5 4" xfId="11066" xr:uid="{BBD4F5AB-42C6-4372-B525-8E6CC0C81D3F}"/>
    <cellStyle name="Comma 3 4 5 4 2" xfId="27723" xr:uid="{FA26B761-AB8C-45B0-B828-7FDC0AA5991E}"/>
    <cellStyle name="Comma 3 4 5 5" xfId="33677" xr:uid="{429C72B0-5434-444E-8C6E-2A6ADB557E0E}"/>
    <cellStyle name="Comma 3 4 5 6" xfId="19395" xr:uid="{54990C4E-52CC-4E96-AC7B-6A96233847D1}"/>
    <cellStyle name="Comma 3 4 6" xfId="1531" xr:uid="{7B7C70B9-3C24-40F6-AA32-5A920B34924F}"/>
    <cellStyle name="Comma 3 4 6 2" xfId="4321" xr:uid="{C4E8C8EA-D56B-454A-A633-FC84CCE22BA2}"/>
    <cellStyle name="Comma 3 4 6 2 2" xfId="12651" xr:uid="{D4A22735-54C8-414A-BE62-DD804355AEE2}"/>
    <cellStyle name="Comma 3 4 6 2 2 2" xfId="29308" xr:uid="{12A54DCC-2FBC-4C12-BF22-88176AF1D911}"/>
    <cellStyle name="Comma 3 4 6 2 3" xfId="20980" xr:uid="{366857FB-BDD6-4564-8540-F4F0D45276DC}"/>
    <cellStyle name="Comma 3 4 6 3" xfId="7097" xr:uid="{BACF9AA3-7CA4-47F1-BFD8-AC3436E7A9E6}"/>
    <cellStyle name="Comma 3 4 6 3 2" xfId="15427" xr:uid="{2D56FC8F-5192-4B6D-A77E-DCB1DAACFA6D}"/>
    <cellStyle name="Comma 3 4 6 3 2 2" xfId="32084" xr:uid="{902527C8-8845-4F2D-9175-1C1A7728FE3E}"/>
    <cellStyle name="Comma 3 4 6 3 3" xfId="23756" xr:uid="{A178E2C8-73F9-4E30-8214-F9866DC0B69F}"/>
    <cellStyle name="Comma 3 4 6 4" xfId="9875" xr:uid="{C06C319F-D410-4C24-9FA9-0DB56084C986}"/>
    <cellStyle name="Comma 3 4 6 4 2" xfId="26532" xr:uid="{EDC7F924-F78F-4846-A10D-C7B92F13374B}"/>
    <cellStyle name="Comma 3 4 6 5" xfId="33537" xr:uid="{C150A24C-0BAF-4674-BCE7-796236C3B4C0}"/>
    <cellStyle name="Comma 3 4 6 6" xfId="18204" xr:uid="{0A373C92-1784-4C8C-99D0-4F48916BAB82}"/>
    <cellStyle name="Comma 3 4 7" xfId="2994" xr:uid="{3C5A1496-2E24-4169-8DDC-6CD0CB3F185A}"/>
    <cellStyle name="Comma 3 4 7 2" xfId="11324" xr:uid="{3BC3A943-1FCA-48FF-8CF4-A8D5900E4661}"/>
    <cellStyle name="Comma 3 4 7 2 2" xfId="27981" xr:uid="{431B96D5-800C-4B82-A632-8A3DD0FE3B5E}"/>
    <cellStyle name="Comma 3 4 7 3" xfId="19653" xr:uid="{982E1341-E49F-4630-B306-A1C0774A6CB8}"/>
    <cellStyle name="Comma 3 4 8" xfId="5770" xr:uid="{A4F9635E-0FB8-4B02-ABB7-57427AEAB3A8}"/>
    <cellStyle name="Comma 3 4 8 2" xfId="14100" xr:uid="{5741AC7E-9E8D-490C-8AD9-5BA2450B252F}"/>
    <cellStyle name="Comma 3 4 8 2 2" xfId="30757" xr:uid="{6AC0E75A-D3E9-4E91-9E2B-B29563129C91}"/>
    <cellStyle name="Comma 3 4 8 3" xfId="22429" xr:uid="{11CAE45C-CA22-47F2-B76F-E02D6035C23F}"/>
    <cellStyle name="Comma 3 4 9" xfId="8548" xr:uid="{617C2C10-2434-43C6-854D-4D0AED64BEEA}"/>
    <cellStyle name="Comma 3 4 9 2" xfId="25205" xr:uid="{73B09DBA-9BE5-42C7-A977-137A371315D5}"/>
    <cellStyle name="Comma 3 5" xfId="322" xr:uid="{2BD8644B-EDDA-44B8-9B83-57E52C4031F0}"/>
    <cellStyle name="Comma 3 5 10" xfId="35271" xr:uid="{5E4F2D20-C0BA-4762-A24E-B64D573D08E5}"/>
    <cellStyle name="Comma 3 5 2" xfId="802" xr:uid="{AFE5EC3E-114A-4B9F-BED6-C449B4AD856B}"/>
    <cellStyle name="Comma 3 5 2 2" xfId="2792" xr:uid="{6155555D-0B71-403D-A5DE-3FC8E4D08390}"/>
    <cellStyle name="Comma 3 5 2 2 2" xfId="5572" xr:uid="{FFEFA57B-6E24-45C9-97F4-3F3FC3837366}"/>
    <cellStyle name="Comma 3 5 2 2 2 2" xfId="13902" xr:uid="{223C926A-E91C-4B92-A1BE-AE3625E48628}"/>
    <cellStyle name="Comma 3 5 2 2 2 2 2" xfId="30559" xr:uid="{D95AC0D9-D6B2-415E-9C6B-755E8B3BE3D7}"/>
    <cellStyle name="Comma 3 5 2 2 2 3" xfId="22231" xr:uid="{78A48D01-D00D-4A91-8BBB-5E235CD4D69A}"/>
    <cellStyle name="Comma 3 5 2 2 3" xfId="8348" xr:uid="{76B87A53-F16F-4191-AB5E-FD7256CCB9E6}"/>
    <cellStyle name="Comma 3 5 2 2 3 2" xfId="16678" xr:uid="{E6ECEBD2-E88A-4F57-A5EE-A0F95FCDE566}"/>
    <cellStyle name="Comma 3 5 2 2 3 2 2" xfId="33335" xr:uid="{370F297A-0681-4EE7-B173-ABCF1E7824A9}"/>
    <cellStyle name="Comma 3 5 2 2 3 3" xfId="25007" xr:uid="{245BA357-FC3B-4FFB-9D3E-045C19DF0782}"/>
    <cellStyle name="Comma 3 5 2 2 4" xfId="11126" xr:uid="{69BD1375-695B-4BB0-A1E7-21E2170C6A4E}"/>
    <cellStyle name="Comma 3 5 2 2 4 2" xfId="27783" xr:uid="{422D068E-33DA-4C83-956F-FB7AC7B19B4B}"/>
    <cellStyle name="Comma 3 5 2 2 5" xfId="33739" xr:uid="{97573AE6-A217-42BE-87A1-51AE73C6BCF5}"/>
    <cellStyle name="Comma 3 5 2 2 6" xfId="19455" xr:uid="{31C49ABE-F902-4D1E-BF1B-E2A0DB9B9675}"/>
    <cellStyle name="Comma 3 5 2 3" xfId="2130" xr:uid="{3EE1D7BC-8DEA-4861-BFA0-C2CB522DDD58}"/>
    <cellStyle name="Comma 3 5 2 3 2" xfId="4920" xr:uid="{49F57C86-A95E-4F3E-9C3F-7F01724F1EF7}"/>
    <cellStyle name="Comma 3 5 2 3 2 2" xfId="13250" xr:uid="{C9016DF1-0B2A-41E1-BEAA-FC3F9E1481EC}"/>
    <cellStyle name="Comma 3 5 2 3 2 2 2" xfId="29907" xr:uid="{557F95C0-590A-457D-8594-CEBC8C336028}"/>
    <cellStyle name="Comma 3 5 2 3 2 3" xfId="21579" xr:uid="{7EC83A51-86CF-4D42-AED6-D772BA93796D}"/>
    <cellStyle name="Comma 3 5 2 3 3" xfId="7696" xr:uid="{1BCE3EBC-7712-4E7C-BA14-680AAC64692A}"/>
    <cellStyle name="Comma 3 5 2 3 3 2" xfId="16026" xr:uid="{7BAD08A4-7207-4B75-AA80-4AB26570C484}"/>
    <cellStyle name="Comma 3 5 2 3 3 2 2" xfId="32683" xr:uid="{ED0C8F2A-524A-4B1A-9E3C-265E84B1980F}"/>
    <cellStyle name="Comma 3 5 2 3 3 3" xfId="24355" xr:uid="{E432AAA2-6443-4C81-9686-D036FE66CCCC}"/>
    <cellStyle name="Comma 3 5 2 3 4" xfId="10474" xr:uid="{1FB8A078-0E91-4E08-A147-0540A0C50715}"/>
    <cellStyle name="Comma 3 5 2 3 4 2" xfId="27131" xr:uid="{8017FB51-7CCB-42CC-88D2-97910009356B}"/>
    <cellStyle name="Comma 3 5 2 3 5" xfId="33597" xr:uid="{1D9753F2-8422-4100-B51F-CCD61F32B927}"/>
    <cellStyle name="Comma 3 5 2 3 6" xfId="18803" xr:uid="{DC3EE25C-563A-4F03-941E-81A75038FEA3}"/>
    <cellStyle name="Comma 3 5 2 4" xfId="3593" xr:uid="{C593A0FE-8551-4EB6-A803-9762409FA46E}"/>
    <cellStyle name="Comma 3 5 2 4 2" xfId="11923" xr:uid="{1420255A-FB2C-4A2E-A1B5-E816D33AB6B4}"/>
    <cellStyle name="Comma 3 5 2 4 2 2" xfId="28580" xr:uid="{45332556-A959-4B24-A527-4A7B87422812}"/>
    <cellStyle name="Comma 3 5 2 4 3" xfId="20252" xr:uid="{A1D06394-E327-412F-B90F-E5A855E903A5}"/>
    <cellStyle name="Comma 3 5 2 5" xfId="6369" xr:uid="{D04069DB-91B9-4B16-8A96-1BC7B24FCF05}"/>
    <cellStyle name="Comma 3 5 2 5 2" xfId="14699" xr:uid="{D2D80DB0-0573-4A1D-943E-EBE2CF5FDD14}"/>
    <cellStyle name="Comma 3 5 2 5 2 2" xfId="31356" xr:uid="{8C5401DC-9C5C-445B-B0FD-BE813FF96B90}"/>
    <cellStyle name="Comma 3 5 2 5 3" xfId="23028" xr:uid="{9582365A-D880-4DBA-B320-3E90FEC06CE0}"/>
    <cellStyle name="Comma 3 5 2 6" xfId="9147" xr:uid="{BB9AED52-C9B0-40BE-A46F-2276D4C399DD}"/>
    <cellStyle name="Comma 3 5 2 6 2" xfId="25804" xr:uid="{67DED3A8-C805-4E67-8C2E-9D05671C2BB3}"/>
    <cellStyle name="Comma 3 5 2 7" xfId="33464" xr:uid="{0DA5B728-4F00-49F1-810B-9D69265C0069}"/>
    <cellStyle name="Comma 3 5 2 8" xfId="17476" xr:uid="{85FA2B29-733D-4345-9225-FA9FCBBFA434}"/>
    <cellStyle name="Comma 3 5 3" xfId="2743" xr:uid="{C598491D-B268-41E8-9BFC-94801F0D4F36}"/>
    <cellStyle name="Comma 3 5 3 2" xfId="5525" xr:uid="{CB43CACE-0EDB-4AD3-8C5C-874CD5D5C5D6}"/>
    <cellStyle name="Comma 3 5 3 2 2" xfId="13855" xr:uid="{42A9FA96-2920-4264-8F34-C7A312F52D20}"/>
    <cellStyle name="Comma 3 5 3 2 2 2" xfId="30512" xr:uid="{C39C05CD-832B-4A83-9F18-60F0B7C76B5F}"/>
    <cellStyle name="Comma 3 5 3 2 3" xfId="22184" xr:uid="{3EE42C44-B5B6-4541-9978-CCE3D47196DA}"/>
    <cellStyle name="Comma 3 5 3 3" xfId="8301" xr:uid="{A4CC2187-F2E2-47D0-B44B-CD00B03EF8CD}"/>
    <cellStyle name="Comma 3 5 3 3 2" xfId="16631" xr:uid="{66194884-9251-45F4-80F0-6828CC0B70EF}"/>
    <cellStyle name="Comma 3 5 3 3 2 2" xfId="33288" xr:uid="{6840518D-6B9E-45CC-9063-347E31216DAF}"/>
    <cellStyle name="Comma 3 5 3 3 3" xfId="24960" xr:uid="{EDBDF403-0183-4F3D-838D-3C84F2352E71}"/>
    <cellStyle name="Comma 3 5 3 4" xfId="11079" xr:uid="{2B31115C-FCA9-42DA-89E7-D746384EBCA5}"/>
    <cellStyle name="Comma 3 5 3 4 2" xfId="27736" xr:uid="{8E3757EA-4B06-4E9D-B443-F71F5B41EB47}"/>
    <cellStyle name="Comma 3 5 3 5" xfId="33690" xr:uid="{D053F867-5047-411D-AF3A-F403B2654A1B}"/>
    <cellStyle name="Comma 3 5 3 6" xfId="19408" xr:uid="{69B7B5E0-A755-4E8C-810E-0E9854F9931E}"/>
    <cellStyle name="Comma 3 5 4" xfId="1652" xr:uid="{0334F064-96C5-4CD4-B468-FC285A638A5B}"/>
    <cellStyle name="Comma 3 5 4 2" xfId="4442" xr:uid="{CC18AB94-8A0E-4614-82D1-5736EC81B191}"/>
    <cellStyle name="Comma 3 5 4 2 2" xfId="12772" xr:uid="{BA0062CE-000D-41E7-A8E1-3A87EAC5D6BE}"/>
    <cellStyle name="Comma 3 5 4 2 2 2" xfId="29429" xr:uid="{65D171D8-74CF-4022-B947-B136123E17C5}"/>
    <cellStyle name="Comma 3 5 4 2 3" xfId="21101" xr:uid="{99A95C06-2042-42DD-B6B0-9F644B4CEE86}"/>
    <cellStyle name="Comma 3 5 4 3" xfId="7218" xr:uid="{11F04BB7-AE90-4F5A-ABCF-2B4E1996253A}"/>
    <cellStyle name="Comma 3 5 4 3 2" xfId="15548" xr:uid="{CE2DC785-D057-471B-8D88-BE76AC4A3FE2}"/>
    <cellStyle name="Comma 3 5 4 3 2 2" xfId="32205" xr:uid="{6A2AF18E-771F-478D-A3BF-4E4EAB2854D5}"/>
    <cellStyle name="Comma 3 5 4 3 3" xfId="23877" xr:uid="{78F4062F-D6CF-4E15-9993-FF531EBE5F0E}"/>
    <cellStyle name="Comma 3 5 4 4" xfId="9996" xr:uid="{F9803D0F-08BF-48FF-A4AA-DF874832352D}"/>
    <cellStyle name="Comma 3 5 4 4 2" xfId="26653" xr:uid="{FF05D0FA-9E7D-40F0-9193-86F372D7F95A}"/>
    <cellStyle name="Comma 3 5 4 5" xfId="33550" xr:uid="{361DC2B3-DBC0-4C67-9232-1DB96744B209}"/>
    <cellStyle name="Comma 3 5 4 6" xfId="18325" xr:uid="{2788C038-01FD-4958-8A71-5DC5B544E86D}"/>
    <cellStyle name="Comma 3 5 5" xfId="3115" xr:uid="{829E7F9A-3BAA-42FC-96B5-59E5B645B91A}"/>
    <cellStyle name="Comma 3 5 5 2" xfId="11445" xr:uid="{0C6E0600-F9CE-4AAF-AF82-7CD9959E4E8E}"/>
    <cellStyle name="Comma 3 5 5 2 2" xfId="28102" xr:uid="{6B5E911D-9CC0-46DC-AC12-3323504CBBC2}"/>
    <cellStyle name="Comma 3 5 5 3" xfId="19774" xr:uid="{2AD9B763-E273-4830-9195-F794E02E000D}"/>
    <cellStyle name="Comma 3 5 6" xfId="5891" xr:uid="{B4A2C2CF-4604-45D2-92CE-18950FFEBCDA}"/>
    <cellStyle name="Comma 3 5 6 2" xfId="14221" xr:uid="{D9E39AB9-CA07-47CE-884B-57D2EC7E49B8}"/>
    <cellStyle name="Comma 3 5 6 2 2" xfId="30878" xr:uid="{76891910-2A83-4792-AE33-B140EB8FF937}"/>
    <cellStyle name="Comma 3 5 6 3" xfId="22550" xr:uid="{DE53EA0C-19F7-4D2F-AAB3-61B40A5F882D}"/>
    <cellStyle name="Comma 3 5 7" xfId="8669" xr:uid="{EDE33806-3A3B-49AC-AC32-074A090B4BBF}"/>
    <cellStyle name="Comma 3 5 7 2" xfId="25326" xr:uid="{16F77730-1E1D-43B0-BCC9-FC432C60DCE6}"/>
    <cellStyle name="Comma 3 5 8" xfId="33415" xr:uid="{64DA21FB-143C-4444-9AA9-BCB3CC64B477}"/>
    <cellStyle name="Comma 3 5 9" xfId="16998" xr:uid="{785C4719-386E-4B9F-96DB-CD878B464FEF}"/>
    <cellStyle name="Comma 3 6" xfId="768" xr:uid="{E566A014-3C54-43DD-9CCD-FD494DB02D08}"/>
    <cellStyle name="Comma 3 6 2" xfId="2788" xr:uid="{6676BD4B-85C7-4C85-AFE4-744C5DF0AF26}"/>
    <cellStyle name="Comma 3 6 2 2" xfId="5570" xr:uid="{15D28123-9AD4-4D3F-A675-727601D1C024}"/>
    <cellStyle name="Comma 3 6 2 2 2" xfId="13900" xr:uid="{19930890-C481-40F8-8CC7-2BADF10E9265}"/>
    <cellStyle name="Comma 3 6 2 2 2 2" xfId="30557" xr:uid="{BEDC36FF-F1AB-43F9-B973-74DB7D7BDA32}"/>
    <cellStyle name="Comma 3 6 2 2 3" xfId="22229" xr:uid="{3DDD90BF-237E-4E9D-9698-DD17C685B9DD}"/>
    <cellStyle name="Comma 3 6 2 3" xfId="8346" xr:uid="{6650A2F4-1065-491C-8810-7F3EDDD1FC4A}"/>
    <cellStyle name="Comma 3 6 2 3 2" xfId="16676" xr:uid="{8E3037DE-549B-4B7F-AD6A-7847F65E2547}"/>
    <cellStyle name="Comma 3 6 2 3 2 2" xfId="33333" xr:uid="{3323BC33-3A59-4F09-B48F-F8A45C73724C}"/>
    <cellStyle name="Comma 3 6 2 3 3" xfId="25005" xr:uid="{4D6FEB21-CC25-4400-8419-57FB5B02A620}"/>
    <cellStyle name="Comma 3 6 2 4" xfId="11124" xr:uid="{FEB8C9DC-7B52-4431-991F-B38BD1C74CEE}"/>
    <cellStyle name="Comma 3 6 2 4 2" xfId="27781" xr:uid="{E5FD8DC7-111D-4257-A776-D59152E9FD81}"/>
    <cellStyle name="Comma 3 6 2 5" xfId="33735" xr:uid="{6F1AB0E8-FE4D-4F64-85F9-E2D61AA4EF6A}"/>
    <cellStyle name="Comma 3 6 2 6" xfId="19453" xr:uid="{B2E9AA21-03F2-429E-A0A5-FD988429C10F}"/>
    <cellStyle name="Comma 3 6 3" xfId="2098" xr:uid="{A6E49BEA-7158-480A-98F1-C47AFF027B2F}"/>
    <cellStyle name="Comma 3 6 3 2" xfId="4888" xr:uid="{A0E6131F-A1B9-42AD-902F-E5426208BC53}"/>
    <cellStyle name="Comma 3 6 3 2 2" xfId="13218" xr:uid="{931B4E4D-8E2A-4633-8DF1-C5B8A6437BF7}"/>
    <cellStyle name="Comma 3 6 3 2 2 2" xfId="29875" xr:uid="{69B517FC-7025-4DA4-BB8C-1D48AFABF714}"/>
    <cellStyle name="Comma 3 6 3 2 3" xfId="21547" xr:uid="{BD52D57C-493F-4A64-ACDC-4BC7F6E8C1EE}"/>
    <cellStyle name="Comma 3 6 3 3" xfId="7664" xr:uid="{1302A7B9-E619-4860-ADD9-327EA442765F}"/>
    <cellStyle name="Comma 3 6 3 3 2" xfId="15994" xr:uid="{D516C6EC-BB98-4E92-933C-567427DB992F}"/>
    <cellStyle name="Comma 3 6 3 3 2 2" xfId="32651" xr:uid="{0B307F81-056B-4871-99CF-515FDD1B2040}"/>
    <cellStyle name="Comma 3 6 3 3 3" xfId="24323" xr:uid="{2EFCA502-BC84-431F-A3D0-19B959A5DCEF}"/>
    <cellStyle name="Comma 3 6 3 4" xfId="10442" xr:uid="{C65B2286-DB5A-49F0-BF62-479868A308EE}"/>
    <cellStyle name="Comma 3 6 3 4 2" xfId="27099" xr:uid="{20B04D0F-7C3F-4D84-AD54-0EC5CB9A60DA}"/>
    <cellStyle name="Comma 3 6 3 5" xfId="33595" xr:uid="{B9F9389E-24AE-4A4F-9297-9307DA657BD4}"/>
    <cellStyle name="Comma 3 6 3 6" xfId="18771" xr:uid="{654659DA-F138-49FC-817A-F02A478A81B1}"/>
    <cellStyle name="Comma 3 6 4" xfId="3561" xr:uid="{4989E27D-014B-445E-8329-2BA3D29827CF}"/>
    <cellStyle name="Comma 3 6 4 2" xfId="11891" xr:uid="{1CD1B707-130F-4592-99EA-72E946CEED51}"/>
    <cellStyle name="Comma 3 6 4 2 2" xfId="28548" xr:uid="{CBAA38B6-686E-4BDD-B479-46EBE9C338FA}"/>
    <cellStyle name="Comma 3 6 4 3" xfId="20220" xr:uid="{24A9EBCF-6BC8-4D16-A51B-2C25F248B212}"/>
    <cellStyle name="Comma 3 6 5" xfId="6337" xr:uid="{E3144010-ACD5-48B5-9485-E86177E9BF73}"/>
    <cellStyle name="Comma 3 6 5 2" xfId="14667" xr:uid="{68088FE7-018E-422B-B3CF-8BA671988DF4}"/>
    <cellStyle name="Comma 3 6 5 2 2" xfId="31324" xr:uid="{52570B8A-3570-4803-8008-C01D8D9A6787}"/>
    <cellStyle name="Comma 3 6 5 3" xfId="22996" xr:uid="{89CE5E14-252A-4B97-A04D-7EB007BCED4D}"/>
    <cellStyle name="Comma 3 6 6" xfId="9115" xr:uid="{963D3B8E-6FEC-47F9-86B2-A691CF2F3854}"/>
    <cellStyle name="Comma 3 6 6 2" xfId="25772" xr:uid="{07952FBE-5D89-4292-8258-28747C679325}"/>
    <cellStyle name="Comma 3 6 7" xfId="33460" xr:uid="{58A38645-941B-4B78-B240-C534274D711F}"/>
    <cellStyle name="Comma 3 6 8" xfId="17444" xr:uid="{FB74A94F-631D-4E96-9E39-3EE41B250D18}"/>
    <cellStyle name="Comma 3 6 9" xfId="35272" xr:uid="{23B9A188-70EC-4239-8F70-CE3C0E3F254C}"/>
    <cellStyle name="Comma 3 7" xfId="558" xr:uid="{02BBD094-B4C0-420F-98F5-4CCFEEC326EF}"/>
    <cellStyle name="Comma 3 7 2" xfId="2766" xr:uid="{15D6F9AA-D83F-42AC-AD49-9920705B2FDC}"/>
    <cellStyle name="Comma 3 7 2 2" xfId="5548" xr:uid="{2530CD03-0DAD-43A7-8749-4D8D7AD6CB75}"/>
    <cellStyle name="Comma 3 7 2 2 2" xfId="13878" xr:uid="{637E75B3-CFC3-498C-B839-67E7B6C21E5E}"/>
    <cellStyle name="Comma 3 7 2 2 2 2" xfId="30535" xr:uid="{6D66F998-0D90-46E2-9105-844B9C2E55FE}"/>
    <cellStyle name="Comma 3 7 2 2 3" xfId="22207" xr:uid="{A13EEF48-DBF3-4517-8AA1-73432440DD98}"/>
    <cellStyle name="Comma 3 7 2 3" xfId="8324" xr:uid="{84241DE6-B7EF-47B4-815F-A311931D815F}"/>
    <cellStyle name="Comma 3 7 2 3 2" xfId="16654" xr:uid="{229FE8A9-6F81-4680-9713-C0CB55A13620}"/>
    <cellStyle name="Comma 3 7 2 3 2 2" xfId="33311" xr:uid="{F0BBE82F-F418-4E51-A156-05CF9188A326}"/>
    <cellStyle name="Comma 3 7 2 3 3" xfId="24983" xr:uid="{6E87A444-BC24-4A79-A76E-D3F67890DA5B}"/>
    <cellStyle name="Comma 3 7 2 4" xfId="11102" xr:uid="{EBE29080-4F89-4ECD-A735-C851EFB774E6}"/>
    <cellStyle name="Comma 3 7 2 4 2" xfId="27759" xr:uid="{0B3821FF-6F43-40DF-BF75-FC9B1E3C401A}"/>
    <cellStyle name="Comma 3 7 2 5" xfId="33713" xr:uid="{E002BBB0-25DA-4F53-B443-CAE50FFA09FA}"/>
    <cellStyle name="Comma 3 7 2 6" xfId="19431" xr:uid="{1D72B431-28AB-4CFA-B4E8-F2C0567F4822}"/>
    <cellStyle name="Comma 3 7 3" xfId="1888" xr:uid="{1819BEA1-E023-47CC-A063-FEB79B1F8849}"/>
    <cellStyle name="Comma 3 7 3 2" xfId="4678" xr:uid="{DDC1AA66-061B-4838-8F0B-19C866361FB0}"/>
    <cellStyle name="Comma 3 7 3 2 2" xfId="13008" xr:uid="{05BBEDF3-F192-4CC0-B58E-BA4CEF52B1E9}"/>
    <cellStyle name="Comma 3 7 3 2 2 2" xfId="29665" xr:uid="{CBB9A8CD-D527-467D-860C-9EB03A054605}"/>
    <cellStyle name="Comma 3 7 3 2 3" xfId="21337" xr:uid="{35301725-0CEC-4E06-8E25-487A504A0B50}"/>
    <cellStyle name="Comma 3 7 3 3" xfId="7454" xr:uid="{780673F0-6CA8-4731-A262-F9EFCD56BD06}"/>
    <cellStyle name="Comma 3 7 3 3 2" xfId="15784" xr:uid="{EE419B88-54D3-45F3-A56F-41ABA015F40F}"/>
    <cellStyle name="Comma 3 7 3 3 2 2" xfId="32441" xr:uid="{9E04C8DF-8B78-4DEE-A298-74AF1307EEF8}"/>
    <cellStyle name="Comma 3 7 3 3 3" xfId="24113" xr:uid="{5DB6AA48-6DFA-47F1-8F75-34A0B25AB9C2}"/>
    <cellStyle name="Comma 3 7 3 4" xfId="10232" xr:uid="{A3358A08-B79E-4406-815A-3709D04E6D70}"/>
    <cellStyle name="Comma 3 7 3 4 2" xfId="26889" xr:uid="{F434C07A-950E-47D8-847E-C3A9CF0D0933}"/>
    <cellStyle name="Comma 3 7 3 5" xfId="33573" xr:uid="{E24CF9C1-E219-46EE-AF45-E18979B6508F}"/>
    <cellStyle name="Comma 3 7 3 6" xfId="18561" xr:uid="{9D77AAFA-1EF4-47DF-9FD0-EED5EFC9ADFE}"/>
    <cellStyle name="Comma 3 7 4" xfId="3351" xr:uid="{D62B1E55-5DE8-4DF0-99F2-798085703A59}"/>
    <cellStyle name="Comma 3 7 4 2" xfId="11681" xr:uid="{C4FAB969-B505-499A-A4D6-368A3B52EB3F}"/>
    <cellStyle name="Comma 3 7 4 2 2" xfId="28338" xr:uid="{955B95B4-D1CF-48CA-BC8A-D4860FDC1B00}"/>
    <cellStyle name="Comma 3 7 4 3" xfId="20010" xr:uid="{B11BC056-3E41-4A90-9303-A94BC1D3FE30}"/>
    <cellStyle name="Comma 3 7 5" xfId="6127" xr:uid="{6B74C650-B697-473C-9B96-1BF8D4972C82}"/>
    <cellStyle name="Comma 3 7 5 2" xfId="14457" xr:uid="{C8476A86-711C-4F6B-BE2A-7FC8D4C70F05}"/>
    <cellStyle name="Comma 3 7 5 2 2" xfId="31114" xr:uid="{0A692F2F-3B6A-4800-9546-D504DF27A4CF}"/>
    <cellStyle name="Comma 3 7 5 3" xfId="22786" xr:uid="{876DCE02-A5A1-45F1-A4AE-D91953731104}"/>
    <cellStyle name="Comma 3 7 6" xfId="8905" xr:uid="{3325C000-3867-44FA-A5A8-E0DF8380A24B}"/>
    <cellStyle name="Comma 3 7 6 2" xfId="25562" xr:uid="{DBE67B61-EDC1-45C8-B963-9569DCBC58C5}"/>
    <cellStyle name="Comma 3 7 7" xfId="33438" xr:uid="{EBC32A28-DA0A-477B-8F8F-2C623B432E4B}"/>
    <cellStyle name="Comma 3 7 8" xfId="17234" xr:uid="{8C053628-53DC-4EC7-9E51-4D26A05F694E}"/>
    <cellStyle name="Comma 3 7 9" xfId="35273" xr:uid="{A4B68447-4036-4B6D-83F5-7A9A701587C0}"/>
    <cellStyle name="Comma 3 8" xfId="1035" xr:uid="{3E2A749E-C72A-442C-813C-B5CFA865E580}"/>
    <cellStyle name="Comma 3 8 2" xfId="2815" xr:uid="{5429293C-0879-4FC8-B204-38C45C630082}"/>
    <cellStyle name="Comma 3 8 2 2" xfId="5595" xr:uid="{6341F6FE-63A4-4BEB-9284-F12C63A798AB}"/>
    <cellStyle name="Comma 3 8 2 2 2" xfId="13925" xr:uid="{E791F3A8-80EA-4933-8CBA-A0E9C7FDAB6C}"/>
    <cellStyle name="Comma 3 8 2 2 2 2" xfId="30582" xr:uid="{5FB316B4-F6BD-4FB3-B075-8B1AB19BCE76}"/>
    <cellStyle name="Comma 3 8 2 2 3" xfId="22254" xr:uid="{2A7E73C6-167C-4FEA-92AC-D46B3E5D831C}"/>
    <cellStyle name="Comma 3 8 2 3" xfId="8371" xr:uid="{D3A73E31-F95A-46E5-A820-434E430C1276}"/>
    <cellStyle name="Comma 3 8 2 3 2" xfId="16701" xr:uid="{8CE75408-808B-4F2C-A9B5-DEB2CE0B15B1}"/>
    <cellStyle name="Comma 3 8 2 3 2 2" xfId="33358" xr:uid="{201726AA-B0C8-4B17-8ACE-08E0DD5AB48A}"/>
    <cellStyle name="Comma 3 8 2 3 3" xfId="25030" xr:uid="{37F8422E-AEE6-4948-9025-5B994CE0D85B}"/>
    <cellStyle name="Comma 3 8 2 4" xfId="11149" xr:uid="{BFDF4B2C-4A5E-45D8-B67A-41521AA1F08B}"/>
    <cellStyle name="Comma 3 8 2 4 2" xfId="27806" xr:uid="{C347F264-1E32-4541-A275-C2CB35A8611B}"/>
    <cellStyle name="Comma 3 8 2 5" xfId="33762" xr:uid="{490E2BFA-F885-4F5A-B324-A23A351609EC}"/>
    <cellStyle name="Comma 3 8 2 6" xfId="19478" xr:uid="{92C4E3BA-6519-432C-AD61-1FBB486BC3DD}"/>
    <cellStyle name="Comma 3 8 3" xfId="2363" xr:uid="{DFCC0024-4B5B-457B-9E24-AF95CF0F5C7A}"/>
    <cellStyle name="Comma 3 8 3 2" xfId="5153" xr:uid="{81BEDFFC-8658-4824-A6C3-A1DE4A583CCD}"/>
    <cellStyle name="Comma 3 8 3 2 2" xfId="13483" xr:uid="{97C45621-3F4B-422B-923F-7AB4A7025074}"/>
    <cellStyle name="Comma 3 8 3 2 2 2" xfId="30140" xr:uid="{089017BC-E822-4C6A-93D1-D9ECF31D6580}"/>
    <cellStyle name="Comma 3 8 3 2 3" xfId="21812" xr:uid="{373DCDEE-F78E-4707-9A80-61362DDD4A31}"/>
    <cellStyle name="Comma 3 8 3 3" xfId="7929" xr:uid="{90EE15DF-DE04-4AA6-976F-37A3FCA400CE}"/>
    <cellStyle name="Comma 3 8 3 3 2" xfId="16259" xr:uid="{B2C9EAD3-11CF-4486-93E8-ED1C87A86C8A}"/>
    <cellStyle name="Comma 3 8 3 3 2 2" xfId="32916" xr:uid="{3DC290A2-19A3-4253-B6BA-275B6605932C}"/>
    <cellStyle name="Comma 3 8 3 3 3" xfId="24588" xr:uid="{A5146076-A3FB-4F81-B47F-D5B54AE65E65}"/>
    <cellStyle name="Comma 3 8 3 4" xfId="10707" xr:uid="{5718B9DA-029A-4AAA-8E64-9CD39640D9BE}"/>
    <cellStyle name="Comma 3 8 3 4 2" xfId="27364" xr:uid="{9918B05F-AEC4-44CD-B645-44D9D609EB99}"/>
    <cellStyle name="Comma 3 8 3 5" xfId="33620" xr:uid="{9375B87F-8EC0-41F5-99D4-EDB1C955B9AA}"/>
    <cellStyle name="Comma 3 8 3 6" xfId="19036" xr:uid="{3452704D-F27E-4DED-BC03-3AB3C891648F}"/>
    <cellStyle name="Comma 3 8 4" xfId="3826" xr:uid="{2D3DABF2-339D-4A45-AEAA-16145B24FD5E}"/>
    <cellStyle name="Comma 3 8 4 2" xfId="12156" xr:uid="{CFEDA6EC-2A40-4656-8183-B067B14238DA}"/>
    <cellStyle name="Comma 3 8 4 2 2" xfId="28813" xr:uid="{586551C0-897C-4376-A494-17FDA07E97DC}"/>
    <cellStyle name="Comma 3 8 4 3" xfId="20485" xr:uid="{B1C3B743-EAC6-4657-B2F8-0A9FF54AFA6A}"/>
    <cellStyle name="Comma 3 8 5" xfId="6602" xr:uid="{EA5B3CC0-618D-431A-A43D-5B9DC57C8F8B}"/>
    <cellStyle name="Comma 3 8 5 2" xfId="14932" xr:uid="{59E26F57-C0AB-4826-93A7-A0E4796AA710}"/>
    <cellStyle name="Comma 3 8 5 2 2" xfId="31589" xr:uid="{D50F63A4-E063-4E75-B354-73580CC86A7E}"/>
    <cellStyle name="Comma 3 8 5 3" xfId="23261" xr:uid="{C3EF390D-F597-44E5-96AE-5D5D19D15476}"/>
    <cellStyle name="Comma 3 8 6" xfId="9380" xr:uid="{AAC5C42A-E514-4440-9E94-A3ED577D194E}"/>
    <cellStyle name="Comma 3 8 6 2" xfId="26037" xr:uid="{EC0F29BC-EF36-43D8-9336-5AD33F6F671A}"/>
    <cellStyle name="Comma 3 8 7" xfId="33487" xr:uid="{6D63D304-EA1F-4E4D-B69C-B2D90916F9C9}"/>
    <cellStyle name="Comma 3 8 8" xfId="17709" xr:uid="{1E3692F5-3823-4801-B944-13833D28B382}"/>
    <cellStyle name="Comma 3 8 9" xfId="35274" xr:uid="{E57BA525-7736-40FF-8E7F-9841EF09C29B}"/>
    <cellStyle name="Comma 3 9" xfId="1296" xr:uid="{80047178-B4A6-448B-B00F-59C73A446851}"/>
    <cellStyle name="Comma 3 9 2" xfId="2624" xr:uid="{F3260CD6-42CB-40FA-94E7-73559751E021}"/>
    <cellStyle name="Comma 3 9 2 2" xfId="5414" xr:uid="{DB8C55A4-2DEE-4660-B4B3-8A5CF0A362F9}"/>
    <cellStyle name="Comma 3 9 2 2 2" xfId="13744" xr:uid="{85386DDD-720B-42A4-9F22-0270AEB7143F}"/>
    <cellStyle name="Comma 3 9 2 2 2 2" xfId="30401" xr:uid="{ED251FE4-FB47-4EB0-8404-2FF40A61F6EB}"/>
    <cellStyle name="Comma 3 9 2 2 3" xfId="22073" xr:uid="{59858364-56D0-4CBA-87E2-E0C97BE412FF}"/>
    <cellStyle name="Comma 3 9 2 3" xfId="8190" xr:uid="{FFBAB9D6-4A43-403F-8D5D-4F38537C1632}"/>
    <cellStyle name="Comma 3 9 2 3 2" xfId="16520" xr:uid="{EB848F90-98BB-43A5-8A59-526EFC7A29E9}"/>
    <cellStyle name="Comma 3 9 2 3 2 2" xfId="33177" xr:uid="{E220F228-B649-4647-800A-C19C06841E92}"/>
    <cellStyle name="Comma 3 9 2 3 3" xfId="24849" xr:uid="{A78A1A4C-EA54-42AA-BA56-7FE451A378B7}"/>
    <cellStyle name="Comma 3 9 2 4" xfId="10968" xr:uid="{DFFF30A5-35EF-492C-9236-40B06C3DBCF8}"/>
    <cellStyle name="Comma 3 9 2 4 2" xfId="27625" xr:uid="{7959568E-6A2D-4B1F-862D-FF3CA8781B49}"/>
    <cellStyle name="Comma 3 9 2 5" xfId="33646" xr:uid="{E01C6CFB-6C9E-4DC0-91C7-8887DDFDB0E4}"/>
    <cellStyle name="Comma 3 9 2 6" xfId="19297" xr:uid="{D654BA89-454E-4917-955D-61D34C21548D}"/>
    <cellStyle name="Comma 3 9 3" xfId="4087" xr:uid="{4ABE14EB-D517-401C-940F-E5E5A889255C}"/>
    <cellStyle name="Comma 3 9 3 2" xfId="12417" xr:uid="{05FCACA4-0535-43DA-BFD2-379AB790A1ED}"/>
    <cellStyle name="Comma 3 9 3 2 2" xfId="29074" xr:uid="{73B7AF65-CCB1-40DB-852D-D692D0AE5559}"/>
    <cellStyle name="Comma 3 9 3 3" xfId="20746" xr:uid="{FD720A16-1C73-47D8-8EEF-3464D0E0658D}"/>
    <cellStyle name="Comma 3 9 4" xfId="6863" xr:uid="{6816EB1A-4A4B-416B-A74F-6EA58FF2A7F1}"/>
    <cellStyle name="Comma 3 9 4 2" xfId="15193" xr:uid="{A7CF1D86-6937-4B58-BBA1-291098B6A498}"/>
    <cellStyle name="Comma 3 9 4 2 2" xfId="31850" xr:uid="{FAC7D459-51CE-42E3-88EC-B0079BAAB688}"/>
    <cellStyle name="Comma 3 9 4 3" xfId="23522" xr:uid="{C79D0B24-AA18-417B-B287-D07258F84C57}"/>
    <cellStyle name="Comma 3 9 5" xfId="9641" xr:uid="{2E311C40-6F66-49C3-ADC2-4B3631E8ECF1}"/>
    <cellStyle name="Comma 3 9 5 2" xfId="26298" xr:uid="{813807D2-7545-436D-913D-A023924325D8}"/>
    <cellStyle name="Comma 3 9 6" xfId="33513" xr:uid="{9D7A904F-0F02-40B6-A4E2-CB51B44BC116}"/>
    <cellStyle name="Comma 3 9 7" xfId="17970" xr:uid="{D94AA8DD-0565-4294-8B6D-37694037C0CD}"/>
    <cellStyle name="Comma 3 9 8" xfId="35267" xr:uid="{1F97E9BB-EC51-4560-8CDC-E5BB585DBD24}"/>
    <cellStyle name="Comma 4" xfId="99" xr:uid="{7DA3869A-194B-4B0F-B8D7-337FB909585E}"/>
    <cellStyle name="Comma 4 10" xfId="1437" xr:uid="{26A409B0-0305-4E36-9257-68B83868FC60}"/>
    <cellStyle name="Comma 4 10 2" xfId="4228" xr:uid="{A2EC3197-BEC7-423A-87EC-45B6CD636745}"/>
    <cellStyle name="Comma 4 10 2 2" xfId="12558" xr:uid="{72F71142-A92D-4589-B0BC-99E60456DB46}"/>
    <cellStyle name="Comma 4 10 2 2 2" xfId="29215" xr:uid="{5B56E0C2-FF2C-4436-9CF0-DDE1B9D5CF04}"/>
    <cellStyle name="Comma 4 10 2 3" xfId="20887" xr:uid="{966571CE-BFA2-41A0-9FD8-765DB440FAE3}"/>
    <cellStyle name="Comma 4 10 3" xfId="7004" xr:uid="{BFD79886-F4D1-4DCA-BB3B-D20621A57532}"/>
    <cellStyle name="Comma 4 10 3 2" xfId="15334" xr:uid="{A7C7B4A1-BD7F-4678-AC70-269025244C78}"/>
    <cellStyle name="Comma 4 10 3 2 2" xfId="31991" xr:uid="{A97A3515-CEC4-4C54-9F2D-25BDB0FDD1E8}"/>
    <cellStyle name="Comma 4 10 3 3" xfId="23663" xr:uid="{904A409E-C23B-46F3-A7A9-0A26D53C0D41}"/>
    <cellStyle name="Comma 4 10 4" xfId="9782" xr:uid="{B9AB6F71-7C9E-4F00-815B-A91A92E1A62A}"/>
    <cellStyle name="Comma 4 10 4 2" xfId="26439" xr:uid="{4D4DBE62-415E-40E7-9955-FD2BB5FBF276}"/>
    <cellStyle name="Comma 4 10 5" xfId="33528" xr:uid="{12338FB3-0A6C-4EDA-8B05-8F587D7E5226}"/>
    <cellStyle name="Comma 4 10 6" xfId="18111" xr:uid="{D9B84350-438C-4E60-B69B-CC712C3375AC}"/>
    <cellStyle name="Comma 4 11" xfId="2900" xr:uid="{5C038FF8-430C-42A9-9292-281B11409C7C}"/>
    <cellStyle name="Comma 4 11 2" xfId="11231" xr:uid="{C94AE51F-83D4-435E-8857-02EB553194A7}"/>
    <cellStyle name="Comma 4 11 2 2" xfId="27888" xr:uid="{4A6B722D-993F-429B-87E3-F210C90212CC}"/>
    <cellStyle name="Comma 4 11 3" xfId="19560" xr:uid="{034A9544-0E86-407D-B90F-BF106ECB46F6}"/>
    <cellStyle name="Comma 4 12" xfId="5677" xr:uid="{25725783-BE3D-4F41-B912-7DF6E7385B46}"/>
    <cellStyle name="Comma 4 12 2" xfId="14007" xr:uid="{8395EFA3-EB70-4414-8E7C-CA11635775B7}"/>
    <cellStyle name="Comma 4 12 2 2" xfId="30664" xr:uid="{EE01E506-FE50-4271-9A4C-2E4C6A703BAB}"/>
    <cellStyle name="Comma 4 12 3" xfId="22336" xr:uid="{0B125781-CC76-49D3-BEC9-A7FA83875C80}"/>
    <cellStyle name="Comma 4 13" xfId="8454" xr:uid="{F05E414F-C428-4EB7-9851-3EA81CE8A224}"/>
    <cellStyle name="Comma 4 13 2" xfId="25112" xr:uid="{57005607-8021-4CEF-898B-4CD0F2577138}"/>
    <cellStyle name="Comma 4 14" xfId="33391" xr:uid="{6217FBC2-046E-4220-BB1A-8F7CBF2F5E58}"/>
    <cellStyle name="Comma 4 15" xfId="16784" xr:uid="{DAB08FE0-2453-464F-95D5-55192F4BFC01}"/>
    <cellStyle name="Comma 4 16" xfId="34726" xr:uid="{7ED9C5F6-6512-408D-A99B-871CDC2A577E}"/>
    <cellStyle name="Comma 4 2" xfId="160" xr:uid="{86BF83F8-533E-43A9-8C14-CF4BF46FBBE8}"/>
    <cellStyle name="Comma 4 2 10" xfId="5735" xr:uid="{22EE0A61-AA1C-4C4D-89C3-6B18F8AD54D0}"/>
    <cellStyle name="Comma 4 2 10 2" xfId="14065" xr:uid="{05AA2741-63CA-4CE3-9502-999128A5ABCC}"/>
    <cellStyle name="Comma 4 2 10 2 2" xfId="30722" xr:uid="{1BB6196C-4994-456E-888B-DAA88244F073}"/>
    <cellStyle name="Comma 4 2 10 3" xfId="22394" xr:uid="{5B2AA936-C7CC-4B41-BB68-88EA1EC287FE}"/>
    <cellStyle name="Comma 4 2 11" xfId="8513" xr:uid="{10E00387-B9B1-4286-B706-9A79774A05E9}"/>
    <cellStyle name="Comma 4 2 11 2" xfId="25170" xr:uid="{11F54CDF-7943-44E1-984E-035C3AEA2F37}"/>
    <cellStyle name="Comma 4 2 12" xfId="33398" xr:uid="{2CB834DB-A14B-4C43-9631-ED6840FF4650}"/>
    <cellStyle name="Comma 4 2 13" xfId="16842" xr:uid="{6331389B-E101-4408-A02F-B02F55815B3D}"/>
    <cellStyle name="Comma 4 2 14" xfId="35276" xr:uid="{2BB08297-3965-4A29-847D-7C39E1EFCDEB}"/>
    <cellStyle name="Comma 4 2 2" xfId="281" xr:uid="{13EA7C0D-48D9-4809-A6CA-53E25EE2CD7D}"/>
    <cellStyle name="Comma 4 2 2 10" xfId="33413" xr:uid="{3670BED2-A66B-4E8D-931C-726F2B18A1B8}"/>
    <cellStyle name="Comma 4 2 2 11" xfId="16962" xr:uid="{9A611B96-E8BE-4925-9448-49A0BF39B95A}"/>
    <cellStyle name="Comma 4 2 2 2" xfId="523" xr:uid="{C3A8F7F8-962B-4B9F-B08E-04F90787ACF5}"/>
    <cellStyle name="Comma 4 2 2 2 2" xfId="999" xr:uid="{E386897D-33A5-40A9-9056-71A4248FB9CF}"/>
    <cellStyle name="Comma 4 2 2 2 2 2" xfId="2813" xr:uid="{ADA58E82-BDAE-4635-9883-2BAF8AA94099}"/>
    <cellStyle name="Comma 4 2 2 2 2 2 2" xfId="5593" xr:uid="{034497F6-D5E1-4EA7-80F3-64252FE5DD6D}"/>
    <cellStyle name="Comma 4 2 2 2 2 2 2 2" xfId="13923" xr:uid="{52B6BC42-B098-43D1-8600-9AEEEB2D2C3B}"/>
    <cellStyle name="Comma 4 2 2 2 2 2 2 2 2" xfId="30580" xr:uid="{60EC138B-B47C-443D-86E7-076646176442}"/>
    <cellStyle name="Comma 4 2 2 2 2 2 2 3" xfId="22252" xr:uid="{58C4DFB8-F543-46A6-B716-47988D6556EC}"/>
    <cellStyle name="Comma 4 2 2 2 2 2 3" xfId="8369" xr:uid="{E5450B45-D4CD-4505-BF62-DC5AE025A87A}"/>
    <cellStyle name="Comma 4 2 2 2 2 2 3 2" xfId="16699" xr:uid="{ACF18119-C29D-40C3-BAC0-8BA1EF0F48D3}"/>
    <cellStyle name="Comma 4 2 2 2 2 2 3 2 2" xfId="33356" xr:uid="{CEE60112-9408-4F97-A778-409F9BF63D15}"/>
    <cellStyle name="Comma 4 2 2 2 2 2 3 3" xfId="25028" xr:uid="{C54D24A3-F395-4DA9-9740-7D7C21376D84}"/>
    <cellStyle name="Comma 4 2 2 2 2 2 4" xfId="11147" xr:uid="{0C6FA97A-E2C0-4656-9DC9-F1042CFF9904}"/>
    <cellStyle name="Comma 4 2 2 2 2 2 4 2" xfId="27804" xr:uid="{9A494284-5F3A-471B-8DAA-7AF68CFE27F1}"/>
    <cellStyle name="Comma 4 2 2 2 2 2 5" xfId="33760" xr:uid="{2AABF0AC-1CF4-45B4-9E9C-4DF2AE5108C4}"/>
    <cellStyle name="Comma 4 2 2 2 2 2 6" xfId="19476" xr:uid="{FBC79C0F-DF35-462B-BF5F-C04645F8B6D7}"/>
    <cellStyle name="Comma 4 2 2 2 2 3" xfId="2327" xr:uid="{D78A9F79-2E5D-464A-9CF9-23A0F05A42BE}"/>
    <cellStyle name="Comma 4 2 2 2 2 3 2" xfId="5117" xr:uid="{94FE199C-93DE-4D35-86A8-D75296F828E5}"/>
    <cellStyle name="Comma 4 2 2 2 2 3 2 2" xfId="13447" xr:uid="{0688AFE1-E0D1-4DAB-BABE-316999988E7F}"/>
    <cellStyle name="Comma 4 2 2 2 2 3 2 2 2" xfId="30104" xr:uid="{5D54F42C-0F12-4314-9DBC-8D149D6427A3}"/>
    <cellStyle name="Comma 4 2 2 2 2 3 2 3" xfId="21776" xr:uid="{773D574B-98E1-4653-B50F-E53991C0DBBC}"/>
    <cellStyle name="Comma 4 2 2 2 2 3 3" xfId="7893" xr:uid="{4FEA0AF1-76D7-4607-910B-89173A54C1A4}"/>
    <cellStyle name="Comma 4 2 2 2 2 3 3 2" xfId="16223" xr:uid="{5516387E-F6AD-4C62-A4E1-F1CB4AE7B0CE}"/>
    <cellStyle name="Comma 4 2 2 2 2 3 3 2 2" xfId="32880" xr:uid="{EF49BBF3-4A85-4FB8-8F42-A2FAE543D69E}"/>
    <cellStyle name="Comma 4 2 2 2 2 3 3 3" xfId="24552" xr:uid="{BD8D6904-B980-4529-9E94-5F05955C8CF1}"/>
    <cellStyle name="Comma 4 2 2 2 2 3 4" xfId="10671" xr:uid="{A823EA7B-D679-4EEC-B1FA-6F6670719990}"/>
    <cellStyle name="Comma 4 2 2 2 2 3 4 2" xfId="27328" xr:uid="{C8ED89A8-B7CA-4E85-BD5A-69723CB0974A}"/>
    <cellStyle name="Comma 4 2 2 2 2 3 5" xfId="33618" xr:uid="{B6E734FA-5E1E-489F-A6EF-C08EA94F081D}"/>
    <cellStyle name="Comma 4 2 2 2 2 3 6" xfId="19000" xr:uid="{06A72A1C-3841-45C9-ACBE-5D8F392474AA}"/>
    <cellStyle name="Comma 4 2 2 2 2 4" xfId="3790" xr:uid="{3A59E38F-56A4-4E5E-A557-94F109D9E397}"/>
    <cellStyle name="Comma 4 2 2 2 2 4 2" xfId="12120" xr:uid="{55634119-7235-4D5F-B02B-89BD444F68A4}"/>
    <cellStyle name="Comma 4 2 2 2 2 4 2 2" xfId="28777" xr:uid="{48B7E3CB-4ECE-473B-8C10-EEEADD2E9D66}"/>
    <cellStyle name="Comma 4 2 2 2 2 4 3" xfId="20449" xr:uid="{422555D4-91FB-45D1-B777-69B6C7FBD7A7}"/>
    <cellStyle name="Comma 4 2 2 2 2 5" xfId="6566" xr:uid="{85C95E2A-6230-4CAA-84EC-F7709EE3155C}"/>
    <cellStyle name="Comma 4 2 2 2 2 5 2" xfId="14896" xr:uid="{9B51538F-DE9F-48CD-A548-FFF8D668B8CA}"/>
    <cellStyle name="Comma 4 2 2 2 2 5 2 2" xfId="31553" xr:uid="{E69D4903-BB78-4B9A-ADEE-6A33DB40BC22}"/>
    <cellStyle name="Comma 4 2 2 2 2 5 3" xfId="23225" xr:uid="{924B02F9-18B4-4398-A499-12D867312200}"/>
    <cellStyle name="Comma 4 2 2 2 2 6" xfId="9344" xr:uid="{22A92A40-1FE7-41ED-9213-A2A84AEEF93A}"/>
    <cellStyle name="Comma 4 2 2 2 2 6 2" xfId="26001" xr:uid="{9B069FED-E011-459D-86A0-9C7D14235343}"/>
    <cellStyle name="Comma 4 2 2 2 2 7" xfId="33485" xr:uid="{CC548155-8881-4414-9D53-AA64171B2986}"/>
    <cellStyle name="Comma 4 2 2 2 2 8" xfId="17673" xr:uid="{73C05267-7427-48FD-875F-ABE1630289A6}"/>
    <cellStyle name="Comma 4 2 2 2 3" xfId="2764" xr:uid="{9AF114AA-1CB5-4B86-BB35-92FFDA07F410}"/>
    <cellStyle name="Comma 4 2 2 2 3 2" xfId="5546" xr:uid="{EE2D53A1-15E7-43DF-A513-524E9EC80765}"/>
    <cellStyle name="Comma 4 2 2 2 3 2 2" xfId="13876" xr:uid="{3C9D4724-7A5F-4C70-B901-67C8F5F5846E}"/>
    <cellStyle name="Comma 4 2 2 2 3 2 2 2" xfId="30533" xr:uid="{EFC7D956-DA94-47FA-B8F1-7B7658022518}"/>
    <cellStyle name="Comma 4 2 2 2 3 2 3" xfId="22205" xr:uid="{945E17D2-2512-4C51-8B8E-F126068D4207}"/>
    <cellStyle name="Comma 4 2 2 2 3 3" xfId="8322" xr:uid="{0ADBED93-25E4-4FDA-9E14-13EA4D141057}"/>
    <cellStyle name="Comma 4 2 2 2 3 3 2" xfId="16652" xr:uid="{89B3B02E-69CE-4CE5-81B4-C6B254E19E45}"/>
    <cellStyle name="Comma 4 2 2 2 3 3 2 2" xfId="33309" xr:uid="{D469487B-A4C6-421E-9B9C-32FE800E85A3}"/>
    <cellStyle name="Comma 4 2 2 2 3 3 3" xfId="24981" xr:uid="{D1B4AFF3-3EBA-471C-A6C3-D63E865EB0DE}"/>
    <cellStyle name="Comma 4 2 2 2 3 4" xfId="11100" xr:uid="{6ECF23CE-C9F9-43F8-A5B3-CF532D378AC2}"/>
    <cellStyle name="Comma 4 2 2 2 3 4 2" xfId="27757" xr:uid="{FCD77D36-0089-4C27-8FB2-9A2740F4549A}"/>
    <cellStyle name="Comma 4 2 2 2 3 5" xfId="33711" xr:uid="{1AA074DC-68F6-470F-B993-64E28A32E965}"/>
    <cellStyle name="Comma 4 2 2 2 3 6" xfId="19429" xr:uid="{B40F7029-29B9-4817-A0D7-EEC5CDB85A83}"/>
    <cellStyle name="Comma 4 2 2 2 4" xfId="1853" xr:uid="{671F2FA0-7597-456F-838B-F721B5CE7FB5}"/>
    <cellStyle name="Comma 4 2 2 2 4 2" xfId="4643" xr:uid="{0227B4E4-88FA-4A8F-9F4E-D56388688E88}"/>
    <cellStyle name="Comma 4 2 2 2 4 2 2" xfId="12973" xr:uid="{56172C53-9C04-49FF-A8B5-A518C4A1EAA9}"/>
    <cellStyle name="Comma 4 2 2 2 4 2 2 2" xfId="29630" xr:uid="{B454BA94-ED3D-4944-A926-CEDC983DD3D0}"/>
    <cellStyle name="Comma 4 2 2 2 4 2 3" xfId="21302" xr:uid="{A92DB728-ED03-4B81-834E-0EE897224BA9}"/>
    <cellStyle name="Comma 4 2 2 2 4 3" xfId="7419" xr:uid="{606D774E-6437-4CEF-9071-C4EA775ED128}"/>
    <cellStyle name="Comma 4 2 2 2 4 3 2" xfId="15749" xr:uid="{DCE82969-CE7B-4C6E-A48A-3518EB144D8A}"/>
    <cellStyle name="Comma 4 2 2 2 4 3 2 2" xfId="32406" xr:uid="{FE0B3AE1-8BEA-4AA2-B8AE-18DC4AD8B50C}"/>
    <cellStyle name="Comma 4 2 2 2 4 3 3" xfId="24078" xr:uid="{5774CC97-1116-4F4F-A4D1-27B7E88C3D49}"/>
    <cellStyle name="Comma 4 2 2 2 4 4" xfId="10197" xr:uid="{F76F9879-C708-4E56-9385-3B0E77BFEEBF}"/>
    <cellStyle name="Comma 4 2 2 2 4 4 2" xfId="26854" xr:uid="{57A3667B-0A86-488B-8BBD-69959CA73713}"/>
    <cellStyle name="Comma 4 2 2 2 4 5" xfId="33571" xr:uid="{716D560C-2071-466A-B25F-4D2D7781BC67}"/>
    <cellStyle name="Comma 4 2 2 2 4 6" xfId="18526" xr:uid="{28DD3704-5DF2-4B65-A57C-D52CB90168B4}"/>
    <cellStyle name="Comma 4 2 2 2 5" xfId="3316" xr:uid="{A06AEE41-2FA2-4C51-A82E-0B6A88B87807}"/>
    <cellStyle name="Comma 4 2 2 2 5 2" xfId="11646" xr:uid="{622554FA-3C49-49FF-AF6C-D71770BC7D4E}"/>
    <cellStyle name="Comma 4 2 2 2 5 2 2" xfId="28303" xr:uid="{36865184-658B-4259-9E5A-4CDED6DB02E0}"/>
    <cellStyle name="Comma 4 2 2 2 5 3" xfId="19975" xr:uid="{5D3D4D88-7144-404E-B3FC-CEB848C00BC6}"/>
    <cellStyle name="Comma 4 2 2 2 6" xfId="6092" xr:uid="{B1D39064-DDE4-4ED0-83B7-2003FEC3BE34}"/>
    <cellStyle name="Comma 4 2 2 2 6 2" xfId="14422" xr:uid="{FC2A7836-CF82-4D22-AD44-B8BB498D25DD}"/>
    <cellStyle name="Comma 4 2 2 2 6 2 2" xfId="31079" xr:uid="{57A3E635-A5B2-42AD-8EBB-06989FA64B93}"/>
    <cellStyle name="Comma 4 2 2 2 6 3" xfId="22751" xr:uid="{62083FD3-B680-4B98-B1E5-EA1FAE6DE748}"/>
    <cellStyle name="Comma 4 2 2 2 7" xfId="8870" xr:uid="{13A298BB-DF68-45C8-ADFD-4C2E6D5D02AD}"/>
    <cellStyle name="Comma 4 2 2 2 7 2" xfId="25527" xr:uid="{C5B34F98-E3F2-4E3E-854E-C200218CCCC7}"/>
    <cellStyle name="Comma 4 2 2 2 8" xfId="33436" xr:uid="{8BE2851B-D114-4054-96EA-E8CD80EC7A67}"/>
    <cellStyle name="Comma 4 2 2 2 9" xfId="17199" xr:uid="{37BC189C-3933-4CEC-A471-BD889E2A49BC}"/>
    <cellStyle name="Comma 4 2 2 3" xfId="759" xr:uid="{3F0E4DB5-B5B5-44BA-B9D0-E5D345F6576B}"/>
    <cellStyle name="Comma 4 2 2 3 2" xfId="2787" xr:uid="{55187ED4-F058-439E-9B3B-0F4DD6320B4D}"/>
    <cellStyle name="Comma 4 2 2 3 2 2" xfId="5569" xr:uid="{EE72AF4F-25BA-4CA5-8EDC-16301D8CCC12}"/>
    <cellStyle name="Comma 4 2 2 3 2 2 2" xfId="13899" xr:uid="{2021B555-298D-4FE0-B2FC-D162FDE7ADD7}"/>
    <cellStyle name="Comma 4 2 2 3 2 2 2 2" xfId="30556" xr:uid="{768B5FDF-7E3B-442B-AC36-38BFAA5382EC}"/>
    <cellStyle name="Comma 4 2 2 3 2 2 3" xfId="22228" xr:uid="{04C4BB1C-23CC-41D3-9689-5EE3B1E7CCE6}"/>
    <cellStyle name="Comma 4 2 2 3 2 3" xfId="8345" xr:uid="{C8222124-202C-4659-BB0C-453E45426703}"/>
    <cellStyle name="Comma 4 2 2 3 2 3 2" xfId="16675" xr:uid="{14EDBC35-F3AF-492F-A1D4-8826B8D1BA32}"/>
    <cellStyle name="Comma 4 2 2 3 2 3 2 2" xfId="33332" xr:uid="{2141912D-939C-4074-A965-E7D8BF6C8B56}"/>
    <cellStyle name="Comma 4 2 2 3 2 3 3" xfId="25004" xr:uid="{ECD44ADF-49B4-4CAA-A543-9A2E17AB61BB}"/>
    <cellStyle name="Comma 4 2 2 3 2 4" xfId="11123" xr:uid="{437917FF-C8AF-4211-9156-77DD027A3535}"/>
    <cellStyle name="Comma 4 2 2 3 2 4 2" xfId="27780" xr:uid="{96541E89-176D-455C-B0DB-0AA4544FBF85}"/>
    <cellStyle name="Comma 4 2 2 3 2 5" xfId="33734" xr:uid="{CE493F8C-8BA7-41E0-BC71-51D5AEE6694E}"/>
    <cellStyle name="Comma 4 2 2 3 2 6" xfId="19452" xr:uid="{9939EEE5-F7AA-4093-9906-C114581A8592}"/>
    <cellStyle name="Comma 4 2 2 3 3" xfId="2089" xr:uid="{7857B3C8-62F7-412F-B840-1A5B8772B03C}"/>
    <cellStyle name="Comma 4 2 2 3 3 2" xfId="4879" xr:uid="{11519667-DD7C-4797-B2A0-7AB7267559E7}"/>
    <cellStyle name="Comma 4 2 2 3 3 2 2" xfId="13209" xr:uid="{B4D8DA86-6315-4FB6-B6EE-26C42D21870F}"/>
    <cellStyle name="Comma 4 2 2 3 3 2 2 2" xfId="29866" xr:uid="{E56F162A-5CF9-4D3B-9811-CBA759024576}"/>
    <cellStyle name="Comma 4 2 2 3 3 2 3" xfId="21538" xr:uid="{3DF9DF3A-F1F0-4A70-80AA-3040F1F8B845}"/>
    <cellStyle name="Comma 4 2 2 3 3 3" xfId="7655" xr:uid="{7501C282-F975-4E57-877C-1CC6616EB44A}"/>
    <cellStyle name="Comma 4 2 2 3 3 3 2" xfId="15985" xr:uid="{17680C77-FB57-4BA9-B41E-C4E305D5CBED}"/>
    <cellStyle name="Comma 4 2 2 3 3 3 2 2" xfId="32642" xr:uid="{F9D9FCEB-118E-4D58-B68C-3A49BC5BED24}"/>
    <cellStyle name="Comma 4 2 2 3 3 3 3" xfId="24314" xr:uid="{3BA36C36-443B-4A26-A10C-11D23CE46100}"/>
    <cellStyle name="Comma 4 2 2 3 3 4" xfId="10433" xr:uid="{861FF1AE-CF5F-440A-BF0B-718E0D0A1D4F}"/>
    <cellStyle name="Comma 4 2 2 3 3 4 2" xfId="27090" xr:uid="{1D5A1220-87C4-4FE2-9AC0-6AA991A151B8}"/>
    <cellStyle name="Comma 4 2 2 3 3 5" xfId="33594" xr:uid="{6F67198A-7CCB-4F25-A37C-8473CF33E96A}"/>
    <cellStyle name="Comma 4 2 2 3 3 6" xfId="18762" xr:uid="{AAFA1E22-ACA7-4F30-B175-AB098DE53F0D}"/>
    <cellStyle name="Comma 4 2 2 3 4" xfId="3552" xr:uid="{8FBC0060-DE40-405C-8A35-8A1E97A56529}"/>
    <cellStyle name="Comma 4 2 2 3 4 2" xfId="11882" xr:uid="{847B25A6-8F84-4DEF-83DD-3BD7D09C2968}"/>
    <cellStyle name="Comma 4 2 2 3 4 2 2" xfId="28539" xr:uid="{45496586-4950-419C-91B6-9EF99BD184C1}"/>
    <cellStyle name="Comma 4 2 2 3 4 3" xfId="20211" xr:uid="{8514CC25-A2F9-43D7-8093-4C251FEFF58E}"/>
    <cellStyle name="Comma 4 2 2 3 5" xfId="6328" xr:uid="{D20FEA34-C7B0-4A18-AC1E-9E81105F6C8B}"/>
    <cellStyle name="Comma 4 2 2 3 5 2" xfId="14658" xr:uid="{8E210ADE-24AB-4F01-B79B-A223ED2E9931}"/>
    <cellStyle name="Comma 4 2 2 3 5 2 2" xfId="31315" xr:uid="{8F8D4332-EBDD-45F7-AF95-0E58DDB1AB78}"/>
    <cellStyle name="Comma 4 2 2 3 5 3" xfId="22987" xr:uid="{7A52D41A-0EFC-49CC-8685-132BD0F3DFF0}"/>
    <cellStyle name="Comma 4 2 2 3 6" xfId="9106" xr:uid="{8EDAD0E1-B164-40FF-A8B9-398419B3498A}"/>
    <cellStyle name="Comma 4 2 2 3 6 2" xfId="25763" xr:uid="{4975A0C0-FEB6-43A0-B46D-D0466AE5A7C4}"/>
    <cellStyle name="Comma 4 2 2 3 7" xfId="33459" xr:uid="{8B981E16-9E6E-4848-A5E9-085C8B4DC4C8}"/>
    <cellStyle name="Comma 4 2 2 3 8" xfId="17435" xr:uid="{827A0EB7-BC87-4FC0-AC09-DDE553B6F6DF}"/>
    <cellStyle name="Comma 4 2 2 4" xfId="1236" xr:uid="{9ED5415E-16DD-49A9-B870-66DB428304D7}"/>
    <cellStyle name="Comma 4 2 2 4 2" xfId="2836" xr:uid="{932DE6F0-4149-4321-9A0F-D34FBBE44EE1}"/>
    <cellStyle name="Comma 4 2 2 4 2 2" xfId="5616" xr:uid="{229E99EB-C918-45CA-B870-A4BFDFA13DDD}"/>
    <cellStyle name="Comma 4 2 2 4 2 2 2" xfId="13946" xr:uid="{D15FE678-4D4A-4F2B-A738-7E17CDDA55BF}"/>
    <cellStyle name="Comma 4 2 2 4 2 2 2 2" xfId="30603" xr:uid="{C617DF2C-0C85-443D-9D79-5203F695D55E}"/>
    <cellStyle name="Comma 4 2 2 4 2 2 3" xfId="22275" xr:uid="{B75257E7-2BE2-4076-A4A7-8B3FEA52EF83}"/>
    <cellStyle name="Comma 4 2 2 4 2 3" xfId="8392" xr:uid="{C24D2686-FC68-4319-B87F-A7C0A091D5F4}"/>
    <cellStyle name="Comma 4 2 2 4 2 3 2" xfId="16722" xr:uid="{AF879AFC-4626-407D-B96C-59991D26212E}"/>
    <cellStyle name="Comma 4 2 2 4 2 3 2 2" xfId="33379" xr:uid="{B6F91BFA-A774-4FEA-8A8B-1512EEC8B685}"/>
    <cellStyle name="Comma 4 2 2 4 2 3 3" xfId="25051" xr:uid="{959307AD-DBB5-4817-80FA-D3CD5788504A}"/>
    <cellStyle name="Comma 4 2 2 4 2 4" xfId="11170" xr:uid="{51FC7BC9-421B-41B2-8F55-80948A0DE117}"/>
    <cellStyle name="Comma 4 2 2 4 2 4 2" xfId="27827" xr:uid="{C2588B40-A588-4DA2-8EDC-CB633840D7B1}"/>
    <cellStyle name="Comma 4 2 2 4 2 5" xfId="33783" xr:uid="{60407ED7-49DB-4CF4-9BEF-757800129EF1}"/>
    <cellStyle name="Comma 4 2 2 4 2 6" xfId="19499" xr:uid="{6CF17025-FEC6-4AFE-A217-8524762425DA}"/>
    <cellStyle name="Comma 4 2 2 4 3" xfId="2564" xr:uid="{7EC8869E-5ACE-43E1-ABF7-5960870B7DAD}"/>
    <cellStyle name="Comma 4 2 2 4 3 2" xfId="5354" xr:uid="{31505FAA-80BE-4030-B673-37183D3337EC}"/>
    <cellStyle name="Comma 4 2 2 4 3 2 2" xfId="13684" xr:uid="{A5F09023-3165-4ECC-9BA2-291F740E1118}"/>
    <cellStyle name="Comma 4 2 2 4 3 2 2 2" xfId="30341" xr:uid="{70047273-8169-4274-8406-CE0FF5806E28}"/>
    <cellStyle name="Comma 4 2 2 4 3 2 3" xfId="22013" xr:uid="{6BC643E7-06C1-4633-90A6-F5C501BF194F}"/>
    <cellStyle name="Comma 4 2 2 4 3 3" xfId="8130" xr:uid="{604C6AAB-7268-4E02-9CDF-E7A524A15C65}"/>
    <cellStyle name="Comma 4 2 2 4 3 3 2" xfId="16460" xr:uid="{9D98E9C7-73A7-4D68-80E8-BB2696EE059B}"/>
    <cellStyle name="Comma 4 2 2 4 3 3 2 2" xfId="33117" xr:uid="{DFA26D28-B8E0-4643-9640-2A5289B94BF7}"/>
    <cellStyle name="Comma 4 2 2 4 3 3 3" xfId="24789" xr:uid="{760DC9D1-42FE-47A0-8A8D-06F583CB2920}"/>
    <cellStyle name="Comma 4 2 2 4 3 4" xfId="10908" xr:uid="{77DC2E7E-39E4-4933-ACAA-4D8495A43951}"/>
    <cellStyle name="Comma 4 2 2 4 3 4 2" xfId="27565" xr:uid="{7C8EEE8C-AC3C-4871-84D6-21D50E6E88DC}"/>
    <cellStyle name="Comma 4 2 2 4 3 5" xfId="33641" xr:uid="{9A1D5970-CD5F-42A8-BD59-2FF1176F15DC}"/>
    <cellStyle name="Comma 4 2 2 4 3 6" xfId="19237" xr:uid="{A6C44D33-7B40-454C-B84C-A1ACDA27F826}"/>
    <cellStyle name="Comma 4 2 2 4 4" xfId="4027" xr:uid="{8F498CF7-25B6-48E1-A519-8092275E3191}"/>
    <cellStyle name="Comma 4 2 2 4 4 2" xfId="12357" xr:uid="{70CACFCE-F67D-415B-8165-D8EA64840F92}"/>
    <cellStyle name="Comma 4 2 2 4 4 2 2" xfId="29014" xr:uid="{12B086FB-71A8-437E-8B95-EED907D3F10E}"/>
    <cellStyle name="Comma 4 2 2 4 4 3" xfId="20686" xr:uid="{219BACF6-CF1D-40E7-A69D-3815289699DA}"/>
    <cellStyle name="Comma 4 2 2 4 5" xfId="6803" xr:uid="{AAE43D80-9942-4743-B50B-75BD376391FB}"/>
    <cellStyle name="Comma 4 2 2 4 5 2" xfId="15133" xr:uid="{84394470-5AE5-4055-A328-ACA464521939}"/>
    <cellStyle name="Comma 4 2 2 4 5 2 2" xfId="31790" xr:uid="{4ADB15EC-7CFD-40D6-893C-F3F3279C17EE}"/>
    <cellStyle name="Comma 4 2 2 4 5 3" xfId="23462" xr:uid="{6EC94D45-CDBE-4DD2-91F7-7430A6F66A96}"/>
    <cellStyle name="Comma 4 2 2 4 6" xfId="9581" xr:uid="{B2384EE1-3461-4AD2-BCA8-389364ED6BFA}"/>
    <cellStyle name="Comma 4 2 2 4 6 2" xfId="26238" xr:uid="{E1026ED6-BC86-449C-A865-172B05821C2A}"/>
    <cellStyle name="Comma 4 2 2 4 7" xfId="33508" xr:uid="{3B571497-28A1-4FCC-9799-EEF1033C034A}"/>
    <cellStyle name="Comma 4 2 2 4 8" xfId="17910" xr:uid="{315DAEEA-DC93-43BF-9396-3DCBA645182D}"/>
    <cellStyle name="Comma 4 2 2 5" xfId="2741" xr:uid="{8F5A94A5-AA41-419E-8ED6-DDCB4DE7FBEA}"/>
    <cellStyle name="Comma 4 2 2 5 2" xfId="5523" xr:uid="{31B060C3-2A59-4913-A5E7-AEB6BEA2E76C}"/>
    <cellStyle name="Comma 4 2 2 5 2 2" xfId="13853" xr:uid="{0F143147-DDC1-44CE-8DF8-1BB8AD3F7F66}"/>
    <cellStyle name="Comma 4 2 2 5 2 2 2" xfId="30510" xr:uid="{E5174C7E-086A-4F3E-ADBA-1D6033D24404}"/>
    <cellStyle name="Comma 4 2 2 5 2 3" xfId="22182" xr:uid="{EB42BAE3-2D4A-47DD-82F0-FA6C987BDB19}"/>
    <cellStyle name="Comma 4 2 2 5 3" xfId="8299" xr:uid="{5A7B1738-C046-4588-8837-4D05212CE99A}"/>
    <cellStyle name="Comma 4 2 2 5 3 2" xfId="16629" xr:uid="{873DD031-036F-4E04-95F5-F54B6B77CFA6}"/>
    <cellStyle name="Comma 4 2 2 5 3 2 2" xfId="33286" xr:uid="{66E02DFA-038B-4912-953E-0CBD128D3724}"/>
    <cellStyle name="Comma 4 2 2 5 3 3" xfId="24958" xr:uid="{AD3F3963-93E1-4BBE-B636-08B618AFD55C}"/>
    <cellStyle name="Comma 4 2 2 5 4" xfId="11077" xr:uid="{61505B76-F1E0-42BA-BE3A-A1F52DC6789C}"/>
    <cellStyle name="Comma 4 2 2 5 4 2" xfId="27734" xr:uid="{3E0F7A06-4C27-4E00-AD23-1B97D14B07E3}"/>
    <cellStyle name="Comma 4 2 2 5 5" xfId="33688" xr:uid="{63C1B2F9-3988-48E0-9E61-AD369C208223}"/>
    <cellStyle name="Comma 4 2 2 5 6" xfId="19406" xr:uid="{825E9043-164B-4AB7-80A8-8F66261DFADB}"/>
    <cellStyle name="Comma 4 2 2 6" xfId="1616" xr:uid="{FBC503FC-9556-48FA-9DAA-9A894531C156}"/>
    <cellStyle name="Comma 4 2 2 6 2" xfId="4406" xr:uid="{A3A66588-6DD6-4183-8EB6-D360768F13CF}"/>
    <cellStyle name="Comma 4 2 2 6 2 2" xfId="12736" xr:uid="{650F742F-A0B2-46CE-B0D1-DCAE01F914CA}"/>
    <cellStyle name="Comma 4 2 2 6 2 2 2" xfId="29393" xr:uid="{81FD69FE-7BB2-4D13-AA43-D5A7E749331C}"/>
    <cellStyle name="Comma 4 2 2 6 2 3" xfId="21065" xr:uid="{5F778065-FC23-4512-AFE8-FE0D360667FE}"/>
    <cellStyle name="Comma 4 2 2 6 3" xfId="7182" xr:uid="{893F85C8-8A83-4F5F-9958-9EAF874EB019}"/>
    <cellStyle name="Comma 4 2 2 6 3 2" xfId="15512" xr:uid="{972E641C-C02A-472F-8625-5C16E0B6C6F8}"/>
    <cellStyle name="Comma 4 2 2 6 3 2 2" xfId="32169" xr:uid="{7D06ED87-750C-478A-A8B1-2A6236F119A9}"/>
    <cellStyle name="Comma 4 2 2 6 3 3" xfId="23841" xr:uid="{9EE9100F-F28D-43D6-9B0B-9EF46E152245}"/>
    <cellStyle name="Comma 4 2 2 6 4" xfId="9960" xr:uid="{73554884-57AE-47FB-8E09-F2719F7D632D}"/>
    <cellStyle name="Comma 4 2 2 6 4 2" xfId="26617" xr:uid="{5F5F461D-2A1C-44C5-8BAC-FB231BA40BCB}"/>
    <cellStyle name="Comma 4 2 2 6 5" xfId="33548" xr:uid="{C0187984-5A21-4DE8-A7F6-5649BBBC97F4}"/>
    <cellStyle name="Comma 4 2 2 6 6" xfId="18289" xr:uid="{1B96BE0E-4393-4A21-BBDC-D15D21E3A755}"/>
    <cellStyle name="Comma 4 2 2 7" xfId="3079" xr:uid="{0F7B9E55-BF86-4C20-BBE8-622A84E89CB8}"/>
    <cellStyle name="Comma 4 2 2 7 2" xfId="11409" xr:uid="{3B10402E-1FE4-4EF8-BFE1-8ACEFB1B3EC5}"/>
    <cellStyle name="Comma 4 2 2 7 2 2" xfId="28066" xr:uid="{A9367CDF-FDCD-4154-B0C8-2CFC8B024FAC}"/>
    <cellStyle name="Comma 4 2 2 7 3" xfId="19738" xr:uid="{941879B7-D2E9-45A3-A18D-76013AD831AC}"/>
    <cellStyle name="Comma 4 2 2 8" xfId="5855" xr:uid="{BB5E8714-1B32-4E83-BC81-4726C3A73F59}"/>
    <cellStyle name="Comma 4 2 2 8 2" xfId="14185" xr:uid="{732741CF-985C-4658-B557-5B42D8FE20D9}"/>
    <cellStyle name="Comma 4 2 2 8 2 2" xfId="30842" xr:uid="{8B41CF46-5767-4501-88B5-BE9ADA752EA1}"/>
    <cellStyle name="Comma 4 2 2 8 3" xfId="22514" xr:uid="{E7F7C563-DF56-44C9-9F9D-B9EBE958CE93}"/>
    <cellStyle name="Comma 4 2 2 9" xfId="8633" xr:uid="{DDC3928F-79E1-4AA9-ADCE-947E64452E56}"/>
    <cellStyle name="Comma 4 2 2 9 2" xfId="25290" xr:uid="{18CED6AA-B10D-434A-9E3E-5569A1E00FA5}"/>
    <cellStyle name="Comma 4 2 3" xfId="403" xr:uid="{7C7D8C86-4363-4486-8D7B-A4D04640E689}"/>
    <cellStyle name="Comma 4 2 3 2" xfId="881" xr:uid="{33F9EAE0-89ED-4D88-B454-ED087B780A10}"/>
    <cellStyle name="Comma 4 2 3 2 2" xfId="2799" xr:uid="{68113761-345E-42B7-A568-1368AF451B7A}"/>
    <cellStyle name="Comma 4 2 3 2 2 2" xfId="5579" xr:uid="{5B7180D2-94E8-46A7-925B-0A77D5AA179F}"/>
    <cellStyle name="Comma 4 2 3 2 2 2 2" xfId="13909" xr:uid="{0DD31C7A-533F-4913-A4DA-FB7B315998D9}"/>
    <cellStyle name="Comma 4 2 3 2 2 2 2 2" xfId="30566" xr:uid="{B028ED52-D985-4C74-86AF-A5B4660601ED}"/>
    <cellStyle name="Comma 4 2 3 2 2 2 3" xfId="22238" xr:uid="{2BF70A95-3BB8-4070-9DB1-3F7CBFD10F8B}"/>
    <cellStyle name="Comma 4 2 3 2 2 3" xfId="8355" xr:uid="{7A6C2BF7-2830-4963-9195-E900257A147D}"/>
    <cellStyle name="Comma 4 2 3 2 2 3 2" xfId="16685" xr:uid="{0CD02BE2-B8C4-4CA7-B1F0-A89535D1154E}"/>
    <cellStyle name="Comma 4 2 3 2 2 3 2 2" xfId="33342" xr:uid="{92344D30-E0AD-4277-A206-6B2DD7B3D24A}"/>
    <cellStyle name="Comma 4 2 3 2 2 3 3" xfId="25014" xr:uid="{6FACAAEE-BADE-4B97-B41A-80CAA124A7FA}"/>
    <cellStyle name="Comma 4 2 3 2 2 4" xfId="11133" xr:uid="{9A8CA29F-72F0-4756-AD28-0943FD8FFAA0}"/>
    <cellStyle name="Comma 4 2 3 2 2 4 2" xfId="27790" xr:uid="{7E65099B-EE80-439B-A8C6-A4A5642DA107}"/>
    <cellStyle name="Comma 4 2 3 2 2 5" xfId="33746" xr:uid="{37972FFC-81BA-4DBF-8950-49177B812BEF}"/>
    <cellStyle name="Comma 4 2 3 2 2 6" xfId="19462" xr:uid="{8FDCE444-C044-4D21-9C19-C7FF4265D133}"/>
    <cellStyle name="Comma 4 2 3 2 3" xfId="2209" xr:uid="{90DAE370-23E4-486A-B267-A2EC124F952E}"/>
    <cellStyle name="Comma 4 2 3 2 3 2" xfId="4999" xr:uid="{B8BF80AB-F885-4CAC-A445-CCEE29CD67EC}"/>
    <cellStyle name="Comma 4 2 3 2 3 2 2" xfId="13329" xr:uid="{7BF84676-52D6-4899-B9F1-5F936DAE6638}"/>
    <cellStyle name="Comma 4 2 3 2 3 2 2 2" xfId="29986" xr:uid="{D751753F-3E18-4724-8434-FAE0F4F3B73F}"/>
    <cellStyle name="Comma 4 2 3 2 3 2 3" xfId="21658" xr:uid="{419DF7DE-85F7-48CE-A484-31CD68DA0523}"/>
    <cellStyle name="Comma 4 2 3 2 3 3" xfId="7775" xr:uid="{D00D0BA9-728D-49B9-ABDF-F6BB1C8BDD1F}"/>
    <cellStyle name="Comma 4 2 3 2 3 3 2" xfId="16105" xr:uid="{71C2B5E9-BD75-4CD8-9A8B-FBCBCF39DB6D}"/>
    <cellStyle name="Comma 4 2 3 2 3 3 2 2" xfId="32762" xr:uid="{5B98B4FD-1373-456A-A17F-94D5B8513B32}"/>
    <cellStyle name="Comma 4 2 3 2 3 3 3" xfId="24434" xr:uid="{92B4E0E4-C966-466E-B96B-55E35DC1EEE0}"/>
    <cellStyle name="Comma 4 2 3 2 3 4" xfId="10553" xr:uid="{AAE9643B-E664-44B5-B52D-75C645FE9EB5}"/>
    <cellStyle name="Comma 4 2 3 2 3 4 2" xfId="27210" xr:uid="{BCA0DF39-D5FF-492B-A334-89B1ABD770A6}"/>
    <cellStyle name="Comma 4 2 3 2 3 5" xfId="33604" xr:uid="{8D6BB25D-16A0-471C-A0D1-4E2ADA8272E5}"/>
    <cellStyle name="Comma 4 2 3 2 3 6" xfId="18882" xr:uid="{3872AE07-0356-45BD-A762-575BF775E147}"/>
    <cellStyle name="Comma 4 2 3 2 4" xfId="3672" xr:uid="{446C524D-D20C-411D-A836-CAFD155C500D}"/>
    <cellStyle name="Comma 4 2 3 2 4 2" xfId="12002" xr:uid="{3410F8BB-3D0E-486E-97DC-642F5BED580B}"/>
    <cellStyle name="Comma 4 2 3 2 4 2 2" xfId="28659" xr:uid="{8BBF73D4-A0AC-4D23-AF6B-63A84B6F07E7}"/>
    <cellStyle name="Comma 4 2 3 2 4 3" xfId="20331" xr:uid="{6C1B29A6-2E22-46F3-8B97-29C080534B28}"/>
    <cellStyle name="Comma 4 2 3 2 5" xfId="6448" xr:uid="{46BF1C8E-E3FD-413C-95C4-8E1E1B237C9F}"/>
    <cellStyle name="Comma 4 2 3 2 5 2" xfId="14778" xr:uid="{FAE47A2D-A58E-4489-8B39-8E37C1109BDF}"/>
    <cellStyle name="Comma 4 2 3 2 5 2 2" xfId="31435" xr:uid="{6F198BF9-ECB0-4533-9B61-CFF9C29AC1AF}"/>
    <cellStyle name="Comma 4 2 3 2 5 3" xfId="23107" xr:uid="{A388B0A2-277C-4C68-ADCF-C1920CCD9D48}"/>
    <cellStyle name="Comma 4 2 3 2 6" xfId="9226" xr:uid="{49CAC864-CB54-4AFF-8395-F9CF7F9EE690}"/>
    <cellStyle name="Comma 4 2 3 2 6 2" xfId="25883" xr:uid="{62232A2B-A712-44C0-843E-0FDA29DB3B22}"/>
    <cellStyle name="Comma 4 2 3 2 7" xfId="33471" xr:uid="{95379A07-2440-42A5-8D65-0B22767DB704}"/>
    <cellStyle name="Comma 4 2 3 2 8" xfId="17555" xr:uid="{5C4B6E0E-E54B-4015-B9E9-2D1B813F079F}"/>
    <cellStyle name="Comma 4 2 3 3" xfId="2750" xr:uid="{5F1D9ED4-1CFC-4C17-B99C-3C4DF1545F48}"/>
    <cellStyle name="Comma 4 2 3 3 2" xfId="5532" xr:uid="{BBC8D5DC-407C-452E-BDC1-3A74BA7A362A}"/>
    <cellStyle name="Comma 4 2 3 3 2 2" xfId="13862" xr:uid="{359C6CA5-BBC9-41C4-9356-B561FA0532D5}"/>
    <cellStyle name="Comma 4 2 3 3 2 2 2" xfId="30519" xr:uid="{A17EC390-54B5-4C63-9C33-A3592560F107}"/>
    <cellStyle name="Comma 4 2 3 3 2 3" xfId="22191" xr:uid="{2A9F91BC-F6A3-4A2C-9F77-E52149A3FA32}"/>
    <cellStyle name="Comma 4 2 3 3 3" xfId="8308" xr:uid="{F7B7FE4D-8962-4ACE-BA71-B24C1EECD122}"/>
    <cellStyle name="Comma 4 2 3 3 3 2" xfId="16638" xr:uid="{3D05BE38-A030-4F6F-A82D-575D4CA3B542}"/>
    <cellStyle name="Comma 4 2 3 3 3 2 2" xfId="33295" xr:uid="{9759B606-6457-4E14-B8F8-10739095250A}"/>
    <cellStyle name="Comma 4 2 3 3 3 3" xfId="24967" xr:uid="{253B67AA-9F1E-4E23-8A6D-23A3AF04D850}"/>
    <cellStyle name="Comma 4 2 3 3 4" xfId="11086" xr:uid="{B3BCF4CC-87E5-4A50-8BE0-96D066746120}"/>
    <cellStyle name="Comma 4 2 3 3 4 2" xfId="27743" xr:uid="{FFE643E6-99AD-4CB3-A5C3-5DF92DC5CC87}"/>
    <cellStyle name="Comma 4 2 3 3 5" xfId="33697" xr:uid="{2E6D67B1-4EE5-4B3E-BFBC-B544365E66C7}"/>
    <cellStyle name="Comma 4 2 3 3 6" xfId="19415" xr:uid="{928185ED-7C15-4D54-A692-49D42354D631}"/>
    <cellStyle name="Comma 4 2 3 4" xfId="1733" xr:uid="{37C4CBB6-8D91-43DB-819C-9BF1E8392CD7}"/>
    <cellStyle name="Comma 4 2 3 4 2" xfId="4523" xr:uid="{12EC1CC5-C066-4B00-B6FC-73A19FF2C30C}"/>
    <cellStyle name="Comma 4 2 3 4 2 2" xfId="12853" xr:uid="{94BF5C33-5108-4BA6-A142-EE5751BA0682}"/>
    <cellStyle name="Comma 4 2 3 4 2 2 2" xfId="29510" xr:uid="{4DB98571-2853-431D-A677-B67A197D7FE8}"/>
    <cellStyle name="Comma 4 2 3 4 2 3" xfId="21182" xr:uid="{BF9A7BD5-2682-424D-AFC4-A0B06B57A3AF}"/>
    <cellStyle name="Comma 4 2 3 4 3" xfId="7299" xr:uid="{9618E094-C549-4721-BD44-8CD3605456CE}"/>
    <cellStyle name="Comma 4 2 3 4 3 2" xfId="15629" xr:uid="{97B156BD-6C85-48A3-8550-AE3E390EB394}"/>
    <cellStyle name="Comma 4 2 3 4 3 2 2" xfId="32286" xr:uid="{8231BF75-4439-4415-ADEB-186F0FB25798}"/>
    <cellStyle name="Comma 4 2 3 4 3 3" xfId="23958" xr:uid="{EF9194E4-3725-4E2D-A9A0-1C0D54B92F18}"/>
    <cellStyle name="Comma 4 2 3 4 4" xfId="10077" xr:uid="{FABC1D25-1D74-4D28-971F-319112D913A4}"/>
    <cellStyle name="Comma 4 2 3 4 4 2" xfId="26734" xr:uid="{6E80202F-830B-4958-8434-52566E08FCE3}"/>
    <cellStyle name="Comma 4 2 3 4 5" xfId="33557" xr:uid="{0E126F63-A7AC-4404-8167-B4ADB7379C6E}"/>
    <cellStyle name="Comma 4 2 3 4 6" xfId="18406" xr:uid="{10C87262-285A-47BC-BC09-97FF9FCC5512}"/>
    <cellStyle name="Comma 4 2 3 5" xfId="3196" xr:uid="{3B3F361B-A37A-4163-937B-01BF4C967A0B}"/>
    <cellStyle name="Comma 4 2 3 5 2" xfId="11526" xr:uid="{C8F98B8C-A9D7-485A-99D8-0506F3EBC8A8}"/>
    <cellStyle name="Comma 4 2 3 5 2 2" xfId="28183" xr:uid="{1428FB04-97E7-43E9-8F62-059D72F50642}"/>
    <cellStyle name="Comma 4 2 3 5 3" xfId="19855" xr:uid="{D623A311-B716-4468-96D9-608B07C332C8}"/>
    <cellStyle name="Comma 4 2 3 6" xfId="5972" xr:uid="{AB8555E6-C9A2-49AF-909F-2935197C295B}"/>
    <cellStyle name="Comma 4 2 3 6 2" xfId="14302" xr:uid="{CF4D8625-9109-46DC-943E-184905656056}"/>
    <cellStyle name="Comma 4 2 3 6 2 2" xfId="30959" xr:uid="{02DF9882-A93E-43C6-AF15-8C2569EA9E17}"/>
    <cellStyle name="Comma 4 2 3 6 3" xfId="22631" xr:uid="{7C053636-4AD8-4CA9-B8C0-8B512341711A}"/>
    <cellStyle name="Comma 4 2 3 7" xfId="8750" xr:uid="{A59D30E2-80C1-47AF-A52B-F407B673550F}"/>
    <cellStyle name="Comma 4 2 3 7 2" xfId="25407" xr:uid="{EA734533-6D86-4DC5-8F1C-8C4771078F1D}"/>
    <cellStyle name="Comma 4 2 3 8" xfId="33422" xr:uid="{BF55FEBC-C0DC-4FF5-BE98-297AB3827402}"/>
    <cellStyle name="Comma 4 2 3 9" xfId="17079" xr:uid="{6E0AEF85-C8C2-4107-BB29-3C2099557922}"/>
    <cellStyle name="Comma 4 2 4" xfId="639" xr:uid="{E1CD04C6-094C-4BCB-8B94-55E3DF506027}"/>
    <cellStyle name="Comma 4 2 4 2" xfId="2773" xr:uid="{6D830A3D-30A5-43C4-B1AD-E24C20F5955C}"/>
    <cellStyle name="Comma 4 2 4 2 2" xfId="5555" xr:uid="{38A2C152-37F4-4BD2-8561-966E700FF004}"/>
    <cellStyle name="Comma 4 2 4 2 2 2" xfId="13885" xr:uid="{AA4EC0D7-DF92-4ADC-9868-011D1F355703}"/>
    <cellStyle name="Comma 4 2 4 2 2 2 2" xfId="30542" xr:uid="{C73FF562-1B67-4DDD-BA77-BF93DFBD57DC}"/>
    <cellStyle name="Comma 4 2 4 2 2 3" xfId="22214" xr:uid="{66A4E98C-E548-479E-B0B5-7EE5A8E73EC2}"/>
    <cellStyle name="Comma 4 2 4 2 3" xfId="8331" xr:uid="{E7E28212-D330-4ADE-897C-4A3B5EC23B0F}"/>
    <cellStyle name="Comma 4 2 4 2 3 2" xfId="16661" xr:uid="{EA2E6499-7BF4-48C7-9D09-E49F7D28ACCA}"/>
    <cellStyle name="Comma 4 2 4 2 3 2 2" xfId="33318" xr:uid="{25364811-B351-4A15-8F2C-D6110AFE0118}"/>
    <cellStyle name="Comma 4 2 4 2 3 3" xfId="24990" xr:uid="{493376E2-13C8-4D18-BCBB-8E6751C9B1B6}"/>
    <cellStyle name="Comma 4 2 4 2 4" xfId="11109" xr:uid="{F25ACA02-521E-44B1-A3B8-C6E7F813161E}"/>
    <cellStyle name="Comma 4 2 4 2 4 2" xfId="27766" xr:uid="{C9E87117-CB71-481F-B7A4-D5C65F4A7714}"/>
    <cellStyle name="Comma 4 2 4 2 5" xfId="33720" xr:uid="{FED69AEA-3F96-4C83-B2DB-FF54386BF9BD}"/>
    <cellStyle name="Comma 4 2 4 2 6" xfId="19438" xr:uid="{C7A44AF7-6FC3-46DA-A6F7-65FAB4A1592D}"/>
    <cellStyle name="Comma 4 2 4 3" xfId="1969" xr:uid="{D00C11F8-7726-48DB-8694-E862B5144ADC}"/>
    <cellStyle name="Comma 4 2 4 3 2" xfId="4759" xr:uid="{085ED1C1-4124-4FB3-9DC7-7667ACE3E39F}"/>
    <cellStyle name="Comma 4 2 4 3 2 2" xfId="13089" xr:uid="{22CCC241-B090-4EB5-B87D-3E5F79405BA6}"/>
    <cellStyle name="Comma 4 2 4 3 2 2 2" xfId="29746" xr:uid="{FDAFB5ED-8B6A-49E2-9C79-378DDA69FE89}"/>
    <cellStyle name="Comma 4 2 4 3 2 3" xfId="21418" xr:uid="{6637D7CE-C4D4-42AE-AA83-16724197F510}"/>
    <cellStyle name="Comma 4 2 4 3 3" xfId="7535" xr:uid="{EBAD5AFE-4A44-4A83-850E-42DB2B092C0A}"/>
    <cellStyle name="Comma 4 2 4 3 3 2" xfId="15865" xr:uid="{7EE74DD7-F7D4-43AB-BF70-E75BF70A99BA}"/>
    <cellStyle name="Comma 4 2 4 3 3 2 2" xfId="32522" xr:uid="{3ACEDD89-58CB-4F0B-8EA3-E435F48121B2}"/>
    <cellStyle name="Comma 4 2 4 3 3 3" xfId="24194" xr:uid="{CA3805FB-20CB-402A-AA5C-C863446BF7E4}"/>
    <cellStyle name="Comma 4 2 4 3 4" xfId="10313" xr:uid="{99015C4D-6789-49D1-98FF-6B2D7B6268C3}"/>
    <cellStyle name="Comma 4 2 4 3 4 2" xfId="26970" xr:uid="{992BB44B-0388-44CC-905F-9931224F94B1}"/>
    <cellStyle name="Comma 4 2 4 3 5" xfId="33580" xr:uid="{3A4F38A9-CFB0-4291-9AD8-F507B1FFD9BD}"/>
    <cellStyle name="Comma 4 2 4 3 6" xfId="18642" xr:uid="{ED99EA89-AF18-41C4-8E9D-342105A626D4}"/>
    <cellStyle name="Comma 4 2 4 4" xfId="3432" xr:uid="{A0359729-A31A-4A4A-8529-2B0D8E5262A9}"/>
    <cellStyle name="Comma 4 2 4 4 2" xfId="11762" xr:uid="{82F87F75-C225-4878-BC04-B41E5DB27AEB}"/>
    <cellStyle name="Comma 4 2 4 4 2 2" xfId="28419" xr:uid="{77CB7E0A-79F0-4D22-A50D-12C54C9CE7B3}"/>
    <cellStyle name="Comma 4 2 4 4 3" xfId="20091" xr:uid="{D3297253-877D-49D5-A1C1-9DE6B1FD2EB2}"/>
    <cellStyle name="Comma 4 2 4 5" xfId="6208" xr:uid="{7D209C52-7889-4316-967A-F3E13F44AD89}"/>
    <cellStyle name="Comma 4 2 4 5 2" xfId="14538" xr:uid="{CE280853-8FA8-47A7-8BB7-C3B4654CA947}"/>
    <cellStyle name="Comma 4 2 4 5 2 2" xfId="31195" xr:uid="{42236B5D-FC2C-43C6-8B09-687C3984B4FC}"/>
    <cellStyle name="Comma 4 2 4 5 3" xfId="22867" xr:uid="{5A479AC9-ABF5-4EA0-A4FD-60841EFB4A29}"/>
    <cellStyle name="Comma 4 2 4 6" xfId="8986" xr:uid="{03A6C621-DE6B-4456-9AA7-B8C77B4C2E6D}"/>
    <cellStyle name="Comma 4 2 4 6 2" xfId="25643" xr:uid="{8201A222-0E69-4FE8-B37E-3EC66A79093F}"/>
    <cellStyle name="Comma 4 2 4 7" xfId="33445" xr:uid="{A9BC5FB4-9EA8-4AEF-AF31-E9B54BE73752}"/>
    <cellStyle name="Comma 4 2 4 8" xfId="17315" xr:uid="{4C937F07-306A-4AFB-BD71-67EB4313A25E}"/>
    <cellStyle name="Comma 4 2 5" xfId="1116" xr:uid="{5867A23B-B0EC-40EA-940A-412C9C1D8F58}"/>
    <cellStyle name="Comma 4 2 5 2" xfId="2822" xr:uid="{478770E9-940D-4B12-927C-3959413F090C}"/>
    <cellStyle name="Comma 4 2 5 2 2" xfId="5602" xr:uid="{D9FB955C-5170-4C5F-9E1C-BA541E5CE34C}"/>
    <cellStyle name="Comma 4 2 5 2 2 2" xfId="13932" xr:uid="{69B96864-F84E-49C0-826B-CD96553D51D6}"/>
    <cellStyle name="Comma 4 2 5 2 2 2 2" xfId="30589" xr:uid="{A8C6984C-1672-433A-A9C0-42F797A81280}"/>
    <cellStyle name="Comma 4 2 5 2 2 3" xfId="22261" xr:uid="{02071EF3-E2A9-4698-8CAD-37248A049623}"/>
    <cellStyle name="Comma 4 2 5 2 3" xfId="8378" xr:uid="{3F14E45E-D395-4292-9077-808060498DE1}"/>
    <cellStyle name="Comma 4 2 5 2 3 2" xfId="16708" xr:uid="{D6939609-9B49-44CF-A735-B55C42645AA0}"/>
    <cellStyle name="Comma 4 2 5 2 3 2 2" xfId="33365" xr:uid="{BF9E5D0B-1159-4648-A5C1-FD11E40554D2}"/>
    <cellStyle name="Comma 4 2 5 2 3 3" xfId="25037" xr:uid="{ABA66CEC-EEDB-45C4-A04C-0AECA0BEDBEC}"/>
    <cellStyle name="Comma 4 2 5 2 4" xfId="11156" xr:uid="{19AC13A2-0DCA-46C8-8ABC-4BCEE34F0949}"/>
    <cellStyle name="Comma 4 2 5 2 4 2" xfId="27813" xr:uid="{3447C730-78F1-404D-A33B-FF88E0A9C7F2}"/>
    <cellStyle name="Comma 4 2 5 2 5" xfId="33769" xr:uid="{CAAF9412-A000-40B3-89B7-81403BD5823A}"/>
    <cellStyle name="Comma 4 2 5 2 6" xfId="19485" xr:uid="{D8EEBBE8-B36A-49F7-A74C-C622B8760A63}"/>
    <cellStyle name="Comma 4 2 5 3" xfId="2444" xr:uid="{3BA15163-E7D1-4A37-99DF-0CBEEE0E11BC}"/>
    <cellStyle name="Comma 4 2 5 3 2" xfId="5234" xr:uid="{4AC4C0C3-420A-4A6E-A60E-E5AF235925B8}"/>
    <cellStyle name="Comma 4 2 5 3 2 2" xfId="13564" xr:uid="{6BECE9EC-7620-44CC-A3F4-657C55503F2B}"/>
    <cellStyle name="Comma 4 2 5 3 2 2 2" xfId="30221" xr:uid="{22F740D0-A7C0-4173-BF0C-69B4CDDDD910}"/>
    <cellStyle name="Comma 4 2 5 3 2 3" xfId="21893" xr:uid="{ADB34942-B935-40D6-AE5D-46751415EFBB}"/>
    <cellStyle name="Comma 4 2 5 3 3" xfId="8010" xr:uid="{9AE91270-7634-412F-98ED-C2AF3555B31F}"/>
    <cellStyle name="Comma 4 2 5 3 3 2" xfId="16340" xr:uid="{B107CFC4-5AC7-4E8C-A903-68A0195FB4B1}"/>
    <cellStyle name="Comma 4 2 5 3 3 2 2" xfId="32997" xr:uid="{00074B11-AA85-44D3-873A-1C837B658080}"/>
    <cellStyle name="Comma 4 2 5 3 3 3" xfId="24669" xr:uid="{544B6EF9-457D-455C-9844-AB0771912349}"/>
    <cellStyle name="Comma 4 2 5 3 4" xfId="10788" xr:uid="{000B49CA-E96A-41F9-8D96-2C53D2783BB2}"/>
    <cellStyle name="Comma 4 2 5 3 4 2" xfId="27445" xr:uid="{C9ACB8D3-00CC-4611-854F-334E890F0580}"/>
    <cellStyle name="Comma 4 2 5 3 5" xfId="33627" xr:uid="{F805DAA8-BD88-4F75-B88F-81BC20EC28C3}"/>
    <cellStyle name="Comma 4 2 5 3 6" xfId="19117" xr:uid="{30E26958-FF97-471D-8A06-174927463CA8}"/>
    <cellStyle name="Comma 4 2 5 4" xfId="3907" xr:uid="{5FABE8B6-9DDC-41F9-B589-456850847946}"/>
    <cellStyle name="Comma 4 2 5 4 2" xfId="12237" xr:uid="{75BA98B0-FC9B-4D45-899C-7C96DB4A2387}"/>
    <cellStyle name="Comma 4 2 5 4 2 2" xfId="28894" xr:uid="{403642E3-24DC-47DA-91E6-BF76554F0B7B}"/>
    <cellStyle name="Comma 4 2 5 4 3" xfId="20566" xr:uid="{F89B7A15-CADA-4948-9469-121106533BF5}"/>
    <cellStyle name="Comma 4 2 5 5" xfId="6683" xr:uid="{C29A6D37-9579-4282-8FE2-5DE90A700923}"/>
    <cellStyle name="Comma 4 2 5 5 2" xfId="15013" xr:uid="{5DCE29FB-9F36-438C-A209-46A94A323C9A}"/>
    <cellStyle name="Comma 4 2 5 5 2 2" xfId="31670" xr:uid="{52EC95EF-E62E-43F6-B5A2-E436B42339C6}"/>
    <cellStyle name="Comma 4 2 5 5 3" xfId="23342" xr:uid="{40F15E0C-9E92-4DAB-899A-64C271A3C3AB}"/>
    <cellStyle name="Comma 4 2 5 6" xfId="9461" xr:uid="{36D65D55-A1BE-44D3-B3E5-BE809DEFA9D8}"/>
    <cellStyle name="Comma 4 2 5 6 2" xfId="26118" xr:uid="{75A2A71B-2039-42BF-8BEF-0F36AF99185F}"/>
    <cellStyle name="Comma 4 2 5 7" xfId="33494" xr:uid="{154A46C7-D7E7-46B0-8ABF-56E3C86C1621}"/>
    <cellStyle name="Comma 4 2 5 8" xfId="17790" xr:uid="{180BB9DB-2C3A-49EC-AFEA-BD40B0E47F68}"/>
    <cellStyle name="Comma 4 2 6" xfId="1381" xr:uid="{4FBBBAA0-F8E1-4E5D-8CB1-237B32C2E334}"/>
    <cellStyle name="Comma 4 2 6 2" xfId="2709" xr:uid="{36531DB4-DCD6-42B1-A9F3-CCA04C7FDB13}"/>
    <cellStyle name="Comma 4 2 6 2 2" xfId="5499" xr:uid="{25B239AB-2E9F-41C2-93A7-CC9FDF7CAFE4}"/>
    <cellStyle name="Comma 4 2 6 2 2 2" xfId="13829" xr:uid="{9A496BC8-FE33-42C2-8BC2-998CE2AE9068}"/>
    <cellStyle name="Comma 4 2 6 2 2 2 2" xfId="30486" xr:uid="{B0325C1D-969F-4909-9ED3-B98C614F96D3}"/>
    <cellStyle name="Comma 4 2 6 2 2 3" xfId="22158" xr:uid="{33307ACE-DFB1-4CF5-85A9-47FF69EFD350}"/>
    <cellStyle name="Comma 4 2 6 2 3" xfId="8275" xr:uid="{E529F676-59F6-481D-A876-7443F0CCC283}"/>
    <cellStyle name="Comma 4 2 6 2 3 2" xfId="16605" xr:uid="{047B8AF2-6EFD-4791-815D-0CF51897B9D2}"/>
    <cellStyle name="Comma 4 2 6 2 3 2 2" xfId="33262" xr:uid="{D594A45D-2169-4EA2-AE3F-81A463D23209}"/>
    <cellStyle name="Comma 4 2 6 2 3 3" xfId="24934" xr:uid="{E57C958C-F995-4E27-AE9D-06E543A1D760}"/>
    <cellStyle name="Comma 4 2 6 2 4" xfId="11053" xr:uid="{0E361317-3C43-4BBE-9F8B-863294CE015C}"/>
    <cellStyle name="Comma 4 2 6 2 4 2" xfId="27710" xr:uid="{2C036D40-29A5-479A-83DF-6D1933EA4673}"/>
    <cellStyle name="Comma 4 2 6 2 5" xfId="33657" xr:uid="{FF19CCF7-925D-4312-B54B-B7191525C99F}"/>
    <cellStyle name="Comma 4 2 6 2 6" xfId="19382" xr:uid="{934DEDB9-2A52-4CD8-A1C4-5DC9EF56F4D1}"/>
    <cellStyle name="Comma 4 2 6 3" xfId="4172" xr:uid="{20451AE0-72B4-4166-A541-8AEB26C75119}"/>
    <cellStyle name="Comma 4 2 6 3 2" xfId="12502" xr:uid="{3CDC8AEF-B01B-4B18-B788-A5B9849415CA}"/>
    <cellStyle name="Comma 4 2 6 3 2 2" xfId="29159" xr:uid="{FC7217C0-F8D3-4681-B37E-2E058C53F25F}"/>
    <cellStyle name="Comma 4 2 6 3 3" xfId="20831" xr:uid="{65989FBB-742B-4D54-9CB0-637CE4CB2DBF}"/>
    <cellStyle name="Comma 4 2 6 4" xfId="6948" xr:uid="{63450667-4555-45ED-8CA1-6E8A3C40FF9C}"/>
    <cellStyle name="Comma 4 2 6 4 2" xfId="15278" xr:uid="{AE408A53-45E6-4A79-992B-E6F9318E85EB}"/>
    <cellStyle name="Comma 4 2 6 4 2 2" xfId="31935" xr:uid="{89CA0380-47CA-4432-BC74-F9BF89152663}"/>
    <cellStyle name="Comma 4 2 6 4 3" xfId="23607" xr:uid="{E9477513-82C6-44F7-A81D-7D8A8B96AC0C}"/>
    <cellStyle name="Comma 4 2 6 5" xfId="9726" xr:uid="{6BF0189C-1AC4-4463-A7A5-951E092FBB14}"/>
    <cellStyle name="Comma 4 2 6 5 2" xfId="26383" xr:uid="{2FC24765-F4E5-47AC-BEED-7B4F2EABA8E8}"/>
    <cellStyle name="Comma 4 2 6 6" xfId="33524" xr:uid="{51B72128-2211-4C1E-A0F7-20F2FE7AADD8}"/>
    <cellStyle name="Comma 4 2 6 7" xfId="18055" xr:uid="{E863E985-5641-444E-9ADC-88379013968E}"/>
    <cellStyle name="Comma 4 2 7" xfId="2726" xr:uid="{5E0B3C2A-C942-4C85-9595-5BE88713C21F}"/>
    <cellStyle name="Comma 4 2 7 2" xfId="5509" xr:uid="{9048BAC9-032A-4C7C-BF7D-F66D08D11B29}"/>
    <cellStyle name="Comma 4 2 7 2 2" xfId="13839" xr:uid="{B2C36704-D361-4A3E-AC4B-4647592A6DE5}"/>
    <cellStyle name="Comma 4 2 7 2 2 2" xfId="30496" xr:uid="{9C55B960-0692-43DE-AC51-A8C327487DDE}"/>
    <cellStyle name="Comma 4 2 7 2 3" xfId="22168" xr:uid="{5BF519C3-562A-4DF0-B0A9-B2A613200C4E}"/>
    <cellStyle name="Comma 4 2 7 3" xfId="8285" xr:uid="{60F53803-B960-403D-92A5-7D6AB5397CAB}"/>
    <cellStyle name="Comma 4 2 7 3 2" xfId="16615" xr:uid="{342F4784-54C2-41B2-93BB-291E51039848}"/>
    <cellStyle name="Comma 4 2 7 3 2 2" xfId="33272" xr:uid="{4FD3572E-EA34-4975-BE44-5F1119B93ACC}"/>
    <cellStyle name="Comma 4 2 7 3 3" xfId="24944" xr:uid="{B7B996C3-04EE-417D-8E1E-967EDCA33841}"/>
    <cellStyle name="Comma 4 2 7 4" xfId="11063" xr:uid="{223FC968-516E-4D98-9317-B39880CA3AB5}"/>
    <cellStyle name="Comma 4 2 7 4 2" xfId="27720" xr:uid="{52823C86-C71B-4337-81F2-4294D9282648}"/>
    <cellStyle name="Comma 4 2 7 5" xfId="33673" xr:uid="{48CC9FC6-3168-43A2-9869-95CF2910F24C}"/>
    <cellStyle name="Comma 4 2 7 6" xfId="19392" xr:uid="{96880505-3A78-415C-B8F4-CBD790F7A4EB}"/>
    <cellStyle name="Comma 4 2 8" xfId="1496" xr:uid="{AB5C310E-DC1A-4FD5-8F85-6197B9F2A796}"/>
    <cellStyle name="Comma 4 2 8 2" xfId="4286" xr:uid="{19838278-CB54-4BFE-8AA1-2DF265DFEB3B}"/>
    <cellStyle name="Comma 4 2 8 2 2" xfId="12616" xr:uid="{DF3D53A4-90CD-47F0-AAA4-75E06E2D14AC}"/>
    <cellStyle name="Comma 4 2 8 2 2 2" xfId="29273" xr:uid="{D6B216AD-6C8D-4C49-9FDE-2C9087254EAD}"/>
    <cellStyle name="Comma 4 2 8 2 3" xfId="20945" xr:uid="{A13A6630-BF63-41B3-844C-8290F4ED5AAC}"/>
    <cellStyle name="Comma 4 2 8 3" xfId="7062" xr:uid="{521CD3A5-11B3-4E48-B2DA-0C0FE5C5A8FF}"/>
    <cellStyle name="Comma 4 2 8 3 2" xfId="15392" xr:uid="{93F8C33C-AE71-4E76-959D-411746E2C630}"/>
    <cellStyle name="Comma 4 2 8 3 2 2" xfId="32049" xr:uid="{A1133F2B-9CF0-4356-9C6D-4290830BA908}"/>
    <cellStyle name="Comma 4 2 8 3 3" xfId="23721" xr:uid="{5C81D88C-4C82-4972-90E9-290883E24888}"/>
    <cellStyle name="Comma 4 2 8 4" xfId="9840" xr:uid="{DFE45721-53A3-4BC9-81FA-B07A3E6F292D}"/>
    <cellStyle name="Comma 4 2 8 4 2" xfId="26497" xr:uid="{246C0EB0-E165-4422-B66B-11CBBBC31CF0}"/>
    <cellStyle name="Comma 4 2 8 5" xfId="33534" xr:uid="{1E810C8A-111B-4F04-8E9C-12813178FCE3}"/>
    <cellStyle name="Comma 4 2 8 6" xfId="18169" xr:uid="{8DE4D792-E279-4C05-979C-4AD75DD465D0}"/>
    <cellStyle name="Comma 4 2 9" xfId="2959" xr:uid="{C78BF8F3-679D-4C92-8D54-FE7F5EF194AA}"/>
    <cellStyle name="Comma 4 2 9 2" xfId="11289" xr:uid="{0F459956-38E9-41ED-AE5D-375AC23F1E7A}"/>
    <cellStyle name="Comma 4 2 9 2 2" xfId="27946" xr:uid="{4E6C219C-5C8A-433D-9321-12FA12C01BC3}"/>
    <cellStyle name="Comma 4 2 9 3" xfId="19618" xr:uid="{CBE49064-BFDC-4C35-9740-FD86055D6B68}"/>
    <cellStyle name="Comma 4 3" xfId="224" xr:uid="{42B08239-0482-480A-9BAF-3746C1AF6C00}"/>
    <cellStyle name="Comma 4 3 10" xfId="8576" xr:uid="{27799BE9-29E3-429C-ABEC-235471731FB3}"/>
    <cellStyle name="Comma 4 3 10 2" xfId="25233" xr:uid="{969BDF2F-A081-4F5E-B97F-B3F1BA3F7D1D}"/>
    <cellStyle name="Comma 4 3 11" xfId="33408" xr:uid="{EACA9C91-2DCA-47C9-AF79-B534906BE49E}"/>
    <cellStyle name="Comma 4 3 12" xfId="16905" xr:uid="{F7FAD029-B81B-47DE-9BF2-DCC77BFBD134}"/>
    <cellStyle name="Comma 4 3 13" xfId="35277" xr:uid="{BF723660-D6D3-4771-9475-D5BEFCB4292F}"/>
    <cellStyle name="Comma 4 3 2" xfId="466" xr:uid="{C46A64FD-195E-45F9-A323-8F369BEE0EEE}"/>
    <cellStyle name="Comma 4 3 2 2" xfId="943" xr:uid="{F258561E-AB7D-4AC6-BA1B-23A2D08268D1}"/>
    <cellStyle name="Comma 4 3 2 2 2" xfId="2808" xr:uid="{263787DE-32F5-44D9-A44F-D4BE4DAC9421}"/>
    <cellStyle name="Comma 4 3 2 2 2 2" xfId="5588" xr:uid="{A705305B-3F07-41CA-AC2D-CA176D41A937}"/>
    <cellStyle name="Comma 4 3 2 2 2 2 2" xfId="13918" xr:uid="{8D653620-0D1F-4B34-8C34-0557356F69D4}"/>
    <cellStyle name="Comma 4 3 2 2 2 2 2 2" xfId="30575" xr:uid="{E4063F61-C729-4673-8787-F590AD057456}"/>
    <cellStyle name="Comma 4 3 2 2 2 2 3" xfId="22247" xr:uid="{BA762DA8-FF0F-4C8C-AEA1-C67C3E7D2E81}"/>
    <cellStyle name="Comma 4 3 2 2 2 3" xfId="8364" xr:uid="{866F82EC-2B03-4876-86F6-C88A40250F69}"/>
    <cellStyle name="Comma 4 3 2 2 2 3 2" xfId="16694" xr:uid="{CAE6F32A-7D64-4B0D-B475-69C4FA86BDC6}"/>
    <cellStyle name="Comma 4 3 2 2 2 3 2 2" xfId="33351" xr:uid="{8AD1007C-07EE-4D8C-8E9F-48743C9B05E7}"/>
    <cellStyle name="Comma 4 3 2 2 2 3 3" xfId="25023" xr:uid="{7AA1B03F-4F4B-4097-BF6E-F9290DB5DDE1}"/>
    <cellStyle name="Comma 4 3 2 2 2 4" xfId="11142" xr:uid="{9A34BE2B-A6E9-41DF-A760-AE095E134E4C}"/>
    <cellStyle name="Comma 4 3 2 2 2 4 2" xfId="27799" xr:uid="{861388C5-39E0-4438-9729-F227FA54FE3B}"/>
    <cellStyle name="Comma 4 3 2 2 2 5" xfId="33755" xr:uid="{3F1770F7-24E4-46C1-A991-31510FDD31A6}"/>
    <cellStyle name="Comma 4 3 2 2 2 6" xfId="19471" xr:uid="{5230B1A4-5D8D-41C5-8B72-805961259AE3}"/>
    <cellStyle name="Comma 4 3 2 2 3" xfId="2271" xr:uid="{4A066190-5568-4325-B95A-7ABB475CC22A}"/>
    <cellStyle name="Comma 4 3 2 2 3 2" xfId="5061" xr:uid="{6E162FBF-15FE-4755-9BEE-4B866BBE37F3}"/>
    <cellStyle name="Comma 4 3 2 2 3 2 2" xfId="13391" xr:uid="{3329701F-0B0F-4BBF-8E9D-7548EE782E34}"/>
    <cellStyle name="Comma 4 3 2 2 3 2 2 2" xfId="30048" xr:uid="{369BA978-5F86-4A92-8D95-C78FC2E39542}"/>
    <cellStyle name="Comma 4 3 2 2 3 2 3" xfId="21720" xr:uid="{6AF0E46E-81C8-4B2F-8A4A-9CCF67166FC4}"/>
    <cellStyle name="Comma 4 3 2 2 3 3" xfId="7837" xr:uid="{9CFBA544-8FEA-46A1-90D8-592D8A26CF9F}"/>
    <cellStyle name="Comma 4 3 2 2 3 3 2" xfId="16167" xr:uid="{DAA7153A-B56B-4122-8EFA-409CE79B3390}"/>
    <cellStyle name="Comma 4 3 2 2 3 3 2 2" xfId="32824" xr:uid="{415A1C6A-95BA-43C5-A82C-140E2D33D773}"/>
    <cellStyle name="Comma 4 3 2 2 3 3 3" xfId="24496" xr:uid="{7F6E3F40-BF7F-42E1-BA09-51D71281371E}"/>
    <cellStyle name="Comma 4 3 2 2 3 4" xfId="10615" xr:uid="{D09FC818-6440-48F1-87E7-5E230878D861}"/>
    <cellStyle name="Comma 4 3 2 2 3 4 2" xfId="27272" xr:uid="{0F74C93D-ED45-41C3-9BE7-C4566F4C2100}"/>
    <cellStyle name="Comma 4 3 2 2 3 5" xfId="33613" xr:uid="{7A2E8187-3715-406B-AF13-E472AFE0E978}"/>
    <cellStyle name="Comma 4 3 2 2 3 6" xfId="18944" xr:uid="{E961B007-8E76-46BA-9423-1BB09CFBB986}"/>
    <cellStyle name="Comma 4 3 2 2 4" xfId="3734" xr:uid="{59195A25-D6FB-4402-A4D5-D359F6E90ED1}"/>
    <cellStyle name="Comma 4 3 2 2 4 2" xfId="12064" xr:uid="{4212BD3B-384D-46B5-A89A-374A205EDA29}"/>
    <cellStyle name="Comma 4 3 2 2 4 2 2" xfId="28721" xr:uid="{A9B30587-8806-4801-B768-42084DEAB0D4}"/>
    <cellStyle name="Comma 4 3 2 2 4 3" xfId="20393" xr:uid="{D209CB36-8F08-4283-8B88-D98B82A9E007}"/>
    <cellStyle name="Comma 4 3 2 2 5" xfId="6510" xr:uid="{A7EDBC4D-2243-4F88-AC50-F805455966CF}"/>
    <cellStyle name="Comma 4 3 2 2 5 2" xfId="14840" xr:uid="{3123064A-D278-431C-AEC6-197DDE673C9C}"/>
    <cellStyle name="Comma 4 3 2 2 5 2 2" xfId="31497" xr:uid="{356D8F4E-1B0A-4023-BDB7-C168244E8366}"/>
    <cellStyle name="Comma 4 3 2 2 5 3" xfId="23169" xr:uid="{281B91E0-CDBA-424E-BC3E-158C5106EB6D}"/>
    <cellStyle name="Comma 4 3 2 2 6" xfId="9288" xr:uid="{A28DA23C-4F07-4B05-9138-6DB5C77E2E6B}"/>
    <cellStyle name="Comma 4 3 2 2 6 2" xfId="25945" xr:uid="{C0B0276D-C30C-4CB6-9DCD-AE0D8BFB678A}"/>
    <cellStyle name="Comma 4 3 2 2 7" xfId="33480" xr:uid="{1272DDEF-6EF6-44F4-AB88-D885B80F57EF}"/>
    <cellStyle name="Comma 4 3 2 2 8" xfId="17617" xr:uid="{5C1FA518-ACF6-4AB5-8221-B2A19E28F029}"/>
    <cellStyle name="Comma 4 3 2 3" xfId="2759" xr:uid="{1446DD22-0A31-46AD-8DD8-147A4390304C}"/>
    <cellStyle name="Comma 4 3 2 3 2" xfId="5541" xr:uid="{4B5ED56C-2ECD-4B82-B769-2457BE8AE15D}"/>
    <cellStyle name="Comma 4 3 2 3 2 2" xfId="13871" xr:uid="{D9E87EC3-87F8-4E25-B97E-187EC58FF82C}"/>
    <cellStyle name="Comma 4 3 2 3 2 2 2" xfId="30528" xr:uid="{91C73832-0301-411E-933B-9F80139ECDE9}"/>
    <cellStyle name="Comma 4 3 2 3 2 3" xfId="22200" xr:uid="{B45AD88A-4385-4E88-B6BF-3563061248E0}"/>
    <cellStyle name="Comma 4 3 2 3 3" xfId="8317" xr:uid="{B569A830-85CD-4B44-B801-C989646A08B9}"/>
    <cellStyle name="Comma 4 3 2 3 3 2" xfId="16647" xr:uid="{26DAC4DD-90AE-466D-AF20-35F916D34230}"/>
    <cellStyle name="Comma 4 3 2 3 3 2 2" xfId="33304" xr:uid="{D355BE8A-280F-48E6-AA6C-7C466DA5C405}"/>
    <cellStyle name="Comma 4 3 2 3 3 3" xfId="24976" xr:uid="{9725C458-2EA9-46B0-B548-409FC24918CE}"/>
    <cellStyle name="Comma 4 3 2 3 4" xfId="11095" xr:uid="{413177C7-C863-43BD-A9AB-3016F2CE6E72}"/>
    <cellStyle name="Comma 4 3 2 3 4 2" xfId="27752" xr:uid="{0E0D4162-4DA5-427A-A534-A326B451ED1D}"/>
    <cellStyle name="Comma 4 3 2 3 5" xfId="33706" xr:uid="{54B31A23-F887-499F-A35E-F5295B4C2F6B}"/>
    <cellStyle name="Comma 4 3 2 3 6" xfId="19424" xr:uid="{C7932B75-0AD3-4F49-89DC-3FA56C77D5EF}"/>
    <cellStyle name="Comma 4 3 2 4" xfId="1796" xr:uid="{7522EB44-E78C-4515-8815-4C5EA9FB835A}"/>
    <cellStyle name="Comma 4 3 2 4 2" xfId="4586" xr:uid="{69F662FF-6151-4355-B221-3BA7BA5EF8A7}"/>
    <cellStyle name="Comma 4 3 2 4 2 2" xfId="12916" xr:uid="{72822DEB-206C-476C-BA78-327FD7880A74}"/>
    <cellStyle name="Comma 4 3 2 4 2 2 2" xfId="29573" xr:uid="{16F5A91C-7C9D-431C-95C8-2CE81E4CDB93}"/>
    <cellStyle name="Comma 4 3 2 4 2 3" xfId="21245" xr:uid="{1D19108D-F78A-4C68-9DAD-73E8060750E5}"/>
    <cellStyle name="Comma 4 3 2 4 3" xfId="7362" xr:uid="{E6E43961-9F0C-4434-8622-5A761F465623}"/>
    <cellStyle name="Comma 4 3 2 4 3 2" xfId="15692" xr:uid="{C0E6B684-6EB0-4A39-B6C2-214FBCDA93B3}"/>
    <cellStyle name="Comma 4 3 2 4 3 2 2" xfId="32349" xr:uid="{0CA850CF-BE62-4D3C-96F3-1D357DE393A3}"/>
    <cellStyle name="Comma 4 3 2 4 3 3" xfId="24021" xr:uid="{CF1BB4A4-D8A1-4D4D-938C-72AFFCE4F194}"/>
    <cellStyle name="Comma 4 3 2 4 4" xfId="10140" xr:uid="{DA8BDCAC-1829-438D-825C-193A3A802BA9}"/>
    <cellStyle name="Comma 4 3 2 4 4 2" xfId="26797" xr:uid="{5569916D-0560-43F0-A1D3-7704E72677E0}"/>
    <cellStyle name="Comma 4 3 2 4 5" xfId="33566" xr:uid="{DA4217FC-2D65-47B5-8795-06F9A3955765}"/>
    <cellStyle name="Comma 4 3 2 4 6" xfId="18469" xr:uid="{4B14AF00-252D-496A-BDC8-6D25F8383D97}"/>
    <cellStyle name="Comma 4 3 2 5" xfId="3259" xr:uid="{79843010-056D-4C94-9441-6EE74079FCDB}"/>
    <cellStyle name="Comma 4 3 2 5 2" xfId="11589" xr:uid="{C5A6AE5C-1B92-42F0-B0FF-08874A0F0EA1}"/>
    <cellStyle name="Comma 4 3 2 5 2 2" xfId="28246" xr:uid="{8CF4A167-CF46-40C9-A0DF-CDF856AD9541}"/>
    <cellStyle name="Comma 4 3 2 5 3" xfId="19918" xr:uid="{3A95505F-7F9F-434B-A58A-DCEC7107F3DA}"/>
    <cellStyle name="Comma 4 3 2 6" xfId="6035" xr:uid="{E96BB72D-D3AD-4683-86A8-E9E456C43BA9}"/>
    <cellStyle name="Comma 4 3 2 6 2" xfId="14365" xr:uid="{30080472-2DEA-48F8-8FA9-53B922101225}"/>
    <cellStyle name="Comma 4 3 2 6 2 2" xfId="31022" xr:uid="{43553C6E-9F19-468A-8D01-FDCC562FFF3E}"/>
    <cellStyle name="Comma 4 3 2 6 3" xfId="22694" xr:uid="{A76C29BA-AFCC-4F29-B55C-8260C61FF124}"/>
    <cellStyle name="Comma 4 3 2 7" xfId="8813" xr:uid="{1C08F082-D89C-4EDE-8334-4F0C2CD002F4}"/>
    <cellStyle name="Comma 4 3 2 7 2" xfId="25470" xr:uid="{41FC10AB-B6EE-4D84-A47D-C54D119B68B0}"/>
    <cellStyle name="Comma 4 3 2 8" xfId="33431" xr:uid="{80A3AD57-0A1E-4A80-80F3-1F146582E862}"/>
    <cellStyle name="Comma 4 3 2 9" xfId="17142" xr:uid="{6A10807E-939C-4D9D-8307-A8CAAEB7A67E}"/>
    <cellStyle name="Comma 4 3 3" xfId="702" xr:uid="{938518F8-B82F-49A6-84EE-566E1165435C}"/>
    <cellStyle name="Comma 4 3 3 2" xfId="2782" xr:uid="{2211D3A5-3770-40E9-BB9F-FD8A2BAA4D9A}"/>
    <cellStyle name="Comma 4 3 3 2 2" xfId="5564" xr:uid="{7F3AAB46-45CF-4F5C-BB93-C6EE41BEC1C1}"/>
    <cellStyle name="Comma 4 3 3 2 2 2" xfId="13894" xr:uid="{0F02ED1A-913D-4CDF-BFF1-63A4A09C7A48}"/>
    <cellStyle name="Comma 4 3 3 2 2 2 2" xfId="30551" xr:uid="{932B1D03-5D0C-42FE-9A9B-A062FDBFC487}"/>
    <cellStyle name="Comma 4 3 3 2 2 3" xfId="22223" xr:uid="{3ECDAA39-8F97-4B3C-99F6-A10441C303BA}"/>
    <cellStyle name="Comma 4 3 3 2 3" xfId="8340" xr:uid="{853B96DF-03D3-436B-9606-034E8CAF5389}"/>
    <cellStyle name="Comma 4 3 3 2 3 2" xfId="16670" xr:uid="{17503A6E-396C-4F28-B815-8EE524570F34}"/>
    <cellStyle name="Comma 4 3 3 2 3 2 2" xfId="33327" xr:uid="{F601BD39-70F5-4F9A-9D6E-6B81377643F4}"/>
    <cellStyle name="Comma 4 3 3 2 3 3" xfId="24999" xr:uid="{12801422-46E9-460A-895A-BE718CBDCBAF}"/>
    <cellStyle name="Comma 4 3 3 2 4" xfId="11118" xr:uid="{75AD8AE6-77EC-4E8A-90A7-41C77E8090C9}"/>
    <cellStyle name="Comma 4 3 3 2 4 2" xfId="27775" xr:uid="{674DF489-111B-4233-ADD8-16F7B8868813}"/>
    <cellStyle name="Comma 4 3 3 2 5" xfId="33729" xr:uid="{E30FA822-6969-4618-AEC8-279FB71D5041}"/>
    <cellStyle name="Comma 4 3 3 2 6" xfId="19447" xr:uid="{67F64A20-A69C-4A60-AC79-3B9347ED184B}"/>
    <cellStyle name="Comma 4 3 3 3" xfId="2032" xr:uid="{72B29AD7-B337-4B09-9E87-F4803E04520C}"/>
    <cellStyle name="Comma 4 3 3 3 2" xfId="4822" xr:uid="{69CB4D4B-76D8-4B94-BB1B-1A01A398A668}"/>
    <cellStyle name="Comma 4 3 3 3 2 2" xfId="13152" xr:uid="{D455D5A6-D4D6-4C4E-8C7D-1C968D1220AF}"/>
    <cellStyle name="Comma 4 3 3 3 2 2 2" xfId="29809" xr:uid="{E5EF872A-0D90-46CB-B500-1678FFAE34DD}"/>
    <cellStyle name="Comma 4 3 3 3 2 3" xfId="21481" xr:uid="{4C153348-9174-49B5-89A5-BD98E59E7F75}"/>
    <cellStyle name="Comma 4 3 3 3 3" xfId="7598" xr:uid="{72A925E9-15FE-4330-A2D1-0BCE97BE4716}"/>
    <cellStyle name="Comma 4 3 3 3 3 2" xfId="15928" xr:uid="{E04D3689-78DD-4449-9412-AB5E956EBCC2}"/>
    <cellStyle name="Comma 4 3 3 3 3 2 2" xfId="32585" xr:uid="{0A5974E0-47A1-40F3-9F8E-D113EA87690F}"/>
    <cellStyle name="Comma 4 3 3 3 3 3" xfId="24257" xr:uid="{7E910734-827D-4BEC-BC69-D42A9AA68C8D}"/>
    <cellStyle name="Comma 4 3 3 3 4" xfId="10376" xr:uid="{44F2B0E1-55EA-4F20-97AD-A9B23A69EFED}"/>
    <cellStyle name="Comma 4 3 3 3 4 2" xfId="27033" xr:uid="{3AFCAB74-3804-4A5E-9706-904E4C1D3720}"/>
    <cellStyle name="Comma 4 3 3 3 5" xfId="33589" xr:uid="{698E118F-FC61-4093-AB76-9B416EEA1115}"/>
    <cellStyle name="Comma 4 3 3 3 6" xfId="18705" xr:uid="{A2426D6F-5FC6-4689-9305-9749A9E2C35D}"/>
    <cellStyle name="Comma 4 3 3 4" xfId="3495" xr:uid="{6DE44A2E-7C57-4C70-AD83-10B8562EAE46}"/>
    <cellStyle name="Comma 4 3 3 4 2" xfId="11825" xr:uid="{669ACE46-3D45-46ED-9F5D-F400A6880A1B}"/>
    <cellStyle name="Comma 4 3 3 4 2 2" xfId="28482" xr:uid="{034FE5E7-C95C-420D-ADEE-F662282D453F}"/>
    <cellStyle name="Comma 4 3 3 4 3" xfId="20154" xr:uid="{6A3AE957-02A3-4BDB-B575-D5DF0BBEFF86}"/>
    <cellStyle name="Comma 4 3 3 5" xfId="6271" xr:uid="{E9CDC848-D4C6-4CCB-9D13-3E80E08012B3}"/>
    <cellStyle name="Comma 4 3 3 5 2" xfId="14601" xr:uid="{B0230AE1-5D9D-40BA-9E89-CDEB4634D3F2}"/>
    <cellStyle name="Comma 4 3 3 5 2 2" xfId="31258" xr:uid="{BCB82194-A8A4-4A14-BCAF-E513EAF95EFF}"/>
    <cellStyle name="Comma 4 3 3 5 3" xfId="22930" xr:uid="{600BD5CF-D2CB-4BFC-94A1-54CD1F9C1858}"/>
    <cellStyle name="Comma 4 3 3 6" xfId="9049" xr:uid="{A02CD7B8-BDB7-4065-A046-1FBD3F142899}"/>
    <cellStyle name="Comma 4 3 3 6 2" xfId="25706" xr:uid="{4C4E5D47-B0BC-4708-B8B8-84105134E89B}"/>
    <cellStyle name="Comma 4 3 3 7" xfId="33454" xr:uid="{D528202C-0691-4A6C-A5F1-F379DC839C9E}"/>
    <cellStyle name="Comma 4 3 3 8" xfId="17378" xr:uid="{9A66AD5F-B5FC-4D39-AFD3-2A42DA1EE9CB}"/>
    <cellStyle name="Comma 4 3 4" xfId="1179" xr:uid="{EF5C4B4C-FB21-4BCA-8072-35CBAE5ADC96}"/>
    <cellStyle name="Comma 4 3 4 2" xfId="2831" xr:uid="{EBD32D8B-0331-470C-ADD9-705480E8CB03}"/>
    <cellStyle name="Comma 4 3 4 2 2" xfId="5611" xr:uid="{4EDC55C4-AC23-4E15-A60A-1B3406D475C9}"/>
    <cellStyle name="Comma 4 3 4 2 2 2" xfId="13941" xr:uid="{DF8F6C75-B185-417F-819D-540CDD518FFD}"/>
    <cellStyle name="Comma 4 3 4 2 2 2 2" xfId="30598" xr:uid="{3E5D2BCB-E387-4C4B-98A5-BE621286ADDF}"/>
    <cellStyle name="Comma 4 3 4 2 2 3" xfId="22270" xr:uid="{C123E845-182F-4708-94AE-96F98C8E384C}"/>
    <cellStyle name="Comma 4 3 4 2 3" xfId="8387" xr:uid="{0D51B92E-E247-47E9-AEBE-B9EE5FC2EA2C}"/>
    <cellStyle name="Comma 4 3 4 2 3 2" xfId="16717" xr:uid="{81019F21-9982-41C8-BE79-EDA936DBE762}"/>
    <cellStyle name="Comma 4 3 4 2 3 2 2" xfId="33374" xr:uid="{A94A3A57-2E82-49DD-B2D7-F69CAF143B30}"/>
    <cellStyle name="Comma 4 3 4 2 3 3" xfId="25046" xr:uid="{37341B6A-272C-481C-A012-1A0BA88E6C5F}"/>
    <cellStyle name="Comma 4 3 4 2 4" xfId="11165" xr:uid="{7228A79D-3D1A-4CCF-B5A0-1576D7DA54A3}"/>
    <cellStyle name="Comma 4 3 4 2 4 2" xfId="27822" xr:uid="{69C58381-22CC-4908-A394-ACE3B5278479}"/>
    <cellStyle name="Comma 4 3 4 2 5" xfId="33778" xr:uid="{9B4CF58B-2976-4492-BC85-F9DEFD7686CF}"/>
    <cellStyle name="Comma 4 3 4 2 6" xfId="19494" xr:uid="{2DD40C4D-A970-4ABB-8679-A4B0BAFD2EEC}"/>
    <cellStyle name="Comma 4 3 4 3" xfId="2507" xr:uid="{6E0FE680-E81D-4D4B-A80B-7E2A8929AA88}"/>
    <cellStyle name="Comma 4 3 4 3 2" xfId="5297" xr:uid="{6206AF3C-2472-48D9-B79C-EE408531D441}"/>
    <cellStyle name="Comma 4 3 4 3 2 2" xfId="13627" xr:uid="{26D717CB-5D94-4BA3-A38D-1343AD334446}"/>
    <cellStyle name="Comma 4 3 4 3 2 2 2" xfId="30284" xr:uid="{27971DB9-4B1E-4B17-8A6A-A025E62654F0}"/>
    <cellStyle name="Comma 4 3 4 3 2 3" xfId="21956" xr:uid="{8C552BBE-D60D-4A97-AE63-6EC13CDE3C3E}"/>
    <cellStyle name="Comma 4 3 4 3 3" xfId="8073" xr:uid="{C42592E8-5F1F-4714-A912-BE0F0D1AE683}"/>
    <cellStyle name="Comma 4 3 4 3 3 2" xfId="16403" xr:uid="{51E18659-EA2A-4A68-98E6-5DFD282214EC}"/>
    <cellStyle name="Comma 4 3 4 3 3 2 2" xfId="33060" xr:uid="{02715B70-22DA-4AED-A0F1-FD1E5758AE03}"/>
    <cellStyle name="Comma 4 3 4 3 3 3" xfId="24732" xr:uid="{E5E15EE0-6683-49D3-BBB9-76ABF3C05474}"/>
    <cellStyle name="Comma 4 3 4 3 4" xfId="10851" xr:uid="{55778AA5-51C3-4AEA-9979-B76312B2A5DB}"/>
    <cellStyle name="Comma 4 3 4 3 4 2" xfId="27508" xr:uid="{BB3F97A2-3562-4629-ABE4-DEC0942E0816}"/>
    <cellStyle name="Comma 4 3 4 3 5" xfId="33636" xr:uid="{60C77D23-DE5C-4787-BBCA-77DB37380417}"/>
    <cellStyle name="Comma 4 3 4 3 6" xfId="19180" xr:uid="{4541F6BC-299D-4416-8139-B6E0E9B0C662}"/>
    <cellStyle name="Comma 4 3 4 4" xfId="3970" xr:uid="{A5427E4E-F6D5-46D7-92E8-50DD45485D5D}"/>
    <cellStyle name="Comma 4 3 4 4 2" xfId="12300" xr:uid="{40CDDDCD-17FC-450A-9157-BC02283C16B9}"/>
    <cellStyle name="Comma 4 3 4 4 2 2" xfId="28957" xr:uid="{BAEEE96D-747F-4308-A430-BE8A0E75F2D1}"/>
    <cellStyle name="Comma 4 3 4 4 3" xfId="20629" xr:uid="{6AE57986-A04F-4455-9BE5-0EB8EE0DAE75}"/>
    <cellStyle name="Comma 4 3 4 5" xfId="6746" xr:uid="{BD0D8123-3B84-4ABD-BF32-6EF8F22E1CBC}"/>
    <cellStyle name="Comma 4 3 4 5 2" xfId="15076" xr:uid="{C05578F1-1477-42B5-823E-52728A059797}"/>
    <cellStyle name="Comma 4 3 4 5 2 2" xfId="31733" xr:uid="{56B7A65C-E872-46B1-8A41-A06D1808EF82}"/>
    <cellStyle name="Comma 4 3 4 5 3" xfId="23405" xr:uid="{CB1DE1CD-6D96-4D9F-A8AB-D3383E9BFF46}"/>
    <cellStyle name="Comma 4 3 4 6" xfId="9524" xr:uid="{551948B0-314A-4377-85C6-1365E7737D19}"/>
    <cellStyle name="Comma 4 3 4 6 2" xfId="26181" xr:uid="{B9ADA329-C215-4A4C-B8CC-ED9A5B322A7B}"/>
    <cellStyle name="Comma 4 3 4 7" xfId="33503" xr:uid="{F6A16AC9-1343-4176-B9ED-F2B13CE8B5AE}"/>
    <cellStyle name="Comma 4 3 4 8" xfId="17853" xr:uid="{1B8FA6A3-62B5-49D8-A7F1-9A8FF3874952}"/>
    <cellStyle name="Comma 4 3 5" xfId="1324" xr:uid="{6AB7D84B-DC9A-4713-B518-39D96CBE89CE}"/>
    <cellStyle name="Comma 4 3 5 2" xfId="2652" xr:uid="{1F2E93AF-12FF-46E7-A2E4-11F87A2E3CAF}"/>
    <cellStyle name="Comma 4 3 5 2 2" xfId="5442" xr:uid="{3C08D54F-04CB-449E-974D-D63DA428FE8A}"/>
    <cellStyle name="Comma 4 3 5 2 2 2" xfId="13772" xr:uid="{EA23F5EF-0B00-4811-AF81-5C16FC7467FF}"/>
    <cellStyle name="Comma 4 3 5 2 2 2 2" xfId="30429" xr:uid="{75221033-920E-43E5-A595-1E6279757322}"/>
    <cellStyle name="Comma 4 3 5 2 2 3" xfId="22101" xr:uid="{D93155B0-933F-4F28-B163-9ADC0C6368AC}"/>
    <cellStyle name="Comma 4 3 5 2 3" xfId="8218" xr:uid="{499C6B11-665B-40B6-B0BC-48C0E67F4F6F}"/>
    <cellStyle name="Comma 4 3 5 2 3 2" xfId="16548" xr:uid="{467A0353-13AB-40D7-B009-5E42CEA4AF55}"/>
    <cellStyle name="Comma 4 3 5 2 3 2 2" xfId="33205" xr:uid="{2239DEF3-5775-48DE-92B4-DB9B4431D00B}"/>
    <cellStyle name="Comma 4 3 5 2 3 3" xfId="24877" xr:uid="{4CFFF50F-0120-4D74-B7EA-71356E5E7310}"/>
    <cellStyle name="Comma 4 3 5 2 4" xfId="10996" xr:uid="{985EFE0E-139F-4647-B231-B03291631C28}"/>
    <cellStyle name="Comma 4 3 5 2 4 2" xfId="27653" xr:uid="{5A76B1DD-593F-4A65-B0D3-D4E9F0A0B425}"/>
    <cellStyle name="Comma 4 3 5 2 5" xfId="33652" xr:uid="{BEFE8704-5FCE-427B-90FB-5B2D795BBBAA}"/>
    <cellStyle name="Comma 4 3 5 2 6" xfId="19325" xr:uid="{DFAA770F-ACC6-419A-9D71-AB252874DBC1}"/>
    <cellStyle name="Comma 4 3 5 3" xfId="4115" xr:uid="{DD249E12-8A6E-469C-A3A5-6CE14B4A14BD}"/>
    <cellStyle name="Comma 4 3 5 3 2" xfId="12445" xr:uid="{D1FCE00F-FDC4-4CA6-A290-8FE2318D3BCA}"/>
    <cellStyle name="Comma 4 3 5 3 2 2" xfId="29102" xr:uid="{10A1D206-EE22-4FEB-A290-EF26CAC9307A}"/>
    <cellStyle name="Comma 4 3 5 3 3" xfId="20774" xr:uid="{12FB55CB-15C8-4DEE-9865-E1DE5B542962}"/>
    <cellStyle name="Comma 4 3 5 4" xfId="6891" xr:uid="{CC5970F5-3D36-4854-B221-7DB971D0EF7C}"/>
    <cellStyle name="Comma 4 3 5 4 2" xfId="15221" xr:uid="{A79BAEE3-A6D9-4229-AF53-A6679B468A41}"/>
    <cellStyle name="Comma 4 3 5 4 2 2" xfId="31878" xr:uid="{893B16ED-BDA5-4C6E-9211-A0ACFEC88D4B}"/>
    <cellStyle name="Comma 4 3 5 4 3" xfId="23550" xr:uid="{D0A24697-E0EF-48BB-BFCB-F0850844E5BD}"/>
    <cellStyle name="Comma 4 3 5 5" xfId="9669" xr:uid="{BAADBA0F-21E2-425B-B901-3802E0E0C514}"/>
    <cellStyle name="Comma 4 3 5 5 2" xfId="26326" xr:uid="{5566CF5E-0D0E-477E-B02F-1913B3609CCC}"/>
    <cellStyle name="Comma 4 3 5 6" xfId="33519" xr:uid="{2AEFB9B3-DA8E-4936-B726-88131910AB7B}"/>
    <cellStyle name="Comma 4 3 5 7" xfId="17998" xr:uid="{B6D452C7-B702-480B-A3B0-026D4FBCB409}"/>
    <cellStyle name="Comma 4 3 6" xfId="2736" xr:uid="{709F2178-B954-4E4D-9805-6BD6B9F36C75}"/>
    <cellStyle name="Comma 4 3 6 2" xfId="5518" xr:uid="{B253BD20-F553-4DB0-B145-0EE5B7AE0947}"/>
    <cellStyle name="Comma 4 3 6 2 2" xfId="13848" xr:uid="{8B98FD28-FF41-4F88-BA8E-5500AECF40A1}"/>
    <cellStyle name="Comma 4 3 6 2 2 2" xfId="30505" xr:uid="{78929B10-151B-4FF0-B380-24275FDE23B7}"/>
    <cellStyle name="Comma 4 3 6 2 3" xfId="22177" xr:uid="{F8054F0D-92CE-446B-AAE6-1AE3E56FE1A0}"/>
    <cellStyle name="Comma 4 3 6 3" xfId="8294" xr:uid="{E24EEAA4-E84D-4AD7-9675-4C3FB246C552}"/>
    <cellStyle name="Comma 4 3 6 3 2" xfId="16624" xr:uid="{E9D3FCB3-9E0E-4F08-B978-316A6D4F099B}"/>
    <cellStyle name="Comma 4 3 6 3 2 2" xfId="33281" xr:uid="{7970325C-7707-4B4B-85F6-CC1781889907}"/>
    <cellStyle name="Comma 4 3 6 3 3" xfId="24953" xr:uid="{DC62DBAC-F988-4CA4-ADFD-4F58E25A3C16}"/>
    <cellStyle name="Comma 4 3 6 4" xfId="11072" xr:uid="{A6678F46-6E38-4FA1-B110-2E36BA38213B}"/>
    <cellStyle name="Comma 4 3 6 4 2" xfId="27729" xr:uid="{98A1A926-135A-47D3-8424-6EC8728C30D9}"/>
    <cellStyle name="Comma 4 3 6 5" xfId="33683" xr:uid="{ACB43D03-AD64-4EFE-9F08-8125544DBEC8}"/>
    <cellStyle name="Comma 4 3 6 6" xfId="19401" xr:uid="{A1341F9F-3934-492B-A290-E32B7A080FCE}"/>
    <cellStyle name="Comma 4 3 7" xfId="1559" xr:uid="{3DF10B75-D69E-47BE-A3D2-4215F47F2D21}"/>
    <cellStyle name="Comma 4 3 7 2" xfId="4349" xr:uid="{2FA3BB3C-F16E-4BDB-B429-90DEF11FA4D8}"/>
    <cellStyle name="Comma 4 3 7 2 2" xfId="12679" xr:uid="{67832442-42AC-450B-A771-4265A2FFE7D6}"/>
    <cellStyle name="Comma 4 3 7 2 2 2" xfId="29336" xr:uid="{DE4F6E58-02B6-4089-BCD5-A90D84D7DC60}"/>
    <cellStyle name="Comma 4 3 7 2 3" xfId="21008" xr:uid="{F4858B98-1949-4843-A2F3-A41E8B862458}"/>
    <cellStyle name="Comma 4 3 7 3" xfId="7125" xr:uid="{2ADB660A-6BB8-42D1-89FA-F0CD038CD566}"/>
    <cellStyle name="Comma 4 3 7 3 2" xfId="15455" xr:uid="{45E836CE-57A3-4667-A06A-866AF38CCE6B}"/>
    <cellStyle name="Comma 4 3 7 3 2 2" xfId="32112" xr:uid="{A629D1DE-50F7-45EA-8243-BC68CD27F6B0}"/>
    <cellStyle name="Comma 4 3 7 3 3" xfId="23784" xr:uid="{616F828E-38F0-4601-9F93-47012D6BD278}"/>
    <cellStyle name="Comma 4 3 7 4" xfId="9903" xr:uid="{23F35321-9690-4FD4-88DA-9C66BDAFE051}"/>
    <cellStyle name="Comma 4 3 7 4 2" xfId="26560" xr:uid="{B926DDE2-1B77-4311-A20E-567073D11484}"/>
    <cellStyle name="Comma 4 3 7 5" xfId="33543" xr:uid="{E22DC63A-29B9-4A41-8D40-2EA543246699}"/>
    <cellStyle name="Comma 4 3 7 6" xfId="18232" xr:uid="{8CE6DBF1-4541-49FD-AFEF-3FBA8CC8DDBB}"/>
    <cellStyle name="Comma 4 3 8" xfId="3022" xr:uid="{941D415B-9010-41FB-955B-4D3BF717B10B}"/>
    <cellStyle name="Comma 4 3 8 2" xfId="11352" xr:uid="{18E4C67B-4ED9-4CAE-91C0-D2D137953200}"/>
    <cellStyle name="Comma 4 3 8 2 2" xfId="28009" xr:uid="{BA4376F7-0D6C-49B5-9466-DCA043DDF75B}"/>
    <cellStyle name="Comma 4 3 8 3" xfId="19681" xr:uid="{B68CCC4F-2032-4D2E-ADDA-5C67FDB508E9}"/>
    <cellStyle name="Comma 4 3 9" xfId="5798" xr:uid="{18B93423-03C2-46F3-A9BF-A4FEE46435E2}"/>
    <cellStyle name="Comma 4 3 9 2" xfId="14128" xr:uid="{ACCCC39E-BFEB-4B85-BBAC-071D1B857B88}"/>
    <cellStyle name="Comma 4 3 9 2 2" xfId="30785" xr:uid="{6C3AFB3D-7039-4236-89A5-C79C05C538C8}"/>
    <cellStyle name="Comma 4 3 9 3" xfId="22457" xr:uid="{F69CB6B3-018F-407C-8C4F-B242F6C3607C}"/>
    <cellStyle name="Comma 4 4" xfId="219" xr:uid="{6BCB059B-4F32-4DE7-A430-F338300521DC}"/>
    <cellStyle name="Comma 4 4 10" xfId="33404" xr:uid="{0811D851-A5D0-4B68-A032-2665157A0BE4}"/>
    <cellStyle name="Comma 4 4 11" xfId="16900" xr:uid="{9E6A5CFD-1F2B-4D8F-BA08-7A1C977512A4}"/>
    <cellStyle name="Comma 4 4 12" xfId="35278" xr:uid="{954A22A1-B031-4267-B50E-174EC9E04658}"/>
    <cellStyle name="Comma 4 4 2" xfId="461" xr:uid="{F0B3F3B9-0E3E-47B9-A32D-6F95BC7DFB61}"/>
    <cellStyle name="Comma 4 4 2 2" xfId="938" xr:uid="{6FB20BCE-E093-403D-BF40-8DEE9921AFFC}"/>
    <cellStyle name="Comma 4 4 2 2 2" xfId="2804" xr:uid="{D7262EBD-14A9-4B37-A8A2-7DD38F2A1627}"/>
    <cellStyle name="Comma 4 4 2 2 2 2" xfId="5584" xr:uid="{696927EE-3F3E-4700-AE88-639A3AB61802}"/>
    <cellStyle name="Comma 4 4 2 2 2 2 2" xfId="13914" xr:uid="{0C860D84-7E71-446D-B50E-46832910682C}"/>
    <cellStyle name="Comma 4 4 2 2 2 2 2 2" xfId="30571" xr:uid="{EC8A767E-8889-4353-B1EB-C6E8B71A218F}"/>
    <cellStyle name="Comma 4 4 2 2 2 2 3" xfId="22243" xr:uid="{C3B26CD8-DB2B-4066-BE07-A36DA82C81B5}"/>
    <cellStyle name="Comma 4 4 2 2 2 3" xfId="8360" xr:uid="{920E7732-9B10-4350-82BE-F11F8218D4EF}"/>
    <cellStyle name="Comma 4 4 2 2 2 3 2" xfId="16690" xr:uid="{2302C32B-87CE-463B-8644-74AEDD818748}"/>
    <cellStyle name="Comma 4 4 2 2 2 3 2 2" xfId="33347" xr:uid="{9DB4FB5C-9F22-43A4-A56E-F5EBBDAA7DE4}"/>
    <cellStyle name="Comma 4 4 2 2 2 3 3" xfId="25019" xr:uid="{B7A875DC-F2A3-4896-8931-54A93045C679}"/>
    <cellStyle name="Comma 4 4 2 2 2 4" xfId="11138" xr:uid="{DDBB5866-9480-4BAB-A222-4C8D71B0FDC3}"/>
    <cellStyle name="Comma 4 4 2 2 2 4 2" xfId="27795" xr:uid="{96885204-43AF-4593-ABC3-9656BACD4DAB}"/>
    <cellStyle name="Comma 4 4 2 2 2 5" xfId="33751" xr:uid="{BFE727C9-B299-4BFF-863E-2B968ECD1F74}"/>
    <cellStyle name="Comma 4 4 2 2 2 6" xfId="19467" xr:uid="{56DCCEBD-8F31-4623-8537-C413C865BCAF}"/>
    <cellStyle name="Comma 4 4 2 2 3" xfId="2266" xr:uid="{B481139C-1D0A-48AA-8B6A-3A3B718756A4}"/>
    <cellStyle name="Comma 4 4 2 2 3 2" xfId="5056" xr:uid="{A7007D9B-872C-4597-8285-9D611E196EF0}"/>
    <cellStyle name="Comma 4 4 2 2 3 2 2" xfId="13386" xr:uid="{E15DE683-7EFD-453E-ACE3-789CE26FDD3E}"/>
    <cellStyle name="Comma 4 4 2 2 3 2 2 2" xfId="30043" xr:uid="{F4265C9A-07D0-4EC3-B968-E66AA120F801}"/>
    <cellStyle name="Comma 4 4 2 2 3 2 3" xfId="21715" xr:uid="{CDA3EA42-8184-4EC1-97DD-51521831D44E}"/>
    <cellStyle name="Comma 4 4 2 2 3 3" xfId="7832" xr:uid="{126E1686-A075-4448-A5BA-A231B90849E7}"/>
    <cellStyle name="Comma 4 4 2 2 3 3 2" xfId="16162" xr:uid="{8B23CF3D-18BE-45E3-810B-8B1AD990D24F}"/>
    <cellStyle name="Comma 4 4 2 2 3 3 2 2" xfId="32819" xr:uid="{70688370-4229-48A0-8CF4-E2A579D07BB1}"/>
    <cellStyle name="Comma 4 4 2 2 3 3 3" xfId="24491" xr:uid="{16B14CA4-CF83-4D95-9E7F-56189B3B32EF}"/>
    <cellStyle name="Comma 4 4 2 2 3 4" xfId="10610" xr:uid="{1351A36F-B903-48A0-B6DB-82B6D76BEB9C}"/>
    <cellStyle name="Comma 4 4 2 2 3 4 2" xfId="27267" xr:uid="{6BDC69EB-5BDD-4DE1-8659-72451A91C2B8}"/>
    <cellStyle name="Comma 4 4 2 2 3 5" xfId="33609" xr:uid="{A3DA1F8D-CADE-4B95-8EB5-9D33C34BDCA9}"/>
    <cellStyle name="Comma 4 4 2 2 3 6" xfId="18939" xr:uid="{32018F73-2FF1-4C4C-B51A-E31F5207DC52}"/>
    <cellStyle name="Comma 4 4 2 2 4" xfId="3729" xr:uid="{C02420AD-8936-4DF6-B15E-9DA6F0AFE6E7}"/>
    <cellStyle name="Comma 4 4 2 2 4 2" xfId="12059" xr:uid="{8B1A492F-8FDA-4F28-B7E0-95A58E56B5E2}"/>
    <cellStyle name="Comma 4 4 2 2 4 2 2" xfId="28716" xr:uid="{BCF50CB1-21ED-4AA0-8ED9-FA425D63E4D6}"/>
    <cellStyle name="Comma 4 4 2 2 4 3" xfId="20388" xr:uid="{C78D8C56-5C5A-4537-8633-66B11152BEE2}"/>
    <cellStyle name="Comma 4 4 2 2 5" xfId="6505" xr:uid="{AC3694EB-C349-4C44-B46E-390C8DC70AD2}"/>
    <cellStyle name="Comma 4 4 2 2 5 2" xfId="14835" xr:uid="{99904173-7938-485E-BA23-688A3F1B72E5}"/>
    <cellStyle name="Comma 4 4 2 2 5 2 2" xfId="31492" xr:uid="{AB30161A-B57D-4F33-8E0C-22772C3FA110}"/>
    <cellStyle name="Comma 4 4 2 2 5 3" xfId="23164" xr:uid="{1634BFD3-CE90-4391-8925-A788238C65EA}"/>
    <cellStyle name="Comma 4 4 2 2 6" xfId="9283" xr:uid="{C7FD73B0-364A-4AB3-B8F9-6A409F3595E3}"/>
    <cellStyle name="Comma 4 4 2 2 6 2" xfId="25940" xr:uid="{7A51FF6E-56D8-4742-BE29-CA24105BA7FD}"/>
    <cellStyle name="Comma 4 4 2 2 7" xfId="33476" xr:uid="{6134E20B-3439-4AED-9CE2-CA2FCB74D351}"/>
    <cellStyle name="Comma 4 4 2 2 8" xfId="17612" xr:uid="{CB89B0CF-884F-4253-ABBC-D0210D251DA1}"/>
    <cellStyle name="Comma 4 4 2 3" xfId="2755" xr:uid="{A9445134-F787-4622-B3F9-958874CCD896}"/>
    <cellStyle name="Comma 4 4 2 3 2" xfId="5537" xr:uid="{EA8AF920-0B89-4B0D-B8DB-65ADA9EF54D7}"/>
    <cellStyle name="Comma 4 4 2 3 2 2" xfId="13867" xr:uid="{3FF84AC7-74C4-4367-9BAF-5EAFE08DD421}"/>
    <cellStyle name="Comma 4 4 2 3 2 2 2" xfId="30524" xr:uid="{D88C3F65-6866-4BC3-A4D4-54F8CC9AA26D}"/>
    <cellStyle name="Comma 4 4 2 3 2 3" xfId="22196" xr:uid="{987D9460-9B02-47C3-881C-EBF1B9EF885A}"/>
    <cellStyle name="Comma 4 4 2 3 3" xfId="8313" xr:uid="{84DAB020-08D6-44DA-84EC-D4CFDE81372B}"/>
    <cellStyle name="Comma 4 4 2 3 3 2" xfId="16643" xr:uid="{BC92E1BC-DB4C-467C-A1D4-F1707BE1421A}"/>
    <cellStyle name="Comma 4 4 2 3 3 2 2" xfId="33300" xr:uid="{AAB34C8F-BDBC-4699-9955-8B14E93E9575}"/>
    <cellStyle name="Comma 4 4 2 3 3 3" xfId="24972" xr:uid="{FA049F93-A6A2-4277-BDF1-DE6BE8DF2B47}"/>
    <cellStyle name="Comma 4 4 2 3 4" xfId="11091" xr:uid="{A6FBD5E1-8C7E-4F8B-B309-69A2572BB2E2}"/>
    <cellStyle name="Comma 4 4 2 3 4 2" xfId="27748" xr:uid="{19902D05-28EB-4D06-A465-B5C3123B2AB7}"/>
    <cellStyle name="Comma 4 4 2 3 5" xfId="33702" xr:uid="{0BCCFB54-4E7B-402A-9DCE-E202F9C2B9FE}"/>
    <cellStyle name="Comma 4 4 2 3 6" xfId="19420" xr:uid="{43B584EB-4CF1-4009-8BA5-5713D0083B2C}"/>
    <cellStyle name="Comma 4 4 2 4" xfId="1791" xr:uid="{3E2EB34E-6E17-4B71-91D2-E7A8AD89D74E}"/>
    <cellStyle name="Comma 4 4 2 4 2" xfId="4581" xr:uid="{89432B45-A7CA-4FEC-986E-4348A936E97D}"/>
    <cellStyle name="Comma 4 4 2 4 2 2" xfId="12911" xr:uid="{3DF56554-513A-4008-BCE9-D8F6EB9FC066}"/>
    <cellStyle name="Comma 4 4 2 4 2 2 2" xfId="29568" xr:uid="{3B985C15-5477-40C6-AE52-C0F389527DB6}"/>
    <cellStyle name="Comma 4 4 2 4 2 3" xfId="21240" xr:uid="{5DF4A32E-90F2-49B7-AAA9-AAF19F896C54}"/>
    <cellStyle name="Comma 4 4 2 4 3" xfId="7357" xr:uid="{5951BE46-9A90-4C89-8ACB-54456505DAE4}"/>
    <cellStyle name="Comma 4 4 2 4 3 2" xfId="15687" xr:uid="{9B0BC739-DBD8-44A2-B509-20CB3DC020F8}"/>
    <cellStyle name="Comma 4 4 2 4 3 2 2" xfId="32344" xr:uid="{A2E446BC-4469-42C9-A7EE-5AACF79E5BBB}"/>
    <cellStyle name="Comma 4 4 2 4 3 3" xfId="24016" xr:uid="{C5811238-2A80-4864-9791-AF0A30750FB2}"/>
    <cellStyle name="Comma 4 4 2 4 4" xfId="10135" xr:uid="{E0FC758F-EBFF-4F8C-BD3E-EA9DDF77443A}"/>
    <cellStyle name="Comma 4 4 2 4 4 2" xfId="26792" xr:uid="{787EA12D-3764-4DCD-8A22-1E0B1834EF68}"/>
    <cellStyle name="Comma 4 4 2 4 5" xfId="33562" xr:uid="{C048ADB3-A861-449B-AD1F-4D188A1FD855}"/>
    <cellStyle name="Comma 4 4 2 4 6" xfId="18464" xr:uid="{F362D893-A43A-436E-ADC9-977DE468D460}"/>
    <cellStyle name="Comma 4 4 2 5" xfId="3254" xr:uid="{25B409B1-F975-49D2-AE88-90ECD246396A}"/>
    <cellStyle name="Comma 4 4 2 5 2" xfId="11584" xr:uid="{23CDB725-EA62-4F14-A5A1-E275D67135E3}"/>
    <cellStyle name="Comma 4 4 2 5 2 2" xfId="28241" xr:uid="{B6B0DC98-84A7-4517-9D6C-21A969F1CACD}"/>
    <cellStyle name="Comma 4 4 2 5 3" xfId="19913" xr:uid="{5510BF40-0950-4089-922A-E759E1BEA4AE}"/>
    <cellStyle name="Comma 4 4 2 6" xfId="6030" xr:uid="{14494DF0-CD69-4FF1-B38A-765E75111A63}"/>
    <cellStyle name="Comma 4 4 2 6 2" xfId="14360" xr:uid="{1B326B45-FCEB-4AF6-9AC4-7CDDA2CA08BE}"/>
    <cellStyle name="Comma 4 4 2 6 2 2" xfId="31017" xr:uid="{17E816A5-8591-451A-9C38-F193CD508E99}"/>
    <cellStyle name="Comma 4 4 2 6 3" xfId="22689" xr:uid="{2474D8F5-97CF-4203-B685-5308572D7968}"/>
    <cellStyle name="Comma 4 4 2 7" xfId="8808" xr:uid="{199B0478-0B8F-4EE9-B102-869BD8121AA7}"/>
    <cellStyle name="Comma 4 4 2 7 2" xfId="25465" xr:uid="{8B88EFA1-396E-446A-BE40-7FDBE03AE900}"/>
    <cellStyle name="Comma 4 4 2 8" xfId="33427" xr:uid="{382BED46-BF42-41FA-8AE9-E18EDFC4ECE8}"/>
    <cellStyle name="Comma 4 4 2 9" xfId="17137" xr:uid="{5D3FC9AB-8E86-414B-92E6-11278D863E21}"/>
    <cellStyle name="Comma 4 4 3" xfId="697" xr:uid="{64064EF4-148A-4DA8-8C3B-26D27CDD7B7E}"/>
    <cellStyle name="Comma 4 4 3 2" xfId="2778" xr:uid="{DBBA6758-D546-42E1-9ADF-931306F2C6A9}"/>
    <cellStyle name="Comma 4 4 3 2 2" xfId="5560" xr:uid="{2FD2C6B6-A2CA-4A0C-88BD-BC1014AF5600}"/>
    <cellStyle name="Comma 4 4 3 2 2 2" xfId="13890" xr:uid="{E222944A-8539-4996-980D-F08542D86E7D}"/>
    <cellStyle name="Comma 4 4 3 2 2 2 2" xfId="30547" xr:uid="{DF23A6F5-8303-4AA9-A191-4214ED3265DE}"/>
    <cellStyle name="Comma 4 4 3 2 2 3" xfId="22219" xr:uid="{4DB9DD50-D7C3-4B76-A79A-F897623CB61A}"/>
    <cellStyle name="Comma 4 4 3 2 3" xfId="8336" xr:uid="{798E594F-ABF5-429E-88C6-96808A5D1205}"/>
    <cellStyle name="Comma 4 4 3 2 3 2" xfId="16666" xr:uid="{2793C3D6-937C-4D9A-A019-ECF796517103}"/>
    <cellStyle name="Comma 4 4 3 2 3 2 2" xfId="33323" xr:uid="{EC5A8506-1AD0-43B8-A936-71327BFC85CD}"/>
    <cellStyle name="Comma 4 4 3 2 3 3" xfId="24995" xr:uid="{94A4F571-D1F3-4C70-B0E6-22E676930FDE}"/>
    <cellStyle name="Comma 4 4 3 2 4" xfId="11114" xr:uid="{9BDC1F4B-A284-4759-8B0F-CA1166A0C65A}"/>
    <cellStyle name="Comma 4 4 3 2 4 2" xfId="27771" xr:uid="{E562AC1B-1E6A-4631-B02D-2BADF5CCC246}"/>
    <cellStyle name="Comma 4 4 3 2 5" xfId="33725" xr:uid="{C481C8A2-0DBC-43FA-91BE-14A9A8FE861F}"/>
    <cellStyle name="Comma 4 4 3 2 6" xfId="19443" xr:uid="{3F0873EA-5E44-406D-94F6-AEEA32540727}"/>
    <cellStyle name="Comma 4 4 3 3" xfId="2027" xr:uid="{03F73647-087F-4E3B-9E9B-30679BAAFF8B}"/>
    <cellStyle name="Comma 4 4 3 3 2" xfId="4817" xr:uid="{21518635-3457-4052-8AC3-094E571E1C80}"/>
    <cellStyle name="Comma 4 4 3 3 2 2" xfId="13147" xr:uid="{AE6B536B-71F9-46C1-994F-257B369A387E}"/>
    <cellStyle name="Comma 4 4 3 3 2 2 2" xfId="29804" xr:uid="{937AD769-114E-4ECF-8D55-ECF059F54911}"/>
    <cellStyle name="Comma 4 4 3 3 2 3" xfId="21476" xr:uid="{F7955FD2-A17F-46C5-A357-6DBCC5D00D0D}"/>
    <cellStyle name="Comma 4 4 3 3 3" xfId="7593" xr:uid="{EF184F56-BC62-46AD-93E9-FC9A2ED15F57}"/>
    <cellStyle name="Comma 4 4 3 3 3 2" xfId="15923" xr:uid="{F653B5E6-0458-4B11-9DD0-2E3C40697F63}"/>
    <cellStyle name="Comma 4 4 3 3 3 2 2" xfId="32580" xr:uid="{BC48D32D-0AC8-4DF1-84E4-DB66F6163E73}"/>
    <cellStyle name="Comma 4 4 3 3 3 3" xfId="24252" xr:uid="{7A9C671F-A7A1-41C7-B01B-A0014D47C914}"/>
    <cellStyle name="Comma 4 4 3 3 4" xfId="10371" xr:uid="{AA24C3B5-2B6B-4472-AE36-4B614D596A82}"/>
    <cellStyle name="Comma 4 4 3 3 4 2" xfId="27028" xr:uid="{1E6D4731-A881-4B04-8CC2-CCD014D93661}"/>
    <cellStyle name="Comma 4 4 3 3 5" xfId="33585" xr:uid="{BCE59C2C-E357-41D9-B260-DF121294B03F}"/>
    <cellStyle name="Comma 4 4 3 3 6" xfId="18700" xr:uid="{240DA993-7F24-4A7B-B7F7-5C6797F42C14}"/>
    <cellStyle name="Comma 4 4 3 4" xfId="3490" xr:uid="{DEE87F50-1969-4F1F-AD9F-BD445210EBD2}"/>
    <cellStyle name="Comma 4 4 3 4 2" xfId="11820" xr:uid="{CE9F5117-A786-4126-9054-AA4A44CE3DDD}"/>
    <cellStyle name="Comma 4 4 3 4 2 2" xfId="28477" xr:uid="{3F85363A-7FA2-40D0-ADC7-44117A9B8A10}"/>
    <cellStyle name="Comma 4 4 3 4 3" xfId="20149" xr:uid="{5FB78420-2453-4A62-AD53-8678DE3CD2C2}"/>
    <cellStyle name="Comma 4 4 3 5" xfId="6266" xr:uid="{32B7E3B4-05EE-4B88-9EA4-AAE31C8A08E3}"/>
    <cellStyle name="Comma 4 4 3 5 2" xfId="14596" xr:uid="{28DB7EAF-62BB-467D-85CC-33C670C5EDA8}"/>
    <cellStyle name="Comma 4 4 3 5 2 2" xfId="31253" xr:uid="{7BF7AC5A-5100-4DDF-B359-DC7BF529D85C}"/>
    <cellStyle name="Comma 4 4 3 5 3" xfId="22925" xr:uid="{351A0EAA-B8B2-4D61-AFEB-72D0162C1369}"/>
    <cellStyle name="Comma 4 4 3 6" xfId="9044" xr:uid="{8685B5A4-F409-4E25-B794-81EB20E5B8D5}"/>
    <cellStyle name="Comma 4 4 3 6 2" xfId="25701" xr:uid="{21B63CB5-358A-4E7E-B1ED-A4C64D65689E}"/>
    <cellStyle name="Comma 4 4 3 7" xfId="33450" xr:uid="{C75D7893-40D8-44C1-A517-14165B985AB8}"/>
    <cellStyle name="Comma 4 4 3 8" xfId="17373" xr:uid="{F0989982-F9DB-4BA0-9A20-459C1592048C}"/>
    <cellStyle name="Comma 4 4 4" xfId="1174" xr:uid="{6A564D03-9386-4613-A6AC-19B7E04FCBC4}"/>
    <cellStyle name="Comma 4 4 4 2" xfId="2827" xr:uid="{480F70FC-19BB-4492-AA67-B29C9469EAAA}"/>
    <cellStyle name="Comma 4 4 4 2 2" xfId="5607" xr:uid="{2113AD69-21B1-4B15-B7E0-79355F19C99D}"/>
    <cellStyle name="Comma 4 4 4 2 2 2" xfId="13937" xr:uid="{C237B4A6-E340-499F-BFFD-DD2A49D222B9}"/>
    <cellStyle name="Comma 4 4 4 2 2 2 2" xfId="30594" xr:uid="{88CCE58E-0B06-44F8-B7EC-3E77C67C745B}"/>
    <cellStyle name="Comma 4 4 4 2 2 3" xfId="22266" xr:uid="{03889A57-5531-42CF-AD7F-8187CFAE897F}"/>
    <cellStyle name="Comma 4 4 4 2 3" xfId="8383" xr:uid="{7E7E47A3-D317-44A3-A1B0-51BC0E08C8EC}"/>
    <cellStyle name="Comma 4 4 4 2 3 2" xfId="16713" xr:uid="{3150A60A-4F1D-4775-B0C3-B6C8A4CB1C34}"/>
    <cellStyle name="Comma 4 4 4 2 3 2 2" xfId="33370" xr:uid="{EFDBB615-A0DC-481D-84BE-319B7B399B9D}"/>
    <cellStyle name="Comma 4 4 4 2 3 3" xfId="25042" xr:uid="{9D7D437B-4E59-4A4F-8FA7-2A21C3C3215F}"/>
    <cellStyle name="Comma 4 4 4 2 4" xfId="11161" xr:uid="{FE09F5C0-E115-4455-8D71-3BA840A28479}"/>
    <cellStyle name="Comma 4 4 4 2 4 2" xfId="27818" xr:uid="{0A85E6A7-8BFD-4FA6-B6CE-3960BB3A7917}"/>
    <cellStyle name="Comma 4 4 4 2 5" xfId="33774" xr:uid="{A2C818F0-5910-4291-B527-CAE07BDC1D1B}"/>
    <cellStyle name="Comma 4 4 4 2 6" xfId="19490" xr:uid="{C4F557E2-7D74-436E-AF5E-F131B1C934DD}"/>
    <cellStyle name="Comma 4 4 4 3" xfId="2502" xr:uid="{23A66C04-061C-4F4B-A5AA-4B4F835AAC49}"/>
    <cellStyle name="Comma 4 4 4 3 2" xfId="5292" xr:uid="{2CFD425B-1C2D-42D0-8618-EB5D5D6A8E06}"/>
    <cellStyle name="Comma 4 4 4 3 2 2" xfId="13622" xr:uid="{DD4EA0FC-F407-441A-ACE0-8D7EFB5402F2}"/>
    <cellStyle name="Comma 4 4 4 3 2 2 2" xfId="30279" xr:uid="{8C7CEE7F-A524-49F9-AECC-0B690286A8E0}"/>
    <cellStyle name="Comma 4 4 4 3 2 3" xfId="21951" xr:uid="{04A179D3-AAFC-4533-BC5A-E67FFE74A120}"/>
    <cellStyle name="Comma 4 4 4 3 3" xfId="8068" xr:uid="{00141946-638A-4134-85CD-C8BCCAEAA543}"/>
    <cellStyle name="Comma 4 4 4 3 3 2" xfId="16398" xr:uid="{C8636B8A-C0C7-46DB-B9DD-E6BB29943236}"/>
    <cellStyle name="Comma 4 4 4 3 3 2 2" xfId="33055" xr:uid="{ADC3A65C-3111-48E3-9A96-1B0F82AB1F90}"/>
    <cellStyle name="Comma 4 4 4 3 3 3" xfId="24727" xr:uid="{EF7A8D5B-99A7-429A-B0CD-F3F9334625F4}"/>
    <cellStyle name="Comma 4 4 4 3 4" xfId="10846" xr:uid="{D1130E42-9FCC-416C-968E-03A2A3381E42}"/>
    <cellStyle name="Comma 4 4 4 3 4 2" xfId="27503" xr:uid="{43A2E501-7E36-4F7B-88AB-9DB848B653F1}"/>
    <cellStyle name="Comma 4 4 4 3 5" xfId="33632" xr:uid="{ED5796B8-566C-43CD-9714-1D7085E1A40E}"/>
    <cellStyle name="Comma 4 4 4 3 6" xfId="19175" xr:uid="{8AED19C0-5A48-4899-A18E-4FC0DC683940}"/>
    <cellStyle name="Comma 4 4 4 4" xfId="3965" xr:uid="{6099960E-04AF-4BB2-9AE5-33F062B3430F}"/>
    <cellStyle name="Comma 4 4 4 4 2" xfId="12295" xr:uid="{ED95AAD8-3417-49C0-8928-2F2BA5794C54}"/>
    <cellStyle name="Comma 4 4 4 4 2 2" xfId="28952" xr:uid="{45EBFB50-2660-4785-81D6-0521397C04A8}"/>
    <cellStyle name="Comma 4 4 4 4 3" xfId="20624" xr:uid="{7A909507-F2CB-4647-8D28-D833C41130E6}"/>
    <cellStyle name="Comma 4 4 4 5" xfId="6741" xr:uid="{2FC2E369-9DC4-4776-BF9F-EEE0D7293A68}"/>
    <cellStyle name="Comma 4 4 4 5 2" xfId="15071" xr:uid="{0C473B18-1565-42E0-801A-78C94DCCB506}"/>
    <cellStyle name="Comma 4 4 4 5 2 2" xfId="31728" xr:uid="{D8C30C31-31A8-4DD5-BD36-65FC123D527A}"/>
    <cellStyle name="Comma 4 4 4 5 3" xfId="23400" xr:uid="{FD32360B-17A7-428E-B136-113E0A547C65}"/>
    <cellStyle name="Comma 4 4 4 6" xfId="9519" xr:uid="{32763097-8C28-4D6B-B7CE-B768B9A9E368}"/>
    <cellStyle name="Comma 4 4 4 6 2" xfId="26176" xr:uid="{FA976960-082A-4B26-8536-04E1BE54F0ED}"/>
    <cellStyle name="Comma 4 4 4 7" xfId="33499" xr:uid="{51121C2D-1F94-4CAF-AEFD-B9EF0009AB72}"/>
    <cellStyle name="Comma 4 4 4 8" xfId="17848" xr:uid="{7131787B-C63F-4CF6-A8B4-77C51970041C}"/>
    <cellStyle name="Comma 4 4 5" xfId="2732" xr:uid="{40250A43-BED5-42BF-B8CB-C5B8E8D29B25}"/>
    <cellStyle name="Comma 4 4 5 2" xfId="5514" xr:uid="{C486E6C8-0BD3-4FA2-AA33-0BA2982FB5EB}"/>
    <cellStyle name="Comma 4 4 5 2 2" xfId="13844" xr:uid="{CC55C4C9-E046-4183-9C34-C010F43C0CC7}"/>
    <cellStyle name="Comma 4 4 5 2 2 2" xfId="30501" xr:uid="{8995A77E-DED8-4A32-B7BB-67A8425DD79B}"/>
    <cellStyle name="Comma 4 4 5 2 3" xfId="22173" xr:uid="{6F0A0323-3962-486D-BFEF-E0D7383C26CE}"/>
    <cellStyle name="Comma 4 4 5 3" xfId="8290" xr:uid="{A03A1A50-56FD-4C34-A15B-4E840FDC1475}"/>
    <cellStyle name="Comma 4 4 5 3 2" xfId="16620" xr:uid="{41FB77CD-B88E-4E68-8AAF-4332E744F0AE}"/>
    <cellStyle name="Comma 4 4 5 3 2 2" xfId="33277" xr:uid="{F1BA7430-5A94-44D2-A833-4DF49632E34C}"/>
    <cellStyle name="Comma 4 4 5 3 3" xfId="24949" xr:uid="{A63AED64-4DFA-4C5B-BD1D-87E9273B1B50}"/>
    <cellStyle name="Comma 4 4 5 4" xfId="11068" xr:uid="{BCBEE174-CEAF-4424-8824-078281F6C059}"/>
    <cellStyle name="Comma 4 4 5 4 2" xfId="27725" xr:uid="{84AF7823-50FB-47C7-8C40-338D669F837B}"/>
    <cellStyle name="Comma 4 4 5 5" xfId="33679" xr:uid="{9C43BF74-E862-42D8-A743-86F42379E4EF}"/>
    <cellStyle name="Comma 4 4 5 6" xfId="19397" xr:uid="{3A1DE784-36CE-4C3B-AAC1-19F12C092282}"/>
    <cellStyle name="Comma 4 4 6" xfId="1554" xr:uid="{C6FD1D62-5782-4C33-9FAA-D5B49C5D8747}"/>
    <cellStyle name="Comma 4 4 6 2" xfId="4344" xr:uid="{63115388-6C77-483E-806D-4C3F74EABC6A}"/>
    <cellStyle name="Comma 4 4 6 2 2" xfId="12674" xr:uid="{ADD88819-3554-452C-B86C-644F5850257E}"/>
    <cellStyle name="Comma 4 4 6 2 2 2" xfId="29331" xr:uid="{011C79F5-09C7-4FF1-BFDC-2378C4C12561}"/>
    <cellStyle name="Comma 4 4 6 2 3" xfId="21003" xr:uid="{F240D557-9C2A-4A30-8439-22167C9D19F2}"/>
    <cellStyle name="Comma 4 4 6 3" xfId="7120" xr:uid="{9A8E3BCC-550E-4430-BD8F-FD2573A800CA}"/>
    <cellStyle name="Comma 4 4 6 3 2" xfId="15450" xr:uid="{82333D22-554B-4023-9A8A-E4CBE4F6539A}"/>
    <cellStyle name="Comma 4 4 6 3 2 2" xfId="32107" xr:uid="{6CACD3F2-17FC-4A75-9033-8876E7EF6C37}"/>
    <cellStyle name="Comma 4 4 6 3 3" xfId="23779" xr:uid="{1D88FEE4-EAFE-4B17-914E-5A71FEE6D674}"/>
    <cellStyle name="Comma 4 4 6 4" xfId="9898" xr:uid="{3B023636-FDE2-4BB6-992B-134BD3F030D4}"/>
    <cellStyle name="Comma 4 4 6 4 2" xfId="26555" xr:uid="{42282516-40BD-4134-90B3-4E09EEA5290F}"/>
    <cellStyle name="Comma 4 4 6 5" xfId="33539" xr:uid="{8204ED23-E092-4859-85B8-DD4C1463AB5B}"/>
    <cellStyle name="Comma 4 4 6 6" xfId="18227" xr:uid="{63250D1F-1EA4-4918-8B5E-8C7953F3EE0D}"/>
    <cellStyle name="Comma 4 4 7" xfId="3017" xr:uid="{99D67FE3-5043-4D86-B14C-913822D7005A}"/>
    <cellStyle name="Comma 4 4 7 2" xfId="11347" xr:uid="{31826AA9-59E2-437D-B557-AFB8BBCD7AF2}"/>
    <cellStyle name="Comma 4 4 7 2 2" xfId="28004" xr:uid="{70E4AEB2-6073-465A-85D1-5F31EFB0E2F2}"/>
    <cellStyle name="Comma 4 4 7 3" xfId="19676" xr:uid="{14563C55-B2FF-4A07-BC88-67B3728D2126}"/>
    <cellStyle name="Comma 4 4 8" xfId="5793" xr:uid="{F6A97509-6130-4070-AE01-591CF651D453}"/>
    <cellStyle name="Comma 4 4 8 2" xfId="14123" xr:uid="{DA815149-2174-48E6-ABE3-3AB7A10184F5}"/>
    <cellStyle name="Comma 4 4 8 2 2" xfId="30780" xr:uid="{33D147EF-130E-48F0-B374-034AA2858DA5}"/>
    <cellStyle name="Comma 4 4 8 3" xfId="22452" xr:uid="{9483E720-7F85-4835-A749-33B8269C6E3D}"/>
    <cellStyle name="Comma 4 4 9" xfId="8571" xr:uid="{55A22DD5-4057-4B23-A5EF-D1960E75F318}"/>
    <cellStyle name="Comma 4 4 9 2" xfId="25228" xr:uid="{A7062AFF-5334-43B5-8C77-5E2876E25508}"/>
    <cellStyle name="Comma 4 5" xfId="345" xr:uid="{A855C5E6-91DF-4622-A341-EE91BBFC6768}"/>
    <cellStyle name="Comma 4 5 10" xfId="35279" xr:uid="{ADC40C7D-84E3-409D-8E99-BA46DC7B83ED}"/>
    <cellStyle name="Comma 4 5 2" xfId="825" xr:uid="{E37F3F47-9286-41FC-BDC2-698198D37361}"/>
    <cellStyle name="Comma 4 5 2 2" xfId="2794" xr:uid="{67B71488-29E1-4009-B5DB-B459C3A768E2}"/>
    <cellStyle name="Comma 4 5 2 2 2" xfId="5574" xr:uid="{D8CFFBE4-61C5-4BD4-B5FA-DE6636C8C36C}"/>
    <cellStyle name="Comma 4 5 2 2 2 2" xfId="13904" xr:uid="{48354102-D6A6-4E61-9C08-22C16BA5097C}"/>
    <cellStyle name="Comma 4 5 2 2 2 2 2" xfId="30561" xr:uid="{725F7EE4-362B-4F5E-B1DD-A2387BC1835A}"/>
    <cellStyle name="Comma 4 5 2 2 2 3" xfId="22233" xr:uid="{538E7BF4-ABDF-4296-81D1-B661B4967590}"/>
    <cellStyle name="Comma 4 5 2 2 3" xfId="8350" xr:uid="{3DA2A91D-D3F5-48D5-B9E7-220BEF814771}"/>
    <cellStyle name="Comma 4 5 2 2 3 2" xfId="16680" xr:uid="{6C2FB506-82A8-43E3-B31B-182B10168472}"/>
    <cellStyle name="Comma 4 5 2 2 3 2 2" xfId="33337" xr:uid="{C5751585-7F91-404A-A398-3BA491265274}"/>
    <cellStyle name="Comma 4 5 2 2 3 3" xfId="25009" xr:uid="{1644B35D-23B8-4749-9192-14232FDA2E89}"/>
    <cellStyle name="Comma 4 5 2 2 4" xfId="11128" xr:uid="{E7510EEC-9DF6-4A94-A17F-DF2ED98DA793}"/>
    <cellStyle name="Comma 4 5 2 2 4 2" xfId="27785" xr:uid="{068153D5-9A1F-4451-A3E4-C8A403A33DF3}"/>
    <cellStyle name="Comma 4 5 2 2 5" xfId="33741" xr:uid="{1614AD7C-11D8-4942-B497-75E1349AC58E}"/>
    <cellStyle name="Comma 4 5 2 2 6" xfId="19457" xr:uid="{890E681A-3CDE-4948-A942-09BCAE17F3DF}"/>
    <cellStyle name="Comma 4 5 2 3" xfId="2153" xr:uid="{45741541-53F1-4A2A-B774-53C5621A5864}"/>
    <cellStyle name="Comma 4 5 2 3 2" xfId="4943" xr:uid="{4525F2B4-21FC-4893-90E5-D7B96B6B4343}"/>
    <cellStyle name="Comma 4 5 2 3 2 2" xfId="13273" xr:uid="{237F0D44-AB7C-434C-B3D8-D64D3EC5C3D6}"/>
    <cellStyle name="Comma 4 5 2 3 2 2 2" xfId="29930" xr:uid="{04306584-7BAC-4C6A-BF1A-ECD5F345D6B4}"/>
    <cellStyle name="Comma 4 5 2 3 2 3" xfId="21602" xr:uid="{22E45459-23C7-44EF-B7C3-029B8616EAD0}"/>
    <cellStyle name="Comma 4 5 2 3 3" xfId="7719" xr:uid="{52696898-9F4D-436B-9799-799CB9CF2C5E}"/>
    <cellStyle name="Comma 4 5 2 3 3 2" xfId="16049" xr:uid="{BFD0F721-002D-4227-8B02-B6E5DAB11D09}"/>
    <cellStyle name="Comma 4 5 2 3 3 2 2" xfId="32706" xr:uid="{06E957CA-C6C3-441C-AEF9-A78F8F507E1C}"/>
    <cellStyle name="Comma 4 5 2 3 3 3" xfId="24378" xr:uid="{F4D7F111-22E0-4C0C-8EF9-D07DE8FEF965}"/>
    <cellStyle name="Comma 4 5 2 3 4" xfId="10497" xr:uid="{F597A9E2-4BD1-4EF8-891A-9C040ADDFB6A}"/>
    <cellStyle name="Comma 4 5 2 3 4 2" xfId="27154" xr:uid="{9D58583D-8250-480F-ACAC-94E70B4EBD9F}"/>
    <cellStyle name="Comma 4 5 2 3 5" xfId="33599" xr:uid="{BEA9A43C-34E8-4E68-BD95-88E1A242CC9C}"/>
    <cellStyle name="Comma 4 5 2 3 6" xfId="18826" xr:uid="{165C8348-2B52-445A-BBB2-0937E668D5B7}"/>
    <cellStyle name="Comma 4 5 2 4" xfId="3616" xr:uid="{0611163C-B9CA-42F2-8840-91CA01531689}"/>
    <cellStyle name="Comma 4 5 2 4 2" xfId="11946" xr:uid="{BF2A0CB8-A83B-4EBB-8DA6-5390CC379914}"/>
    <cellStyle name="Comma 4 5 2 4 2 2" xfId="28603" xr:uid="{226B9E23-EAA8-422F-834E-2FB6ACE6D6FF}"/>
    <cellStyle name="Comma 4 5 2 4 3" xfId="20275" xr:uid="{A4E56C94-5B15-40D0-A432-BBC344F8D5F6}"/>
    <cellStyle name="Comma 4 5 2 5" xfId="6392" xr:uid="{DA3EE52B-C0BF-4BC9-A439-1950E3C0559D}"/>
    <cellStyle name="Comma 4 5 2 5 2" xfId="14722" xr:uid="{BD17C96A-0B83-46D1-94CE-5201803E8758}"/>
    <cellStyle name="Comma 4 5 2 5 2 2" xfId="31379" xr:uid="{9D3D06B8-CAEF-4726-BF7A-7430FD454E4D}"/>
    <cellStyle name="Comma 4 5 2 5 3" xfId="23051" xr:uid="{81C74572-EAD1-4F34-B7ED-DB4275CB5C77}"/>
    <cellStyle name="Comma 4 5 2 6" xfId="9170" xr:uid="{12D45D84-D5FA-4784-9278-E63593DB02C8}"/>
    <cellStyle name="Comma 4 5 2 6 2" xfId="25827" xr:uid="{03546CE3-3265-4417-B7BE-2BF466DE7E26}"/>
    <cellStyle name="Comma 4 5 2 7" xfId="33466" xr:uid="{01DC78DF-9BC2-4E9C-8EE4-1E5277DAD9AD}"/>
    <cellStyle name="Comma 4 5 2 8" xfId="17499" xr:uid="{3392539F-16A1-4ECB-88F3-E194A0FAFD54}"/>
    <cellStyle name="Comma 4 5 3" xfId="2745" xr:uid="{257C2B79-DEF5-44DD-89AA-4CB463426023}"/>
    <cellStyle name="Comma 4 5 3 2" xfId="5527" xr:uid="{2DACAFB5-11FE-4EA0-9947-3A4995B0EA20}"/>
    <cellStyle name="Comma 4 5 3 2 2" xfId="13857" xr:uid="{EC8A4B2A-41F3-4E1C-825E-1D2DDFE62264}"/>
    <cellStyle name="Comma 4 5 3 2 2 2" xfId="30514" xr:uid="{49E54FC7-9F58-4CEA-A26C-6812CEDDE04F}"/>
    <cellStyle name="Comma 4 5 3 2 3" xfId="22186" xr:uid="{9BEF6963-28B3-4C7C-BD86-88A6B21B40D8}"/>
    <cellStyle name="Comma 4 5 3 3" xfId="8303" xr:uid="{9E1E575C-6503-41C3-A7ED-EBAE05A3A2A0}"/>
    <cellStyle name="Comma 4 5 3 3 2" xfId="16633" xr:uid="{F9D6A40C-3C3A-4E6A-817A-D9C13070AEA0}"/>
    <cellStyle name="Comma 4 5 3 3 2 2" xfId="33290" xr:uid="{F29875FF-7D1E-403A-BF10-713C277E70FA}"/>
    <cellStyle name="Comma 4 5 3 3 3" xfId="24962" xr:uid="{79E9AE47-9B35-4893-AB86-50757CB0E2E2}"/>
    <cellStyle name="Comma 4 5 3 4" xfId="11081" xr:uid="{E6539D2F-579E-458C-9674-4BA832160926}"/>
    <cellStyle name="Comma 4 5 3 4 2" xfId="27738" xr:uid="{E9815860-37FF-4625-83D9-FA93A8F9BF6C}"/>
    <cellStyle name="Comma 4 5 3 5" xfId="33692" xr:uid="{915D3231-7F1B-4355-B837-91F0024F1559}"/>
    <cellStyle name="Comma 4 5 3 6" xfId="19410" xr:uid="{C1FE23E7-252C-4C03-8A63-5DA88D3D90B9}"/>
    <cellStyle name="Comma 4 5 4" xfId="1675" xr:uid="{221D6E69-5E08-428A-BB6E-11883B6469FA}"/>
    <cellStyle name="Comma 4 5 4 2" xfId="4465" xr:uid="{0D0F3015-84FC-4354-9BA7-8E7E1CB52DB5}"/>
    <cellStyle name="Comma 4 5 4 2 2" xfId="12795" xr:uid="{BE455BAE-1043-4470-BD11-F6A3D6DD6034}"/>
    <cellStyle name="Comma 4 5 4 2 2 2" xfId="29452" xr:uid="{DB183BB8-3223-4EF2-B9ED-19F445DF4AD5}"/>
    <cellStyle name="Comma 4 5 4 2 3" xfId="21124" xr:uid="{72EE8012-45B2-4430-8F6C-80654AF42D81}"/>
    <cellStyle name="Comma 4 5 4 3" xfId="7241" xr:uid="{784275B6-A71B-4713-9732-D15415AE0A35}"/>
    <cellStyle name="Comma 4 5 4 3 2" xfId="15571" xr:uid="{BEE3FA7E-B2EF-4824-B1B6-A59D91E78B9B}"/>
    <cellStyle name="Comma 4 5 4 3 2 2" xfId="32228" xr:uid="{1346EE88-3ADA-4AAA-9AA3-ADAB06B64A75}"/>
    <cellStyle name="Comma 4 5 4 3 3" xfId="23900" xr:uid="{82835B33-F49C-477A-8D5A-09A9C55E0E46}"/>
    <cellStyle name="Comma 4 5 4 4" xfId="10019" xr:uid="{C941F757-69B0-42D6-8CD9-70A504B26337}"/>
    <cellStyle name="Comma 4 5 4 4 2" xfId="26676" xr:uid="{376B9CA6-2DF6-4CA9-BACF-33F62CEB9C45}"/>
    <cellStyle name="Comma 4 5 4 5" xfId="33552" xr:uid="{0D2C6304-EB9D-4088-AE7C-69509F6F1EE7}"/>
    <cellStyle name="Comma 4 5 4 6" xfId="18348" xr:uid="{88EA5AF6-FF6B-461D-A823-BF3187299C22}"/>
    <cellStyle name="Comma 4 5 5" xfId="3138" xr:uid="{B0F3E4FA-75D0-4B5C-89E0-C50BB9A3748D}"/>
    <cellStyle name="Comma 4 5 5 2" xfId="11468" xr:uid="{D88CBEEB-07C5-424F-A938-C0EF0DFB9302}"/>
    <cellStyle name="Comma 4 5 5 2 2" xfId="28125" xr:uid="{6B9B6765-DE84-4A1E-9137-29D5800C888A}"/>
    <cellStyle name="Comma 4 5 5 3" xfId="19797" xr:uid="{2FACFCBF-2B0A-41C5-8E07-F8F2B567A8B0}"/>
    <cellStyle name="Comma 4 5 6" xfId="5914" xr:uid="{42D3FA27-C2C0-409E-BCC1-ECFE128D8815}"/>
    <cellStyle name="Comma 4 5 6 2" xfId="14244" xr:uid="{8470DA11-6A73-4503-80D9-6C2ECF527054}"/>
    <cellStyle name="Comma 4 5 6 2 2" xfId="30901" xr:uid="{71F4ED7F-E2F1-4F3C-A43B-284EDB261A77}"/>
    <cellStyle name="Comma 4 5 6 3" xfId="22573" xr:uid="{E5F1952A-8AD5-4096-A820-80EC08390DAF}"/>
    <cellStyle name="Comma 4 5 7" xfId="8692" xr:uid="{B1B27ECD-FB6F-4695-BB39-DBD0488AD86D}"/>
    <cellStyle name="Comma 4 5 7 2" xfId="25349" xr:uid="{461C3338-78C7-4D37-9072-55CBBF600628}"/>
    <cellStyle name="Comma 4 5 8" xfId="33417" xr:uid="{C553157C-7727-475A-B41E-7FA6B5295AAF}"/>
    <cellStyle name="Comma 4 5 9" xfId="17021" xr:uid="{3C2259AD-2EE8-4CF9-8FE5-0C3D00E013A8}"/>
    <cellStyle name="Comma 4 6" xfId="581" xr:uid="{A4D0A33F-B1DC-405C-916D-4C89E147A327}"/>
    <cellStyle name="Comma 4 6 2" xfId="2768" xr:uid="{6F2C4923-C5FE-44DD-BA20-BC94B5BF3F16}"/>
    <cellStyle name="Comma 4 6 2 2" xfId="5550" xr:uid="{DD025C90-C0C6-4941-843E-8E8CFAA5085F}"/>
    <cellStyle name="Comma 4 6 2 2 2" xfId="13880" xr:uid="{3345E4D7-29C3-4557-B908-A4C82E2FC2CE}"/>
    <cellStyle name="Comma 4 6 2 2 2 2" xfId="30537" xr:uid="{A27A0A83-BB20-461F-8156-35C8446D07B1}"/>
    <cellStyle name="Comma 4 6 2 2 3" xfId="22209" xr:uid="{F078964F-B57F-4615-8B3A-A8809FF1AC26}"/>
    <cellStyle name="Comma 4 6 2 3" xfId="8326" xr:uid="{E75AE9F1-8231-4D63-B0C8-E20E10E0A688}"/>
    <cellStyle name="Comma 4 6 2 3 2" xfId="16656" xr:uid="{8B20F896-F11D-4A9A-B0FB-73976C9177F6}"/>
    <cellStyle name="Comma 4 6 2 3 2 2" xfId="33313" xr:uid="{9382EF8E-9F07-4A1F-B4CE-8B0C7BE58E47}"/>
    <cellStyle name="Comma 4 6 2 3 3" xfId="24985" xr:uid="{6DCA7D2D-E433-49E8-B353-5A0BAAA3A551}"/>
    <cellStyle name="Comma 4 6 2 4" xfId="11104" xr:uid="{48628B83-965E-443A-8926-D3184A1DC588}"/>
    <cellStyle name="Comma 4 6 2 4 2" xfId="27761" xr:uid="{2BFEC49E-58ED-41EF-A8DD-5865FABC386D}"/>
    <cellStyle name="Comma 4 6 2 5" xfId="33715" xr:uid="{BE9C6434-713E-4BD3-B37F-039BA37FCD36}"/>
    <cellStyle name="Comma 4 6 2 6" xfId="19433" xr:uid="{B1BACCB4-ABD5-489F-8929-07A4D548B0DC}"/>
    <cellStyle name="Comma 4 6 3" xfId="1911" xr:uid="{927D8602-1F54-4971-B476-6680F660520B}"/>
    <cellStyle name="Comma 4 6 3 2" xfId="4701" xr:uid="{28B82474-A887-4DA1-8AC9-3CD1C28732E7}"/>
    <cellStyle name="Comma 4 6 3 2 2" xfId="13031" xr:uid="{0FE55319-8E49-419B-88A0-D246ECA91015}"/>
    <cellStyle name="Comma 4 6 3 2 2 2" xfId="29688" xr:uid="{16B142C0-AEC2-4326-9AA5-08E8BFBA32BB}"/>
    <cellStyle name="Comma 4 6 3 2 3" xfId="21360" xr:uid="{F08DAA03-EBF3-43A6-AF97-8511988AD66D}"/>
    <cellStyle name="Comma 4 6 3 3" xfId="7477" xr:uid="{469041D5-095C-4F4F-BA75-C1FC78D011E1}"/>
    <cellStyle name="Comma 4 6 3 3 2" xfId="15807" xr:uid="{34F77F93-62D6-458F-A418-2B298E86754E}"/>
    <cellStyle name="Comma 4 6 3 3 2 2" xfId="32464" xr:uid="{50852759-DAEF-471C-828D-1EAE7AA47F46}"/>
    <cellStyle name="Comma 4 6 3 3 3" xfId="24136" xr:uid="{A21B619B-4609-4BF9-A9C2-0B5855E12B77}"/>
    <cellStyle name="Comma 4 6 3 4" xfId="10255" xr:uid="{A4C4AC4F-2E49-47D8-8DE2-CE142B9EE911}"/>
    <cellStyle name="Comma 4 6 3 4 2" xfId="26912" xr:uid="{2B3E6900-F04F-47B6-94FA-C459720AE9C3}"/>
    <cellStyle name="Comma 4 6 3 5" xfId="33575" xr:uid="{62CD679A-F085-4874-8314-9D11A29BF6DA}"/>
    <cellStyle name="Comma 4 6 3 6" xfId="18584" xr:uid="{B206C2E1-ECA8-48FA-AB1E-1FFFC5775B6B}"/>
    <cellStyle name="Comma 4 6 4" xfId="3374" xr:uid="{45349671-749D-4205-8AAD-C0FA2C0C6CAD}"/>
    <cellStyle name="Comma 4 6 4 2" xfId="11704" xr:uid="{1169E411-EC31-404C-B35E-677F0536AC8A}"/>
    <cellStyle name="Comma 4 6 4 2 2" xfId="28361" xr:uid="{5134E1FE-AAE7-4CEC-8F87-3F7D00154493}"/>
    <cellStyle name="Comma 4 6 4 3" xfId="20033" xr:uid="{184D4B7C-78DB-45F3-AB6B-BD3FD081F52C}"/>
    <cellStyle name="Comma 4 6 5" xfId="6150" xr:uid="{CBC0620D-5C79-4F0C-843B-EA4B29D3B885}"/>
    <cellStyle name="Comma 4 6 5 2" xfId="14480" xr:uid="{8A0F6ADC-9452-4FCE-8F0E-4E43AD337C4F}"/>
    <cellStyle name="Comma 4 6 5 2 2" xfId="31137" xr:uid="{829A02C6-7F40-4344-8B6E-2569340291F4}"/>
    <cellStyle name="Comma 4 6 5 3" xfId="22809" xr:uid="{8B05F9E7-F916-4E86-BFDC-78988B3736E8}"/>
    <cellStyle name="Comma 4 6 6" xfId="8928" xr:uid="{0CA8416A-AB16-44A4-9450-89BDFC02F386}"/>
    <cellStyle name="Comma 4 6 6 2" xfId="25585" xr:uid="{0DF63CF8-654A-439E-919C-022F4E74BDCD}"/>
    <cellStyle name="Comma 4 6 7" xfId="33440" xr:uid="{FF660B58-2FD5-42DF-B397-4E26D579A71C}"/>
    <cellStyle name="Comma 4 6 8" xfId="17257" xr:uid="{576A622A-27BD-4ECC-8D21-DA0B1C00A072}"/>
    <cellStyle name="Comma 4 6 9" xfId="35280" xr:uid="{27E6F100-6634-47A6-B3E8-842EA46B7ECA}"/>
    <cellStyle name="Comma 4 7" xfId="1058" xr:uid="{CA93AFB8-1166-4240-9179-F7CF00DD9609}"/>
    <cellStyle name="Comma 4 7 2" xfId="2817" xr:uid="{6B2AB2E7-70B0-4A97-A03C-405FA5249BAC}"/>
    <cellStyle name="Comma 4 7 2 2" xfId="5597" xr:uid="{FAD73128-08DA-4B8D-ADFA-2DFBAE369C12}"/>
    <cellStyle name="Comma 4 7 2 2 2" xfId="13927" xr:uid="{03F17561-98D0-4604-92F2-FCF11D3A3D0E}"/>
    <cellStyle name="Comma 4 7 2 2 2 2" xfId="30584" xr:uid="{AEDFB5AE-66A5-43A7-858D-C0E0FFFD347A}"/>
    <cellStyle name="Comma 4 7 2 2 3" xfId="22256" xr:uid="{78E47F89-AC9F-4C1C-988A-A7FCA6CB72CF}"/>
    <cellStyle name="Comma 4 7 2 3" xfId="8373" xr:uid="{58E81C95-C106-4084-9062-F7961EB45109}"/>
    <cellStyle name="Comma 4 7 2 3 2" xfId="16703" xr:uid="{5CE9EAD0-2D98-479B-9F6D-E4D7DA6F615D}"/>
    <cellStyle name="Comma 4 7 2 3 2 2" xfId="33360" xr:uid="{5D6AFE29-8A5E-4866-89D6-32C54CE34C40}"/>
    <cellStyle name="Comma 4 7 2 3 3" xfId="25032" xr:uid="{71D5115D-C72F-4933-82DD-A048302BD906}"/>
    <cellStyle name="Comma 4 7 2 4" xfId="11151" xr:uid="{CA52F47B-4200-4641-9296-2F2B8855283F}"/>
    <cellStyle name="Comma 4 7 2 4 2" xfId="27808" xr:uid="{754F2EE5-C188-4DD6-8DAB-C9F2BF441B82}"/>
    <cellStyle name="Comma 4 7 2 5" xfId="33764" xr:uid="{223C45F4-6E4D-4DA6-B98D-0A8EC68C17C4}"/>
    <cellStyle name="Comma 4 7 2 6" xfId="19480" xr:uid="{AAA418CF-9A52-41DA-B0E3-D6C8BB6CECFB}"/>
    <cellStyle name="Comma 4 7 3" xfId="2386" xr:uid="{C824DB93-4DEF-4007-A57C-3EBA00EC8770}"/>
    <cellStyle name="Comma 4 7 3 2" xfId="5176" xr:uid="{8EC15108-8E03-4117-8A9B-015666D30E85}"/>
    <cellStyle name="Comma 4 7 3 2 2" xfId="13506" xr:uid="{B05A7D1E-286E-4EDE-BD95-1753397B7940}"/>
    <cellStyle name="Comma 4 7 3 2 2 2" xfId="30163" xr:uid="{CBF4F3A1-9F41-41B2-9051-2109B88CD162}"/>
    <cellStyle name="Comma 4 7 3 2 3" xfId="21835" xr:uid="{324DDFBD-D126-4134-BD22-945ED55FB3FF}"/>
    <cellStyle name="Comma 4 7 3 3" xfId="7952" xr:uid="{F65443AE-3607-4D82-9D00-4D58693D2800}"/>
    <cellStyle name="Comma 4 7 3 3 2" xfId="16282" xr:uid="{9704F984-6759-4C5E-B5F3-175C360ACE56}"/>
    <cellStyle name="Comma 4 7 3 3 2 2" xfId="32939" xr:uid="{29DEE71E-C1BB-4ECE-99A9-A625AAED1999}"/>
    <cellStyle name="Comma 4 7 3 3 3" xfId="24611" xr:uid="{761719F6-71EA-4490-8A84-3A7BF9B27916}"/>
    <cellStyle name="Comma 4 7 3 4" xfId="10730" xr:uid="{E435227F-6BA8-491E-893E-4935DBDB2A25}"/>
    <cellStyle name="Comma 4 7 3 4 2" xfId="27387" xr:uid="{547BDBE8-3E30-47A6-BC33-C4D4BA0C2C0E}"/>
    <cellStyle name="Comma 4 7 3 5" xfId="33622" xr:uid="{1D423CD1-3AC0-4F6F-94F3-804C8D666178}"/>
    <cellStyle name="Comma 4 7 3 6" xfId="19059" xr:uid="{16E82770-EBFD-4A67-B977-B7554405C118}"/>
    <cellStyle name="Comma 4 7 4" xfId="3849" xr:uid="{31A8A5AB-4311-4C97-B305-CA06E5172609}"/>
    <cellStyle name="Comma 4 7 4 2" xfId="12179" xr:uid="{E94DA662-BC81-41AF-96FE-05C0A4449696}"/>
    <cellStyle name="Comma 4 7 4 2 2" xfId="28836" xr:uid="{5BFD10B5-CD31-450A-8F8F-421117D97A8E}"/>
    <cellStyle name="Comma 4 7 4 3" xfId="20508" xr:uid="{092BA9C3-62C2-4212-9B56-2FF0183F688B}"/>
    <cellStyle name="Comma 4 7 5" xfId="6625" xr:uid="{2C6B17DE-F50A-485D-965E-10D9CDDEE855}"/>
    <cellStyle name="Comma 4 7 5 2" xfId="14955" xr:uid="{F1466E3F-B855-4480-8CFE-95B9D9CBACA5}"/>
    <cellStyle name="Comma 4 7 5 2 2" xfId="31612" xr:uid="{04ABCAEB-15B3-482F-96E2-8BD11FAFECC1}"/>
    <cellStyle name="Comma 4 7 5 3" xfId="23284" xr:uid="{2856B56E-C18B-4BCF-9541-24866D637167}"/>
    <cellStyle name="Comma 4 7 6" xfId="9403" xr:uid="{7288B254-3C8E-4362-A3AC-C2B0A4EC25EC}"/>
    <cellStyle name="Comma 4 7 6 2" xfId="26060" xr:uid="{196DDF26-7675-425B-A9B2-A2BD749836C8}"/>
    <cellStyle name="Comma 4 7 7" xfId="33489" xr:uid="{314E48E6-5C2E-41CA-8D61-8B42F121AFE6}"/>
    <cellStyle name="Comma 4 7 8" xfId="17732" xr:uid="{BB09BDAE-4CB7-4857-AACA-E6E288425ED5}"/>
    <cellStyle name="Comma 4 7 9" xfId="35281" xr:uid="{929C2E04-15CE-4A9E-9412-D28CFA3F572E}"/>
    <cellStyle name="Comma 4 8" xfId="1319" xr:uid="{C60DF591-C4FD-4D0A-A9AF-D5B265DE29A0}"/>
    <cellStyle name="Comma 4 8 2" xfId="2647" xr:uid="{153E695D-5BEB-4337-8BB8-8EB0EAF966CE}"/>
    <cellStyle name="Comma 4 8 2 2" xfId="5437" xr:uid="{2268FDD6-03D8-46F3-8857-0A16AAE59AC0}"/>
    <cellStyle name="Comma 4 8 2 2 2" xfId="13767" xr:uid="{14255A6C-DC9E-41E0-90B5-3EA7EA42AC37}"/>
    <cellStyle name="Comma 4 8 2 2 2 2" xfId="30424" xr:uid="{5C7D8A31-C3DF-46CE-9AB9-8E41FB9D0BC0}"/>
    <cellStyle name="Comma 4 8 2 2 3" xfId="22096" xr:uid="{65918626-5054-4B7A-8332-F8E237797C10}"/>
    <cellStyle name="Comma 4 8 2 3" xfId="8213" xr:uid="{854BEC50-ACEF-4A99-A3CE-32718336E14D}"/>
    <cellStyle name="Comma 4 8 2 3 2" xfId="16543" xr:uid="{3BE1955F-FA1E-43E4-A245-17FD099F1BA3}"/>
    <cellStyle name="Comma 4 8 2 3 2 2" xfId="33200" xr:uid="{5BE1EE9D-DDBA-472E-BB9A-9F68704483EC}"/>
    <cellStyle name="Comma 4 8 2 3 3" xfId="24872" xr:uid="{34223725-F58A-4260-AD5A-DF2B96271481}"/>
    <cellStyle name="Comma 4 8 2 4" xfId="10991" xr:uid="{6ACD49BB-4058-4067-9FE6-E9CFFE1B4138}"/>
    <cellStyle name="Comma 4 8 2 4 2" xfId="27648" xr:uid="{41E2B8E3-EE1D-41DA-8585-7BCF9DC8A24C}"/>
    <cellStyle name="Comma 4 8 2 5" xfId="33648" xr:uid="{4D37B279-4F32-4F8C-8A35-85781C22DEEC}"/>
    <cellStyle name="Comma 4 8 2 6" xfId="19320" xr:uid="{1CD69DE0-8D07-49C0-815C-40AEEF2316E7}"/>
    <cellStyle name="Comma 4 8 3" xfId="4110" xr:uid="{C45AA84C-71F6-4F9E-8C9B-F94F5B236D14}"/>
    <cellStyle name="Comma 4 8 3 2" xfId="12440" xr:uid="{4E531A6C-C267-4720-82D6-3E5B0636F5F3}"/>
    <cellStyle name="Comma 4 8 3 2 2" xfId="29097" xr:uid="{5EA485F9-7913-4EC8-BEFC-DB2B60EB9C57}"/>
    <cellStyle name="Comma 4 8 3 3" xfId="20769" xr:uid="{9C705EB1-0AC0-46D9-8997-88A716211D30}"/>
    <cellStyle name="Comma 4 8 4" xfId="6886" xr:uid="{012AB9DD-EA1E-4CDC-9CEF-F04ADEBDAA5F}"/>
    <cellStyle name="Comma 4 8 4 2" xfId="15216" xr:uid="{9F942DFD-13B9-4310-9E3B-B0A2A148C73D}"/>
    <cellStyle name="Comma 4 8 4 2 2" xfId="31873" xr:uid="{738AFCB7-CF27-4D3E-9A3B-7104151BCF7C}"/>
    <cellStyle name="Comma 4 8 4 3" xfId="23545" xr:uid="{1C3F1035-18C0-4613-A9B9-479A28408CB9}"/>
    <cellStyle name="Comma 4 8 5" xfId="9664" xr:uid="{F4F22727-2007-4C30-8FC2-33248F534A76}"/>
    <cellStyle name="Comma 4 8 5 2" xfId="26321" xr:uid="{2D09F93D-9E5E-4B8C-B84B-55C01DB28EFF}"/>
    <cellStyle name="Comma 4 8 6" xfId="33515" xr:uid="{FFE941D4-0F45-459A-A2A2-F7667534A98F}"/>
    <cellStyle name="Comma 4 8 7" xfId="17993" xr:uid="{35666255-A840-4D64-B694-6575FF23B2D3}"/>
    <cellStyle name="Comma 4 8 8" xfId="35282" xr:uid="{F446D0E2-CB96-481E-AD22-522539C135CF}"/>
    <cellStyle name="Comma 4 9" xfId="2719" xr:uid="{D7AE041B-3F83-4367-A567-1240DC90D9CB}"/>
    <cellStyle name="Comma 4 9 2" xfId="5504" xr:uid="{58EB5639-E37A-4993-877D-1A9A9817D2BD}"/>
    <cellStyle name="Comma 4 9 2 2" xfId="13834" xr:uid="{DC05192D-8DC7-4350-B551-62D408C0CDB9}"/>
    <cellStyle name="Comma 4 9 2 2 2" xfId="30491" xr:uid="{9793A0BF-EE55-4FFD-972D-DF568E9903E8}"/>
    <cellStyle name="Comma 4 9 2 3" xfId="22163" xr:uid="{2F97CD00-904C-49FE-81BC-2A27BFBD57A5}"/>
    <cellStyle name="Comma 4 9 3" xfId="8280" xr:uid="{62704731-8923-4FE8-8648-B540329A1EBC}"/>
    <cellStyle name="Comma 4 9 3 2" xfId="16610" xr:uid="{BD28EBA8-BA58-4A58-AA10-DA9538A70712}"/>
    <cellStyle name="Comma 4 9 3 2 2" xfId="33267" xr:uid="{69A51AFC-F757-49F6-ADD9-1ACBECFE35F6}"/>
    <cellStyle name="Comma 4 9 3 3" xfId="24939" xr:uid="{B43640C0-7F72-4E95-BF90-1D103B99B2FB}"/>
    <cellStyle name="Comma 4 9 4" xfId="11058" xr:uid="{A7F46CC7-ACD6-4DEB-88E6-DA81C857CC81}"/>
    <cellStyle name="Comma 4 9 4 2" xfId="27715" xr:uid="{DC05CB7B-87EF-4317-9F6B-88D61CD052EF}"/>
    <cellStyle name="Comma 4 9 5" xfId="33666" xr:uid="{CDF34ABE-DCF3-46B9-B92B-54525ADEA06E}"/>
    <cellStyle name="Comma 4 9 6" xfId="19387" xr:uid="{1C6E9CFF-EE66-4F70-BDF1-1F8C025AE130}"/>
    <cellStyle name="Comma 4 9 7" xfId="35275" xr:uid="{4E1889DA-F8E7-4F13-B492-D4F3E742E66B}"/>
    <cellStyle name="Comma 5" xfId="103" xr:uid="{5F274866-0457-497E-B0AE-C45D66EB1355}"/>
    <cellStyle name="Comma 5 10" xfId="5680" xr:uid="{70F87155-8C35-4E2A-98FE-ABF003B22072}"/>
    <cellStyle name="Comma 5 10 2" xfId="14010" xr:uid="{1C445033-8E49-4C17-968A-1BC125778326}"/>
    <cellStyle name="Comma 5 10 2 2" xfId="30667" xr:uid="{BE706416-BE16-4C33-9D5D-1D88F947B271}"/>
    <cellStyle name="Comma 5 10 3" xfId="22339" xr:uid="{725B114D-9022-424D-96CF-B95D77A2F8B1}"/>
    <cellStyle name="Comma 5 11" xfId="8458" xr:uid="{4A308AAC-43CF-4933-BE9B-D492D92DBE49}"/>
    <cellStyle name="Comma 5 11 2" xfId="25115" xr:uid="{F5095E97-4FB9-49AE-BB23-B0E4BCE07026}"/>
    <cellStyle name="Comma 5 12" xfId="33392" xr:uid="{98D84E63-6856-4F5A-8361-33482B7BDB0F}"/>
    <cellStyle name="Comma 5 13" xfId="16787" xr:uid="{41413C93-65E6-489C-906C-FFF24B665907}"/>
    <cellStyle name="Comma 5 14" xfId="34678" xr:uid="{09D75783-8195-4240-B6BB-BEFB144D5FB9}"/>
    <cellStyle name="Comma 5 2" xfId="226" xr:uid="{133635BF-D11E-4F9D-B506-1382AD05C4B1}"/>
    <cellStyle name="Comma 5 2 10" xfId="33409" xr:uid="{E85AEEAD-0909-4562-B659-5C69CCC9BC0A}"/>
    <cellStyle name="Comma 5 2 11" xfId="16907" xr:uid="{6B41EC32-7585-43A6-9479-C6BB9B4D476F}"/>
    <cellStyle name="Comma 5 2 12" xfId="35284" xr:uid="{E6DCC2AD-5A2A-4B85-B147-FF457A9B8F0C}"/>
    <cellStyle name="Comma 5 2 2" xfId="468" xr:uid="{A8DFB4DB-34A6-4360-AA6C-E10318A32B99}"/>
    <cellStyle name="Comma 5 2 2 2" xfId="945" xr:uid="{9AFA6601-DCF2-4E58-97A4-E7858F10C784}"/>
    <cellStyle name="Comma 5 2 2 2 2" xfId="2809" xr:uid="{8D7956AA-8BF7-4196-BE0C-01823F2EA2FB}"/>
    <cellStyle name="Comma 5 2 2 2 2 2" xfId="5589" xr:uid="{95B84B20-2464-4B03-8509-B9DE5D65E205}"/>
    <cellStyle name="Comma 5 2 2 2 2 2 2" xfId="13919" xr:uid="{120EE11C-6AA9-4568-937E-B10A69B5BE4F}"/>
    <cellStyle name="Comma 5 2 2 2 2 2 2 2" xfId="30576" xr:uid="{3DD93A15-0C80-4F9C-9EB9-0A46D33E9493}"/>
    <cellStyle name="Comma 5 2 2 2 2 2 3" xfId="22248" xr:uid="{BF58F1BC-DF09-463E-ACC4-9EFDEB92C1BD}"/>
    <cellStyle name="Comma 5 2 2 2 2 3" xfId="8365" xr:uid="{89BA5C5F-58D9-4822-8F0E-85C56CD317C7}"/>
    <cellStyle name="Comma 5 2 2 2 2 3 2" xfId="16695" xr:uid="{75EEC36C-93E4-498D-9728-48E58937105A}"/>
    <cellStyle name="Comma 5 2 2 2 2 3 2 2" xfId="33352" xr:uid="{41F7E469-5FE6-4697-828D-AAC607164410}"/>
    <cellStyle name="Comma 5 2 2 2 2 3 3" xfId="25024" xr:uid="{79C0A321-78BB-4CED-8984-8E3BAB1884E4}"/>
    <cellStyle name="Comma 5 2 2 2 2 4" xfId="11143" xr:uid="{A5B072A6-1A41-4B87-B5D7-1CD4EFCA5BF2}"/>
    <cellStyle name="Comma 5 2 2 2 2 4 2" xfId="27800" xr:uid="{C520EEDD-E461-462A-A28F-519C1FD1E6D0}"/>
    <cellStyle name="Comma 5 2 2 2 2 5" xfId="33756" xr:uid="{2A7A9CE6-B832-40A5-979A-33188865855C}"/>
    <cellStyle name="Comma 5 2 2 2 2 6" xfId="19472" xr:uid="{7A18500E-D0A0-4055-B658-E5560637995B}"/>
    <cellStyle name="Comma 5 2 2 2 3" xfId="2273" xr:uid="{5F8D8922-073C-45CA-95B5-113483A4AC17}"/>
    <cellStyle name="Comma 5 2 2 2 3 2" xfId="5063" xr:uid="{1043AE3E-4352-4957-B540-0DCA22D3D456}"/>
    <cellStyle name="Comma 5 2 2 2 3 2 2" xfId="13393" xr:uid="{6EA48BA8-8523-42A3-BA3D-6BCB674E1CAC}"/>
    <cellStyle name="Comma 5 2 2 2 3 2 2 2" xfId="30050" xr:uid="{7827A0DB-456E-4EEE-B683-4C752BA82742}"/>
    <cellStyle name="Comma 5 2 2 2 3 2 3" xfId="21722" xr:uid="{E2740088-855F-4550-A81F-0C209AA92552}"/>
    <cellStyle name="Comma 5 2 2 2 3 3" xfId="7839" xr:uid="{A015D20E-DBBC-4B0F-9448-6DED2B3AEC03}"/>
    <cellStyle name="Comma 5 2 2 2 3 3 2" xfId="16169" xr:uid="{2D2C2C94-7871-4F4A-B5E1-4F8B9D479742}"/>
    <cellStyle name="Comma 5 2 2 2 3 3 2 2" xfId="32826" xr:uid="{B26FACC6-65FF-4CA6-863A-93987F02AF82}"/>
    <cellStyle name="Comma 5 2 2 2 3 3 3" xfId="24498" xr:uid="{86B2906A-C74C-410A-9F71-1C3E22B25D27}"/>
    <cellStyle name="Comma 5 2 2 2 3 4" xfId="10617" xr:uid="{F5058AEA-5F4F-4A21-86F0-348E2212A430}"/>
    <cellStyle name="Comma 5 2 2 2 3 4 2" xfId="27274" xr:uid="{57C75FF7-F628-4272-BD47-EAC1C45C649A}"/>
    <cellStyle name="Comma 5 2 2 2 3 5" xfId="33614" xr:uid="{5FD9B802-E50C-426B-BCF0-619ABB3F1647}"/>
    <cellStyle name="Comma 5 2 2 2 3 6" xfId="18946" xr:uid="{E65B7B77-E283-40D1-96BC-1364BC4104B8}"/>
    <cellStyle name="Comma 5 2 2 2 4" xfId="3736" xr:uid="{BF50301B-D6A0-446E-B6AB-3A9051F52542}"/>
    <cellStyle name="Comma 5 2 2 2 4 2" xfId="12066" xr:uid="{BDED90CD-A516-4141-8917-0B1DC36B01EE}"/>
    <cellStyle name="Comma 5 2 2 2 4 2 2" xfId="28723" xr:uid="{796DB344-9BCD-4C29-816B-18CE91E36378}"/>
    <cellStyle name="Comma 5 2 2 2 4 3" xfId="20395" xr:uid="{2F129163-2033-404C-8414-5C64758A34F9}"/>
    <cellStyle name="Comma 5 2 2 2 5" xfId="6512" xr:uid="{4AA32C42-022F-4417-899D-BA574F01AD5F}"/>
    <cellStyle name="Comma 5 2 2 2 5 2" xfId="14842" xr:uid="{C85AB8D2-97A0-4CC4-8031-0344CB82C6BA}"/>
    <cellStyle name="Comma 5 2 2 2 5 2 2" xfId="31499" xr:uid="{765ABB7E-7562-4ECD-871A-BE4A05B4D377}"/>
    <cellStyle name="Comma 5 2 2 2 5 3" xfId="23171" xr:uid="{3C77DDB8-B3C7-4A1A-9AF1-0828DA1834CF}"/>
    <cellStyle name="Comma 5 2 2 2 6" xfId="9290" xr:uid="{ECF34DBB-FB85-45B7-ACA4-2183E53DF3B1}"/>
    <cellStyle name="Comma 5 2 2 2 6 2" xfId="25947" xr:uid="{2F5C28FD-5383-4E91-B917-28D0E8BC7898}"/>
    <cellStyle name="Comma 5 2 2 2 7" xfId="33481" xr:uid="{827160C6-70F4-4EF7-81F5-8A3C9AD62B1B}"/>
    <cellStyle name="Comma 5 2 2 2 8" xfId="17619" xr:uid="{011A732E-F0D9-4A90-BF0D-08117220B71B}"/>
    <cellStyle name="Comma 5 2 2 3" xfId="2760" xr:uid="{B19E8863-BEF4-4C05-B557-1FD0D7D292E6}"/>
    <cellStyle name="Comma 5 2 2 3 2" xfId="5542" xr:uid="{729EEB5B-A3E7-4CDB-862B-0287CC071482}"/>
    <cellStyle name="Comma 5 2 2 3 2 2" xfId="13872" xr:uid="{E0CD9604-5B5E-4DFB-8043-9AC59632B83F}"/>
    <cellStyle name="Comma 5 2 2 3 2 2 2" xfId="30529" xr:uid="{81B347A5-8A3D-4E7D-92B5-09A90DBDD552}"/>
    <cellStyle name="Comma 5 2 2 3 2 3" xfId="22201" xr:uid="{55B298EB-C3AA-40BA-BA32-3D08963418CE}"/>
    <cellStyle name="Comma 5 2 2 3 3" xfId="8318" xr:uid="{161989DD-4894-4C7E-A97A-181EBBF02B13}"/>
    <cellStyle name="Comma 5 2 2 3 3 2" xfId="16648" xr:uid="{09E5D1F4-2C6B-464C-B043-A87B2B0C2574}"/>
    <cellStyle name="Comma 5 2 2 3 3 2 2" xfId="33305" xr:uid="{AAB89C68-D1F8-48B0-9A9B-4913534896DF}"/>
    <cellStyle name="Comma 5 2 2 3 3 3" xfId="24977" xr:uid="{B4AB2E67-1D45-4E16-B648-3F2ED19C32E4}"/>
    <cellStyle name="Comma 5 2 2 3 4" xfId="11096" xr:uid="{A84DE145-5D13-48A4-84FF-46DDFDD0385A}"/>
    <cellStyle name="Comma 5 2 2 3 4 2" xfId="27753" xr:uid="{448AB7D7-3C8C-44B3-811F-429048F0F516}"/>
    <cellStyle name="Comma 5 2 2 3 5" xfId="33707" xr:uid="{8D393B49-6B9B-4B3E-AA17-31CA6D45E64F}"/>
    <cellStyle name="Comma 5 2 2 3 6" xfId="19425" xr:uid="{4098834F-145B-41B2-A8D9-DD2EF04ABA2C}"/>
    <cellStyle name="Comma 5 2 2 4" xfId="1798" xr:uid="{471A5CD3-2BB7-45DD-8A80-8472FB1F59CC}"/>
    <cellStyle name="Comma 5 2 2 4 2" xfId="4588" xr:uid="{7E817330-9F1C-4179-8033-76633F9ED727}"/>
    <cellStyle name="Comma 5 2 2 4 2 2" xfId="12918" xr:uid="{B3FC3B79-D821-4D39-BD18-D769B39EE3F3}"/>
    <cellStyle name="Comma 5 2 2 4 2 2 2" xfId="29575" xr:uid="{55A9D4CC-A258-4F48-840D-8880BE57384F}"/>
    <cellStyle name="Comma 5 2 2 4 2 3" xfId="21247" xr:uid="{9BF099A0-A89F-49ED-88E2-7660E3549008}"/>
    <cellStyle name="Comma 5 2 2 4 3" xfId="7364" xr:uid="{A35E3E08-B09A-4A69-83CF-332FE001EA70}"/>
    <cellStyle name="Comma 5 2 2 4 3 2" xfId="15694" xr:uid="{EEFF2963-C254-4E83-A7C3-D49A6FB30A1D}"/>
    <cellStyle name="Comma 5 2 2 4 3 2 2" xfId="32351" xr:uid="{B247ED51-4091-4AAC-B7A0-6A9B3D79B54A}"/>
    <cellStyle name="Comma 5 2 2 4 3 3" xfId="24023" xr:uid="{03C4BA92-5B2E-457B-BBDA-725BF29900F5}"/>
    <cellStyle name="Comma 5 2 2 4 4" xfId="10142" xr:uid="{C6BBA2B1-0552-4F0F-88AB-6CD84AB94A2D}"/>
    <cellStyle name="Comma 5 2 2 4 4 2" xfId="26799" xr:uid="{E80FA02D-7EB5-4B32-BF61-8C5B08BC9E64}"/>
    <cellStyle name="Comma 5 2 2 4 5" xfId="33567" xr:uid="{37291E84-70E5-4338-8A1E-B42C96851372}"/>
    <cellStyle name="Comma 5 2 2 4 6" xfId="18471" xr:uid="{6461D1D9-0C6B-4B43-B268-DB83309BB7AD}"/>
    <cellStyle name="Comma 5 2 2 5" xfId="3261" xr:uid="{B5931E64-A0CC-473C-9703-D01E38F0459F}"/>
    <cellStyle name="Comma 5 2 2 5 2" xfId="11591" xr:uid="{1AF1EB9C-6C2B-4A4D-86F5-EB40C8033617}"/>
    <cellStyle name="Comma 5 2 2 5 2 2" xfId="28248" xr:uid="{2F286685-C730-4761-8346-3045BD661A92}"/>
    <cellStyle name="Comma 5 2 2 5 3" xfId="19920" xr:uid="{0EE17F8A-E71E-4E2A-BA40-9D6217D8EF11}"/>
    <cellStyle name="Comma 5 2 2 6" xfId="6037" xr:uid="{B82A76E5-0F0C-40F0-BD09-2A332F702552}"/>
    <cellStyle name="Comma 5 2 2 6 2" xfId="14367" xr:uid="{6D169263-DF66-41B9-A717-66C9F1B486A6}"/>
    <cellStyle name="Comma 5 2 2 6 2 2" xfId="31024" xr:uid="{AC2525FD-EC42-48FC-905C-4B162080AFAB}"/>
    <cellStyle name="Comma 5 2 2 6 3" xfId="22696" xr:uid="{5B20718B-0218-43B4-B190-7916EC72EEF5}"/>
    <cellStyle name="Comma 5 2 2 7" xfId="8815" xr:uid="{2A1C5996-9517-44E4-BB25-48B2E4C23260}"/>
    <cellStyle name="Comma 5 2 2 7 2" xfId="25472" xr:uid="{893FD3E0-6140-4B7C-BC77-506EECC408F4}"/>
    <cellStyle name="Comma 5 2 2 8" xfId="33432" xr:uid="{1313A8B3-832C-46F0-BD7F-178A2E8E586C}"/>
    <cellStyle name="Comma 5 2 2 9" xfId="17144" xr:uid="{D86B5C0A-52E4-4908-9F54-92AF90FE4CF5}"/>
    <cellStyle name="Comma 5 2 3" xfId="704" xr:uid="{89DFA0ED-CEDA-4708-998D-9579E7BEA1FE}"/>
    <cellStyle name="Comma 5 2 3 2" xfId="2783" xr:uid="{8230DB15-C867-402D-9FB4-A640B7028CCE}"/>
    <cellStyle name="Comma 5 2 3 2 2" xfId="5565" xr:uid="{4B296168-1A48-4D21-A4CE-9EA207AEBDD1}"/>
    <cellStyle name="Comma 5 2 3 2 2 2" xfId="13895" xr:uid="{E1235884-1C51-4E54-AF21-46E48BEE330F}"/>
    <cellStyle name="Comma 5 2 3 2 2 2 2" xfId="30552" xr:uid="{BDEBF9F8-32D0-49DB-B059-B62D6A2A0273}"/>
    <cellStyle name="Comma 5 2 3 2 2 3" xfId="22224" xr:uid="{DDBC1724-8ABE-4FBF-80E7-E1BFC2414248}"/>
    <cellStyle name="Comma 5 2 3 2 3" xfId="8341" xr:uid="{85F57C3C-2555-4224-BA9F-A7869CC8E2AC}"/>
    <cellStyle name="Comma 5 2 3 2 3 2" xfId="16671" xr:uid="{00AD2E11-D9D7-4FE6-B71F-E853DEDD4754}"/>
    <cellStyle name="Comma 5 2 3 2 3 2 2" xfId="33328" xr:uid="{CD2683AE-DD9E-4227-8177-999444CB0F7B}"/>
    <cellStyle name="Comma 5 2 3 2 3 3" xfId="25000" xr:uid="{485D7660-E1CD-436E-B160-1662315610ED}"/>
    <cellStyle name="Comma 5 2 3 2 4" xfId="11119" xr:uid="{6CC415E8-F25E-4C77-9920-9081A5D39C03}"/>
    <cellStyle name="Comma 5 2 3 2 4 2" xfId="27776" xr:uid="{36D32023-29D1-47CF-B802-258D5D61CB14}"/>
    <cellStyle name="Comma 5 2 3 2 5" xfId="33730" xr:uid="{F9A5B354-439B-4C82-A956-1D2D5DFCF4D3}"/>
    <cellStyle name="Comma 5 2 3 2 6" xfId="19448" xr:uid="{B4AC10BD-90B6-4082-9787-4F1D451DD03C}"/>
    <cellStyle name="Comma 5 2 3 3" xfId="2034" xr:uid="{44A13C03-5B50-40AA-9C81-D2B54454A5D4}"/>
    <cellStyle name="Comma 5 2 3 3 2" xfId="4824" xr:uid="{D6284696-32A0-40DF-ADD4-2373075377B2}"/>
    <cellStyle name="Comma 5 2 3 3 2 2" xfId="13154" xr:uid="{65508CF9-F8D1-4525-923A-F0A8201613EC}"/>
    <cellStyle name="Comma 5 2 3 3 2 2 2" xfId="29811" xr:uid="{E0EBC532-7E40-4601-A260-864566CC652A}"/>
    <cellStyle name="Comma 5 2 3 3 2 3" xfId="21483" xr:uid="{FFD3951C-C75A-4EA9-AF17-ED315F22D257}"/>
    <cellStyle name="Comma 5 2 3 3 3" xfId="7600" xr:uid="{F03AC73D-94D3-4299-B649-1C7A9145DF2C}"/>
    <cellStyle name="Comma 5 2 3 3 3 2" xfId="15930" xr:uid="{4B8BCFC1-C973-45F2-9E57-3203C4CB6A63}"/>
    <cellStyle name="Comma 5 2 3 3 3 2 2" xfId="32587" xr:uid="{D0F666FB-6FCF-4685-A802-0BCAC78A60C3}"/>
    <cellStyle name="Comma 5 2 3 3 3 3" xfId="24259" xr:uid="{C4D01F39-14F9-445A-8524-E4C03AB46104}"/>
    <cellStyle name="Comma 5 2 3 3 4" xfId="10378" xr:uid="{104D81C0-6B83-4931-861F-6F132FE559DB}"/>
    <cellStyle name="Comma 5 2 3 3 4 2" xfId="27035" xr:uid="{76FFC2FD-5BFE-4C61-B427-AC157BD81945}"/>
    <cellStyle name="Comma 5 2 3 3 5" xfId="33590" xr:uid="{D01EAE90-9729-47D8-B569-D33F82FB7336}"/>
    <cellStyle name="Comma 5 2 3 3 6" xfId="18707" xr:uid="{4044F553-901C-4037-9962-1756E39D5792}"/>
    <cellStyle name="Comma 5 2 3 4" xfId="3497" xr:uid="{65055052-D847-41BB-8FDD-C793B5ABE976}"/>
    <cellStyle name="Comma 5 2 3 4 2" xfId="11827" xr:uid="{9ACAD824-B426-45C0-A9DD-797DE00DAC55}"/>
    <cellStyle name="Comma 5 2 3 4 2 2" xfId="28484" xr:uid="{A63CA8FB-878F-4FFE-8FEB-F263D1C982FB}"/>
    <cellStyle name="Comma 5 2 3 4 3" xfId="20156" xr:uid="{7797ED58-DE46-4B86-AB6A-AB02B621F2E9}"/>
    <cellStyle name="Comma 5 2 3 5" xfId="6273" xr:uid="{ADD8E0CD-3595-4E30-AE2D-527FE318A6CF}"/>
    <cellStyle name="Comma 5 2 3 5 2" xfId="14603" xr:uid="{D12A0C94-1571-4E0A-97ED-226C530AE980}"/>
    <cellStyle name="Comma 5 2 3 5 2 2" xfId="31260" xr:uid="{ACB88076-2BCA-45D7-BE5E-A25A75F9C623}"/>
    <cellStyle name="Comma 5 2 3 5 3" xfId="22932" xr:uid="{A1F361C2-215C-41A0-92CC-C901B629E288}"/>
    <cellStyle name="Comma 5 2 3 6" xfId="9051" xr:uid="{8ECBF032-2580-4397-8A7F-8084DC39174F}"/>
    <cellStyle name="Comma 5 2 3 6 2" xfId="25708" xr:uid="{C56B02AA-0E39-40E4-8413-4EAF58F90D47}"/>
    <cellStyle name="Comma 5 2 3 7" xfId="33455" xr:uid="{A799043A-9002-45E6-8776-C062DFD6839E}"/>
    <cellStyle name="Comma 5 2 3 8" xfId="17380" xr:uid="{DCD7EE0B-2926-4B97-8A13-7360B1B7B08B}"/>
    <cellStyle name="Comma 5 2 4" xfId="1181" xr:uid="{95808451-576A-4289-9D17-E4B531B7DE66}"/>
    <cellStyle name="Comma 5 2 4 2" xfId="2832" xr:uid="{DAFA70D1-63B0-4342-A45B-C497CB39BF54}"/>
    <cellStyle name="Comma 5 2 4 2 2" xfId="5612" xr:uid="{0A8B7B66-B6DD-43F1-86C1-91B931324C04}"/>
    <cellStyle name="Comma 5 2 4 2 2 2" xfId="13942" xr:uid="{061E3F5E-41DB-4E8D-BA53-95FBA8E53F10}"/>
    <cellStyle name="Comma 5 2 4 2 2 2 2" xfId="30599" xr:uid="{641E899B-0A9E-4332-BCA8-ADF7492E16FD}"/>
    <cellStyle name="Comma 5 2 4 2 2 3" xfId="22271" xr:uid="{5C59830C-F4DE-4236-84EE-8E51EE61C7B4}"/>
    <cellStyle name="Comma 5 2 4 2 3" xfId="8388" xr:uid="{D48B3534-DB1F-404B-B01D-C19A7B1E78E3}"/>
    <cellStyle name="Comma 5 2 4 2 3 2" xfId="16718" xr:uid="{DABB90E4-1BF1-48F7-996D-D7C2A4181A13}"/>
    <cellStyle name="Comma 5 2 4 2 3 2 2" xfId="33375" xr:uid="{569AE911-2016-43CB-9384-2F26E7857633}"/>
    <cellStyle name="Comma 5 2 4 2 3 3" xfId="25047" xr:uid="{B6EEC9C1-064E-413D-8C48-B29FA6A975AF}"/>
    <cellStyle name="Comma 5 2 4 2 4" xfId="11166" xr:uid="{D9CFC8FE-8E41-4539-822A-51BA1420A08A}"/>
    <cellStyle name="Comma 5 2 4 2 4 2" xfId="27823" xr:uid="{DB493D81-80B8-4997-8DE3-B0128A3797B4}"/>
    <cellStyle name="Comma 5 2 4 2 5" xfId="33779" xr:uid="{78D34257-80AF-4C7B-BA1E-FB463EC90649}"/>
    <cellStyle name="Comma 5 2 4 2 6" xfId="19495" xr:uid="{8661E1A1-9F6D-47A9-9F3B-B7EEBB5FAF6A}"/>
    <cellStyle name="Comma 5 2 4 3" xfId="2509" xr:uid="{4871AAD1-ED4E-4FEC-8C02-E222CB6391CA}"/>
    <cellStyle name="Comma 5 2 4 3 2" xfId="5299" xr:uid="{AB4A212D-E3B7-4982-BE48-B54AAEF2FD2F}"/>
    <cellStyle name="Comma 5 2 4 3 2 2" xfId="13629" xr:uid="{CCC06D61-E279-4619-8B12-7DD51A9B847C}"/>
    <cellStyle name="Comma 5 2 4 3 2 2 2" xfId="30286" xr:uid="{BA4B4254-A44C-46FF-B498-A1D843FE1E9E}"/>
    <cellStyle name="Comma 5 2 4 3 2 3" xfId="21958" xr:uid="{B078D9EC-4C74-4F59-8B28-725885A1F4EA}"/>
    <cellStyle name="Comma 5 2 4 3 3" xfId="8075" xr:uid="{F9894C29-E0C8-4B7C-A35A-DD77C2B5E1BD}"/>
    <cellStyle name="Comma 5 2 4 3 3 2" xfId="16405" xr:uid="{BA838023-3B1F-4BDC-972B-5D1F3E92C8C8}"/>
    <cellStyle name="Comma 5 2 4 3 3 2 2" xfId="33062" xr:uid="{7217619E-0CAE-480F-AE82-436CF1409776}"/>
    <cellStyle name="Comma 5 2 4 3 3 3" xfId="24734" xr:uid="{2C8389A3-9470-411A-B74E-8616034D554E}"/>
    <cellStyle name="Comma 5 2 4 3 4" xfId="10853" xr:uid="{89F4DDBF-AAA3-4699-976B-4542BC270294}"/>
    <cellStyle name="Comma 5 2 4 3 4 2" xfId="27510" xr:uid="{B9D8E5DF-0FE3-4AF8-8B8F-CBDCCA046B21}"/>
    <cellStyle name="Comma 5 2 4 3 5" xfId="33637" xr:uid="{C0204675-F900-4EE3-9F22-4866FE5EE1AC}"/>
    <cellStyle name="Comma 5 2 4 3 6" xfId="19182" xr:uid="{2EBB03B3-6DB1-4ADF-BEA1-EB03B9A3096E}"/>
    <cellStyle name="Comma 5 2 4 4" xfId="3972" xr:uid="{201420E1-2E05-4C56-BF6B-9FCA29545AD0}"/>
    <cellStyle name="Comma 5 2 4 4 2" xfId="12302" xr:uid="{CD0111BB-9639-483F-BD9D-6F433E80F40E}"/>
    <cellStyle name="Comma 5 2 4 4 2 2" xfId="28959" xr:uid="{9F2000B2-24B7-4C2B-8656-471134E78088}"/>
    <cellStyle name="Comma 5 2 4 4 3" xfId="20631" xr:uid="{F6F2D4BF-2113-440B-8955-857C34CE3C45}"/>
    <cellStyle name="Comma 5 2 4 5" xfId="6748" xr:uid="{42F0B140-CBBE-4731-8675-44B94600CD3D}"/>
    <cellStyle name="Comma 5 2 4 5 2" xfId="15078" xr:uid="{6A8C235C-FDA9-4868-A3F3-1C89F2B7D771}"/>
    <cellStyle name="Comma 5 2 4 5 2 2" xfId="31735" xr:uid="{6F3D2DE5-4430-4CAF-A336-D95FA6723C5E}"/>
    <cellStyle name="Comma 5 2 4 5 3" xfId="23407" xr:uid="{DB595551-73DF-4D07-9B36-5AA4B5E37326}"/>
    <cellStyle name="Comma 5 2 4 6" xfId="9526" xr:uid="{3764C293-BD69-448E-AFD9-56010504B229}"/>
    <cellStyle name="Comma 5 2 4 6 2" xfId="26183" xr:uid="{9D973EC8-7881-4FB7-A242-0D2867042A23}"/>
    <cellStyle name="Comma 5 2 4 7" xfId="33504" xr:uid="{2E7EF152-5949-4069-AFEB-C8FB3C169690}"/>
    <cellStyle name="Comma 5 2 4 8" xfId="17855" xr:uid="{3A0AAC7E-1561-4EF5-8FB1-D3DA597B7040}"/>
    <cellStyle name="Comma 5 2 5" xfId="2737" xr:uid="{80157EE5-E0A6-4335-8AF3-52163EE9B2EF}"/>
    <cellStyle name="Comma 5 2 5 2" xfId="5519" xr:uid="{A64097CF-928B-4FF2-B5DC-8C828CE22261}"/>
    <cellStyle name="Comma 5 2 5 2 2" xfId="13849" xr:uid="{86099B87-AF91-4E06-8881-61ED5FC53F9C}"/>
    <cellStyle name="Comma 5 2 5 2 2 2" xfId="30506" xr:uid="{B1EA2962-BCDA-49E9-B7F1-7F47E11A1486}"/>
    <cellStyle name="Comma 5 2 5 2 3" xfId="22178" xr:uid="{72A3EF80-8018-49CE-97CE-D74AE8744513}"/>
    <cellStyle name="Comma 5 2 5 3" xfId="8295" xr:uid="{1CE8869B-25A2-4EBA-9812-25F4E0746954}"/>
    <cellStyle name="Comma 5 2 5 3 2" xfId="16625" xr:uid="{BD609BCE-EDEB-4E79-868E-83118FB4506E}"/>
    <cellStyle name="Comma 5 2 5 3 2 2" xfId="33282" xr:uid="{DAD47FE4-8F83-41C8-BCDB-D43C4E5F6A65}"/>
    <cellStyle name="Comma 5 2 5 3 3" xfId="24954" xr:uid="{84B39E03-B0E4-4604-8341-6199BECEB47E}"/>
    <cellStyle name="Comma 5 2 5 4" xfId="11073" xr:uid="{E0A82A8D-56AB-463F-BE66-8645A3B48589}"/>
    <cellStyle name="Comma 5 2 5 4 2" xfId="27730" xr:uid="{B8F0FC53-AF9E-4446-BCF3-5D400EA0C8EF}"/>
    <cellStyle name="Comma 5 2 5 5" xfId="33684" xr:uid="{6164E519-B7AC-48D4-8B9A-2557686E659F}"/>
    <cellStyle name="Comma 5 2 5 6" xfId="19402" xr:uid="{E22CF0ED-226C-43FA-A1D3-80D82F66BC50}"/>
    <cellStyle name="Comma 5 2 6" xfId="1561" xr:uid="{ADD28793-FD85-46F1-BD8C-3BFBE4855BD3}"/>
    <cellStyle name="Comma 5 2 6 2" xfId="4351" xr:uid="{1BE2EA3F-2A7E-4839-9B93-A1F3DFA4E221}"/>
    <cellStyle name="Comma 5 2 6 2 2" xfId="12681" xr:uid="{5D48F29A-01FE-4B37-A887-F89502B1527B}"/>
    <cellStyle name="Comma 5 2 6 2 2 2" xfId="29338" xr:uid="{5DDBAB2D-5052-4320-98F9-1FA6B72EC421}"/>
    <cellStyle name="Comma 5 2 6 2 3" xfId="21010" xr:uid="{F788DB33-BB92-4CAF-9BBF-61CF00F19036}"/>
    <cellStyle name="Comma 5 2 6 3" xfId="7127" xr:uid="{E4EC3AFD-3651-4B35-87C4-2C01A4438018}"/>
    <cellStyle name="Comma 5 2 6 3 2" xfId="15457" xr:uid="{FBADA71D-58ED-4472-8425-3386DFD9F57E}"/>
    <cellStyle name="Comma 5 2 6 3 2 2" xfId="32114" xr:uid="{390C7565-CE89-48A0-9C27-E41F3F40FB3F}"/>
    <cellStyle name="Comma 5 2 6 3 3" xfId="23786" xr:uid="{5C7A71AC-43FC-4E23-9798-9679FFC76B68}"/>
    <cellStyle name="Comma 5 2 6 4" xfId="9905" xr:uid="{F0BCEC23-F138-4108-863B-E4E24A82D905}"/>
    <cellStyle name="Comma 5 2 6 4 2" xfId="26562" xr:uid="{F21949D5-C26D-4FFF-AD22-58C4DBA05BD7}"/>
    <cellStyle name="Comma 5 2 6 5" xfId="33544" xr:uid="{C5B0F29F-BE6D-4CC7-AFA8-9323331A7DFA}"/>
    <cellStyle name="Comma 5 2 6 6" xfId="18234" xr:uid="{CF3C3664-E15E-4216-86DA-1395E308C346}"/>
    <cellStyle name="Comma 5 2 7" xfId="3024" xr:uid="{7C6A60B7-1CFF-4F4E-8E0F-0267441F5FA5}"/>
    <cellStyle name="Comma 5 2 7 2" xfId="11354" xr:uid="{560DEC39-742A-4136-8DC2-E3044BBED726}"/>
    <cellStyle name="Comma 5 2 7 2 2" xfId="28011" xr:uid="{1BBBE6CD-1A14-4E16-8DD7-85C0A17BE59D}"/>
    <cellStyle name="Comma 5 2 7 3" xfId="19683" xr:uid="{B16092C6-A487-447D-A70E-4FD6A29AD389}"/>
    <cellStyle name="Comma 5 2 8" xfId="5800" xr:uid="{65CC24CA-E911-4A43-B163-E96EC9903072}"/>
    <cellStyle name="Comma 5 2 8 2" xfId="14130" xr:uid="{3604423B-F4E4-4C69-BB05-F097A6510C3D}"/>
    <cellStyle name="Comma 5 2 8 2 2" xfId="30787" xr:uid="{F46B34CD-5784-4815-BF5B-AD25ED8ED4E1}"/>
    <cellStyle name="Comma 5 2 8 3" xfId="22459" xr:uid="{58569725-56E5-4404-947F-988DA3132C9B}"/>
    <cellStyle name="Comma 5 2 9" xfId="8578" xr:uid="{671DB7DE-8681-4FDB-9A7F-BC61AF1DBF47}"/>
    <cellStyle name="Comma 5 2 9 2" xfId="25235" xr:uid="{4C248EB6-B5B6-4F34-8D6C-2BEAB87C0669}"/>
    <cellStyle name="Comma 5 3" xfId="348" xr:uid="{3C9CAB94-8B56-41DD-9DAC-B68EC8A02B83}"/>
    <cellStyle name="Comma 5 3 10" xfId="35285" xr:uid="{0D2ECEFB-CA96-43D2-9846-CC0584491A41}"/>
    <cellStyle name="Comma 5 3 2" xfId="827" xr:uid="{4DE19056-4511-4E4E-BB14-4EBC3E812C0F}"/>
    <cellStyle name="Comma 5 3 2 2" xfId="2795" xr:uid="{615E4CB7-D00C-4A62-9D24-79BBADE3786D}"/>
    <cellStyle name="Comma 5 3 2 2 2" xfId="5575" xr:uid="{A593F62C-7B75-411C-AA81-B5EA58DFE3E6}"/>
    <cellStyle name="Comma 5 3 2 2 2 2" xfId="13905" xr:uid="{32AA2A8A-B932-4911-836B-D2658B0E8530}"/>
    <cellStyle name="Comma 5 3 2 2 2 2 2" xfId="30562" xr:uid="{41B5FC48-3800-4F2E-87B3-F53EF3455718}"/>
    <cellStyle name="Comma 5 3 2 2 2 3" xfId="22234" xr:uid="{997C281B-2755-4B4C-926C-3F57FDFD4664}"/>
    <cellStyle name="Comma 5 3 2 2 3" xfId="8351" xr:uid="{1BDE7F04-1E6F-4F74-A29D-7D1FEB74ED0B}"/>
    <cellStyle name="Comma 5 3 2 2 3 2" xfId="16681" xr:uid="{FCD505A5-291E-4808-9588-C729C25A45C1}"/>
    <cellStyle name="Comma 5 3 2 2 3 2 2" xfId="33338" xr:uid="{4688B3C1-B4F8-4F19-B12C-5833785B4C5C}"/>
    <cellStyle name="Comma 5 3 2 2 3 3" xfId="25010" xr:uid="{553E0CEE-E991-47C2-BA6A-EFF268B67867}"/>
    <cellStyle name="Comma 5 3 2 2 4" xfId="11129" xr:uid="{B5D18BE8-283D-417C-BC67-16D33A6A8938}"/>
    <cellStyle name="Comma 5 3 2 2 4 2" xfId="27786" xr:uid="{4A8C7267-99DE-4FFA-B21D-5463AE5DC58A}"/>
    <cellStyle name="Comma 5 3 2 2 5" xfId="33742" xr:uid="{33CA7226-5F48-45BF-913C-0CD498F1ED86}"/>
    <cellStyle name="Comma 5 3 2 2 6" xfId="19458" xr:uid="{2C06B9E5-22EB-40E2-A247-AF77AD24F844}"/>
    <cellStyle name="Comma 5 3 2 3" xfId="2155" xr:uid="{D1B57877-52F7-4C1E-88FA-3D65BE7F83A7}"/>
    <cellStyle name="Comma 5 3 2 3 2" xfId="4945" xr:uid="{C7DD9230-A9B8-4B3A-8631-700BE08A4525}"/>
    <cellStyle name="Comma 5 3 2 3 2 2" xfId="13275" xr:uid="{90EA40BD-59B9-490D-A778-591B388B604A}"/>
    <cellStyle name="Comma 5 3 2 3 2 2 2" xfId="29932" xr:uid="{568DE085-1844-4022-ACF2-880026B89B90}"/>
    <cellStyle name="Comma 5 3 2 3 2 3" xfId="21604" xr:uid="{E627C212-1EEC-4CC2-8AB2-5EAA95769FA4}"/>
    <cellStyle name="Comma 5 3 2 3 3" xfId="7721" xr:uid="{D4533482-4AB9-443F-B4F9-4883504C6E95}"/>
    <cellStyle name="Comma 5 3 2 3 3 2" xfId="16051" xr:uid="{4DD34356-DBCE-46B7-AA2F-849F50B8FA46}"/>
    <cellStyle name="Comma 5 3 2 3 3 2 2" xfId="32708" xr:uid="{850DF901-7F08-49D4-8E58-53ADACF4F275}"/>
    <cellStyle name="Comma 5 3 2 3 3 3" xfId="24380" xr:uid="{76F7B241-60DD-462A-AC85-503927F05893}"/>
    <cellStyle name="Comma 5 3 2 3 4" xfId="10499" xr:uid="{57F4EAA6-0BFF-465F-895E-564051606DCC}"/>
    <cellStyle name="Comma 5 3 2 3 4 2" xfId="27156" xr:uid="{4A7C4AD3-160B-4123-8746-976D03571EC3}"/>
    <cellStyle name="Comma 5 3 2 3 5" xfId="33600" xr:uid="{8B78D4CC-69A6-43E2-97FA-E3A7F2FC5ACD}"/>
    <cellStyle name="Comma 5 3 2 3 6" xfId="18828" xr:uid="{A589C93F-3C38-46D9-8E1B-85C9F5C666B6}"/>
    <cellStyle name="Comma 5 3 2 4" xfId="3618" xr:uid="{AB239796-EBB8-48BA-AE2D-3AEC9D49A5F2}"/>
    <cellStyle name="Comma 5 3 2 4 2" xfId="11948" xr:uid="{C3375131-2354-4E90-B5F4-C0BE89C3276C}"/>
    <cellStyle name="Comma 5 3 2 4 2 2" xfId="28605" xr:uid="{E911140A-4CB9-428F-A260-317EA5808631}"/>
    <cellStyle name="Comma 5 3 2 4 3" xfId="20277" xr:uid="{EE20714F-A33E-424B-9272-CDDC60FB3D97}"/>
    <cellStyle name="Comma 5 3 2 5" xfId="6394" xr:uid="{8F45ADA7-FD0D-4561-A16D-5EC46B711CB9}"/>
    <cellStyle name="Comma 5 3 2 5 2" xfId="14724" xr:uid="{2EDFC879-9723-4C08-A6E4-65BC0AC65857}"/>
    <cellStyle name="Comma 5 3 2 5 2 2" xfId="31381" xr:uid="{955FE9D1-DD48-4F4F-BE0A-3A9969D5BF2B}"/>
    <cellStyle name="Comma 5 3 2 5 3" xfId="23053" xr:uid="{90C3F5F9-8C8B-4B7D-B968-E4BE4A0C0398}"/>
    <cellStyle name="Comma 5 3 2 6" xfId="9172" xr:uid="{6EEF0BA6-25DA-44FF-9B59-1ECB8B99DAB4}"/>
    <cellStyle name="Comma 5 3 2 6 2" xfId="25829" xr:uid="{AA7232FB-3F8C-4CD0-9ED6-15BCDFD9CACD}"/>
    <cellStyle name="Comma 5 3 2 7" xfId="33467" xr:uid="{FAC6995C-FB98-49E6-A068-85CF3687129A}"/>
    <cellStyle name="Comma 5 3 2 8" xfId="17501" xr:uid="{6F9D41E4-F375-481E-BE44-75466F9597D6}"/>
    <cellStyle name="Comma 5 3 3" xfId="2746" xr:uid="{69EF6B2C-103E-440D-9FAB-4D1ECF2C6E01}"/>
    <cellStyle name="Comma 5 3 3 2" xfId="5528" xr:uid="{142A86A7-1D79-4EFB-AD5D-CE584C031CF5}"/>
    <cellStyle name="Comma 5 3 3 2 2" xfId="13858" xr:uid="{A99E2402-0E27-4C12-8918-8AD741D3A180}"/>
    <cellStyle name="Comma 5 3 3 2 2 2" xfId="30515" xr:uid="{88D950E0-3E71-43B0-BCA3-E769A56998E1}"/>
    <cellStyle name="Comma 5 3 3 2 3" xfId="22187" xr:uid="{B1706301-44A2-4E88-8084-66A001FFB990}"/>
    <cellStyle name="Comma 5 3 3 3" xfId="8304" xr:uid="{2AA2CF13-3346-4ECC-91E1-8651F918C50E}"/>
    <cellStyle name="Comma 5 3 3 3 2" xfId="16634" xr:uid="{8BC4A51B-B963-4AF7-9EC6-41C0EBED6203}"/>
    <cellStyle name="Comma 5 3 3 3 2 2" xfId="33291" xr:uid="{D2F86535-D179-4AB6-B576-9491C444AC41}"/>
    <cellStyle name="Comma 5 3 3 3 3" xfId="24963" xr:uid="{F973C1CE-BE74-446D-BC08-825ED2BA1FE2}"/>
    <cellStyle name="Comma 5 3 3 4" xfId="11082" xr:uid="{CE2CAD95-22A9-4F6B-A27A-2FDAE18C5376}"/>
    <cellStyle name="Comma 5 3 3 4 2" xfId="27739" xr:uid="{06BFF64D-5936-4560-8E30-21371593D65F}"/>
    <cellStyle name="Comma 5 3 3 5" xfId="33693" xr:uid="{63F21269-756F-449B-9450-3F9CCF205283}"/>
    <cellStyle name="Comma 5 3 3 6" xfId="19411" xr:uid="{A83774E0-0925-4675-BEEC-61A857E2A909}"/>
    <cellStyle name="Comma 5 3 4" xfId="1678" xr:uid="{847987A7-DE51-46CA-9A79-F516CFA2FB1A}"/>
    <cellStyle name="Comma 5 3 4 2" xfId="4468" xr:uid="{62E05D94-0C1D-4F8B-BE33-100E40997C24}"/>
    <cellStyle name="Comma 5 3 4 2 2" xfId="12798" xr:uid="{20C291D2-940B-43EC-BA98-AA4D65251D29}"/>
    <cellStyle name="Comma 5 3 4 2 2 2" xfId="29455" xr:uid="{EED0C09A-77F9-4577-A551-4D1C897BC961}"/>
    <cellStyle name="Comma 5 3 4 2 3" xfId="21127" xr:uid="{1DAAE134-D78C-4096-9AF6-4BFE99D264C0}"/>
    <cellStyle name="Comma 5 3 4 3" xfId="7244" xr:uid="{91055EAF-05F3-423A-BD7D-816D6FF0DC5D}"/>
    <cellStyle name="Comma 5 3 4 3 2" xfId="15574" xr:uid="{3B84BA3A-77B3-41C8-BDB8-1708DDC8E66E}"/>
    <cellStyle name="Comma 5 3 4 3 2 2" xfId="32231" xr:uid="{34B2A6EB-CD71-469A-B87A-0B224B803BB1}"/>
    <cellStyle name="Comma 5 3 4 3 3" xfId="23903" xr:uid="{16696DBE-F110-48DE-B7CE-F613A9D0769B}"/>
    <cellStyle name="Comma 5 3 4 4" xfId="10022" xr:uid="{67F35D0C-F7E1-41F1-8D88-C7CCE01C39A7}"/>
    <cellStyle name="Comma 5 3 4 4 2" xfId="26679" xr:uid="{919ECA33-8A0A-4A90-B7F0-5194FDA653B1}"/>
    <cellStyle name="Comma 5 3 4 5" xfId="33553" xr:uid="{80A933EB-E180-4789-B564-E10BAD1E64ED}"/>
    <cellStyle name="Comma 5 3 4 6" xfId="18351" xr:uid="{9446EB8C-972C-4C74-B4E7-0777FCCAA3CC}"/>
    <cellStyle name="Comma 5 3 5" xfId="3141" xr:uid="{A94574A7-6AF9-4240-AE81-72DAA6801A70}"/>
    <cellStyle name="Comma 5 3 5 2" xfId="11471" xr:uid="{30332718-A5AB-491D-ADD5-156081985008}"/>
    <cellStyle name="Comma 5 3 5 2 2" xfId="28128" xr:uid="{FA28BDE0-8C0C-4BD5-BBB3-F9C241B4DAA2}"/>
    <cellStyle name="Comma 5 3 5 3" xfId="19800" xr:uid="{25F34266-2F67-4637-A4DE-4D1843871666}"/>
    <cellStyle name="Comma 5 3 6" xfId="5917" xr:uid="{1FFE0D72-982C-4567-BD94-0A5F0C6C87D0}"/>
    <cellStyle name="Comma 5 3 6 2" xfId="14247" xr:uid="{8602B35C-720C-43F5-A2E6-CC9B703E2A3D}"/>
    <cellStyle name="Comma 5 3 6 2 2" xfId="30904" xr:uid="{FE842E3F-5460-479B-8365-035EA08994D0}"/>
    <cellStyle name="Comma 5 3 6 3" xfId="22576" xr:uid="{4C702677-651E-438B-8C41-24CE85AA26BC}"/>
    <cellStyle name="Comma 5 3 7" xfId="8695" xr:uid="{960FCCC5-82FD-42EE-9C61-0EE9BA5BF50D}"/>
    <cellStyle name="Comma 5 3 7 2" xfId="25352" xr:uid="{C34EB024-5192-4AF5-8F4B-2A9BAA6DE253}"/>
    <cellStyle name="Comma 5 3 8" xfId="33418" xr:uid="{1C3DA218-C8B5-40D4-B747-424944AA5C2D}"/>
    <cellStyle name="Comma 5 3 9" xfId="17024" xr:uid="{E13299F3-3699-4038-BBD8-232D25F54751}"/>
    <cellStyle name="Comma 5 4" xfId="584" xr:uid="{6FC81F0F-E651-4A48-A804-A4050FD86485}"/>
    <cellStyle name="Comma 5 4 2" xfId="2769" xr:uid="{C6E395AF-6639-468C-82CF-A35D03C6D150}"/>
    <cellStyle name="Comma 5 4 2 2" xfId="5551" xr:uid="{C6BA20EC-58FB-4D9E-A7C6-5D56B82E0E00}"/>
    <cellStyle name="Comma 5 4 2 2 2" xfId="13881" xr:uid="{F64555BD-63F0-4E2A-957A-9074AF0A5335}"/>
    <cellStyle name="Comma 5 4 2 2 2 2" xfId="30538" xr:uid="{EF4F8F68-5BF8-408D-8A18-2269EA788B4D}"/>
    <cellStyle name="Comma 5 4 2 2 3" xfId="22210" xr:uid="{25106A3F-D2CC-4B9D-AC5C-E24A45BF03D8}"/>
    <cellStyle name="Comma 5 4 2 3" xfId="8327" xr:uid="{3A178F67-5E47-4089-B650-7F1CC408C180}"/>
    <cellStyle name="Comma 5 4 2 3 2" xfId="16657" xr:uid="{9264D448-37ED-43A2-8128-63ED904C5CD6}"/>
    <cellStyle name="Comma 5 4 2 3 2 2" xfId="33314" xr:uid="{B163DA6E-987D-4962-93FB-2BDB749F9193}"/>
    <cellStyle name="Comma 5 4 2 3 3" xfId="24986" xr:uid="{95DDA0FD-A385-407A-B05D-DE0C80A16007}"/>
    <cellStyle name="Comma 5 4 2 4" xfId="11105" xr:uid="{41BD90F0-8860-4627-BE8F-4FD48DA2DDB8}"/>
    <cellStyle name="Comma 5 4 2 4 2" xfId="27762" xr:uid="{DAA3D49E-3551-4158-A578-05D20436D028}"/>
    <cellStyle name="Comma 5 4 2 5" xfId="33716" xr:uid="{9CD16F16-BCEE-40C3-881C-A4CA0F87B14B}"/>
    <cellStyle name="Comma 5 4 2 6" xfId="19434" xr:uid="{1B9B9767-567F-4133-B814-8F43D2F5F5FC}"/>
    <cellStyle name="Comma 5 4 3" xfId="1914" xr:uid="{024BBA23-6897-4F17-9F3E-AD572B9B427F}"/>
    <cellStyle name="Comma 5 4 3 2" xfId="4704" xr:uid="{624CDFA6-93C3-4ADC-8160-89DD8BC179DB}"/>
    <cellStyle name="Comma 5 4 3 2 2" xfId="13034" xr:uid="{D7F3BE0C-7A4B-4C03-BED2-493E6A8344FB}"/>
    <cellStyle name="Comma 5 4 3 2 2 2" xfId="29691" xr:uid="{1DDFC186-DB74-44F7-A635-6871D4988DB5}"/>
    <cellStyle name="Comma 5 4 3 2 3" xfId="21363" xr:uid="{0F19458D-C51C-4FB2-A521-A05395811A0C}"/>
    <cellStyle name="Comma 5 4 3 3" xfId="7480" xr:uid="{B7AEA70C-26FA-4110-AB84-CC2027A5DE5E}"/>
    <cellStyle name="Comma 5 4 3 3 2" xfId="15810" xr:uid="{F93D59E6-E981-4652-8C22-E5151B40D8EA}"/>
    <cellStyle name="Comma 5 4 3 3 2 2" xfId="32467" xr:uid="{8947932E-ADC5-4865-B87B-0C5A38C7FC36}"/>
    <cellStyle name="Comma 5 4 3 3 3" xfId="24139" xr:uid="{38A803C0-D705-461B-93B5-3A41F845E6D3}"/>
    <cellStyle name="Comma 5 4 3 4" xfId="10258" xr:uid="{656BE208-C8EF-4490-80CF-C1965435A1B7}"/>
    <cellStyle name="Comma 5 4 3 4 2" xfId="26915" xr:uid="{C8547C8A-4C51-4040-95BF-A0D1D6B5119E}"/>
    <cellStyle name="Comma 5 4 3 5" xfId="33576" xr:uid="{BEC64196-B0BA-46CF-95E6-4470886043E9}"/>
    <cellStyle name="Comma 5 4 3 6" xfId="18587" xr:uid="{9A8DF6EC-579C-442C-BB1C-A84492CE96A8}"/>
    <cellStyle name="Comma 5 4 4" xfId="3377" xr:uid="{3436DA30-F4EF-47EA-981D-82388E330BE2}"/>
    <cellStyle name="Comma 5 4 4 2" xfId="11707" xr:uid="{8D1302E3-B141-48B0-B183-21169DB47357}"/>
    <cellStyle name="Comma 5 4 4 2 2" xfId="28364" xr:uid="{B7AC4FB0-23B4-4DB2-B84C-164213BAC72D}"/>
    <cellStyle name="Comma 5 4 4 3" xfId="20036" xr:uid="{DD5F9D49-5AD7-46D7-AAEF-813DAD414DAB}"/>
    <cellStyle name="Comma 5 4 5" xfId="6153" xr:uid="{F14378B6-ED61-48F5-8A36-9B198B2BAF11}"/>
    <cellStyle name="Comma 5 4 5 2" xfId="14483" xr:uid="{FD5033E8-B1E5-4D5B-80B5-27D682F2C7F9}"/>
    <cellStyle name="Comma 5 4 5 2 2" xfId="31140" xr:uid="{DAB1AA5C-2169-4CDC-A5EF-CB80E5B4CD2A}"/>
    <cellStyle name="Comma 5 4 5 3" xfId="22812" xr:uid="{3313D2F1-A9C8-43C3-BC4F-5FA828F45FA2}"/>
    <cellStyle name="Comma 5 4 6" xfId="8931" xr:uid="{2D781CD8-C3AD-43A0-9D6E-E2C9A53C14A6}"/>
    <cellStyle name="Comma 5 4 6 2" xfId="25588" xr:uid="{ACB6EAE4-808D-46DE-BADA-C61559D460B7}"/>
    <cellStyle name="Comma 5 4 7" xfId="33441" xr:uid="{C630FFF7-CB23-47A2-82B0-72FCF7235B03}"/>
    <cellStyle name="Comma 5 4 8" xfId="17260" xr:uid="{C1EE5084-0BCF-4245-90EA-83762FAC6A1D}"/>
    <cellStyle name="Comma 5 4 9" xfId="35286" xr:uid="{D349489B-5BDC-4F2C-861E-8DB727430F5A}"/>
    <cellStyle name="Comma 5 5" xfId="1061" xr:uid="{EFFEB0BE-1791-4C9E-BB02-20C9787AB320}"/>
    <cellStyle name="Comma 5 5 2" xfId="2818" xr:uid="{080E3216-AEA0-4A13-B312-A883497009E8}"/>
    <cellStyle name="Comma 5 5 2 2" xfId="5598" xr:uid="{9BEE1140-3995-4527-AA0F-13524C6EC0ED}"/>
    <cellStyle name="Comma 5 5 2 2 2" xfId="13928" xr:uid="{6839493A-DF62-4C62-8A64-BCD2D913BD82}"/>
    <cellStyle name="Comma 5 5 2 2 2 2" xfId="30585" xr:uid="{A8D0DFE1-4118-4CFB-8A6F-04639BE189BF}"/>
    <cellStyle name="Comma 5 5 2 2 3" xfId="22257" xr:uid="{5374B9CD-6715-45D9-B8D4-A3135C73389C}"/>
    <cellStyle name="Comma 5 5 2 3" xfId="8374" xr:uid="{47241222-9706-433F-BB05-85C4E164D22E}"/>
    <cellStyle name="Comma 5 5 2 3 2" xfId="16704" xr:uid="{99C0EAAE-1EA3-4B60-A9C1-0323C86BE2AA}"/>
    <cellStyle name="Comma 5 5 2 3 2 2" xfId="33361" xr:uid="{F48FBAA0-46E8-43D1-A39B-8DB9686FED92}"/>
    <cellStyle name="Comma 5 5 2 3 3" xfId="25033" xr:uid="{E048AE2E-E752-4324-B9BB-A910A78A7B0E}"/>
    <cellStyle name="Comma 5 5 2 4" xfId="11152" xr:uid="{B851CAFE-487D-4244-B5E9-35A38741A046}"/>
    <cellStyle name="Comma 5 5 2 4 2" xfId="27809" xr:uid="{955CFF68-33CA-4D05-AF0D-590B748780E5}"/>
    <cellStyle name="Comma 5 5 2 5" xfId="33765" xr:uid="{B246B139-6F7B-4BC4-BD89-BBCF0142D361}"/>
    <cellStyle name="Comma 5 5 2 6" xfId="19481" xr:uid="{A18983B9-0221-4B41-A3FF-597DD5524524}"/>
    <cellStyle name="Comma 5 5 3" xfId="2389" xr:uid="{20CF265E-8ADB-4EAA-8F7D-8BAF2397F781}"/>
    <cellStyle name="Comma 5 5 3 2" xfId="5179" xr:uid="{E013652A-AE24-4F48-B636-C042A35BCEA5}"/>
    <cellStyle name="Comma 5 5 3 2 2" xfId="13509" xr:uid="{F79D61A6-C180-4C1E-AB7E-4874A2C03093}"/>
    <cellStyle name="Comma 5 5 3 2 2 2" xfId="30166" xr:uid="{90D4B45C-7313-47DC-8113-4493BDF9F69B}"/>
    <cellStyle name="Comma 5 5 3 2 3" xfId="21838" xr:uid="{5B7D18E1-0128-464A-B881-8A4E136AAF5F}"/>
    <cellStyle name="Comma 5 5 3 3" xfId="7955" xr:uid="{7DA65FA5-EF89-44CF-96EE-9CF859CEFA12}"/>
    <cellStyle name="Comma 5 5 3 3 2" xfId="16285" xr:uid="{F8D0274B-A8C1-4DE0-A571-E322D0CC25B9}"/>
    <cellStyle name="Comma 5 5 3 3 2 2" xfId="32942" xr:uid="{CAE70661-C565-4B47-9B0F-2243C6255211}"/>
    <cellStyle name="Comma 5 5 3 3 3" xfId="24614" xr:uid="{4619B064-EC68-4738-B4AF-80C1D2435F60}"/>
    <cellStyle name="Comma 5 5 3 4" xfId="10733" xr:uid="{557D9925-C8C4-4C52-AE83-A1B3514A4F0F}"/>
    <cellStyle name="Comma 5 5 3 4 2" xfId="27390" xr:uid="{4E837B33-1A2A-43EB-B2D9-C6A5FD7F580A}"/>
    <cellStyle name="Comma 5 5 3 5" xfId="33623" xr:uid="{6F4A9260-7EC4-4A9A-81F0-91A3B4BD719A}"/>
    <cellStyle name="Comma 5 5 3 6" xfId="19062" xr:uid="{DDC3F7C5-BBB4-4A39-BA5A-478AC2B62BA4}"/>
    <cellStyle name="Comma 5 5 4" xfId="3852" xr:uid="{3C4D84A9-F5BE-4C61-8032-76B9A454E1B9}"/>
    <cellStyle name="Comma 5 5 4 2" xfId="12182" xr:uid="{EF6D10BC-7CF3-4B3D-AEF6-545D7F2C4C54}"/>
    <cellStyle name="Comma 5 5 4 2 2" xfId="28839" xr:uid="{1C41D24D-BCF9-4A90-8177-E09BCDBCEA47}"/>
    <cellStyle name="Comma 5 5 4 3" xfId="20511" xr:uid="{37D6194D-F49B-4904-93DD-BF683D11796D}"/>
    <cellStyle name="Comma 5 5 5" xfId="6628" xr:uid="{D0665E0A-067E-44D1-B7C8-56C232661C2B}"/>
    <cellStyle name="Comma 5 5 5 2" xfId="14958" xr:uid="{1599F6F8-254E-4794-ACB4-B02074419ACE}"/>
    <cellStyle name="Comma 5 5 5 2 2" xfId="31615" xr:uid="{EC9E4454-BF2E-4090-97C0-41938A40E701}"/>
    <cellStyle name="Comma 5 5 5 3" xfId="23287" xr:uid="{939218E6-82E9-4220-9E75-6319AC552B6D}"/>
    <cellStyle name="Comma 5 5 6" xfId="9406" xr:uid="{9141D713-7670-46FF-B20A-A8561A50090B}"/>
    <cellStyle name="Comma 5 5 6 2" xfId="26063" xr:uid="{496BEDA7-610B-47F3-885A-7E0C406B5F21}"/>
    <cellStyle name="Comma 5 5 7" xfId="33490" xr:uid="{BBB7240F-F496-4A9F-89A5-12D3C6E0B318}"/>
    <cellStyle name="Comma 5 5 8" xfId="17735" xr:uid="{4D5852DA-97DC-411B-8B5F-1F3C8F40D348}"/>
    <cellStyle name="Comma 5 5 9" xfId="35287" xr:uid="{A7B3F511-DEA1-438C-9DFF-2FEF79C19B41}"/>
    <cellStyle name="Comma 5 6" xfId="1326" xr:uid="{C24B05E9-C076-477D-AE93-2EE35AC3FDC2}"/>
    <cellStyle name="Comma 5 6 2" xfId="2654" xr:uid="{C113770C-818F-4201-B49E-3DF308C88AFE}"/>
    <cellStyle name="Comma 5 6 2 2" xfId="5444" xr:uid="{61C668AD-985E-47ED-9147-7C54221117EA}"/>
    <cellStyle name="Comma 5 6 2 2 2" xfId="13774" xr:uid="{31E22EF0-4361-40F2-9F77-EC85592803E1}"/>
    <cellStyle name="Comma 5 6 2 2 2 2" xfId="30431" xr:uid="{DBA0D06B-D28F-41F3-B204-ACEBA6D352CD}"/>
    <cellStyle name="Comma 5 6 2 2 3" xfId="22103" xr:uid="{B8503C4B-E893-46BB-B62D-FA4680B3D44E}"/>
    <cellStyle name="Comma 5 6 2 3" xfId="8220" xr:uid="{FE0B0C4B-A176-46FC-96CD-70EC3D4919BC}"/>
    <cellStyle name="Comma 5 6 2 3 2" xfId="16550" xr:uid="{F7864CA6-9DAF-4213-8700-8B15446266B9}"/>
    <cellStyle name="Comma 5 6 2 3 2 2" xfId="33207" xr:uid="{77901B63-C5D3-4AD1-9823-78D237463955}"/>
    <cellStyle name="Comma 5 6 2 3 3" xfId="24879" xr:uid="{7164C6A2-514B-4D7F-815E-563573862BFB}"/>
    <cellStyle name="Comma 5 6 2 4" xfId="10998" xr:uid="{5F59EF02-0C6B-4C2D-B314-E83B568C4A81}"/>
    <cellStyle name="Comma 5 6 2 4 2" xfId="27655" xr:uid="{9CC18C1F-9A1E-4D65-8571-B4DC06B7591D}"/>
    <cellStyle name="Comma 5 6 2 5" xfId="33653" xr:uid="{03401847-A0EE-4AB6-88FA-DBF4A3B17A0E}"/>
    <cellStyle name="Comma 5 6 2 6" xfId="19327" xr:uid="{2006735B-20B0-4AB6-8522-B7194D0248BD}"/>
    <cellStyle name="Comma 5 6 3" xfId="4117" xr:uid="{97C564C1-7121-47F8-B9A2-07EB53A13929}"/>
    <cellStyle name="Comma 5 6 3 2" xfId="12447" xr:uid="{4E2B43E4-0921-4745-A6FA-6EE04C7BA72E}"/>
    <cellStyle name="Comma 5 6 3 2 2" xfId="29104" xr:uid="{FDD9734B-4867-4F58-8363-5A152A2822A1}"/>
    <cellStyle name="Comma 5 6 3 3" xfId="20776" xr:uid="{BA6099F6-1518-4555-9E71-52B4928E9ECD}"/>
    <cellStyle name="Comma 5 6 4" xfId="6893" xr:uid="{C7850FED-E6E2-4AB9-97FD-329D41AE853C}"/>
    <cellStyle name="Comma 5 6 4 2" xfId="15223" xr:uid="{7C4D6B32-D8B4-4C0B-A744-98AA64CA8761}"/>
    <cellStyle name="Comma 5 6 4 2 2" xfId="31880" xr:uid="{E8CCB1BF-8168-4532-BA9B-8FE2A7AE70B0}"/>
    <cellStyle name="Comma 5 6 4 3" xfId="23552" xr:uid="{A46EF879-5C7C-4466-B968-F85084D472B0}"/>
    <cellStyle name="Comma 5 6 5" xfId="9671" xr:uid="{CDE8B7C1-D4FE-49D0-950A-2016A09A852E}"/>
    <cellStyle name="Comma 5 6 5 2" xfId="26328" xr:uid="{49945D9C-D7DE-4D66-AE55-B05BDF7795F5}"/>
    <cellStyle name="Comma 5 6 6" xfId="33520" xr:uid="{E91F6C3C-70BF-4456-96E5-436B0CFEAC04}"/>
    <cellStyle name="Comma 5 6 7" xfId="18000" xr:uid="{570589ED-A572-468F-A1C4-A5290D5E9019}"/>
    <cellStyle name="Comma 5 6 8" xfId="35288" xr:uid="{E504535C-827A-4140-B9A8-06702550AE56}"/>
    <cellStyle name="Comma 5 7" xfId="2720" xr:uid="{5D8D52AC-BBB9-472C-89AA-95370BFC6FF3}"/>
    <cellStyle name="Comma 5 7 2" xfId="5505" xr:uid="{BF2834BA-85BE-41FD-ACA8-E82904863B40}"/>
    <cellStyle name="Comma 5 7 2 2" xfId="13835" xr:uid="{8D877595-E0D1-4A03-864F-B62D1AE199C8}"/>
    <cellStyle name="Comma 5 7 2 2 2" xfId="30492" xr:uid="{8DD4EEFF-5012-455E-83C2-9C704BD21435}"/>
    <cellStyle name="Comma 5 7 2 3" xfId="22164" xr:uid="{83AE82DC-905D-4D4E-ABB8-49D037C55132}"/>
    <cellStyle name="Comma 5 7 3" xfId="8281" xr:uid="{1789D003-4B8E-4B8E-AE0E-D1789EA484C2}"/>
    <cellStyle name="Comma 5 7 3 2" xfId="16611" xr:uid="{EDC10D26-7F78-4D9F-86D1-8824301C5F6B}"/>
    <cellStyle name="Comma 5 7 3 2 2" xfId="33268" xr:uid="{D2A1859D-E69C-447D-BB5D-A81680FC37A4}"/>
    <cellStyle name="Comma 5 7 3 3" xfId="24940" xr:uid="{559CC3F9-637F-4093-A6A9-85081C6CF3B6}"/>
    <cellStyle name="Comma 5 7 4" xfId="11059" xr:uid="{E70BF801-9A5F-481D-8444-6E880F257392}"/>
    <cellStyle name="Comma 5 7 4 2" xfId="27716" xr:uid="{029EBDEF-30CE-4D20-A702-0FC34EB51DA8}"/>
    <cellStyle name="Comma 5 7 5" xfId="33667" xr:uid="{C1FEF7F5-2381-482C-8A49-98B8DF885B51}"/>
    <cellStyle name="Comma 5 7 6" xfId="19388" xr:uid="{3BC3F28A-64EE-4F99-A6A6-EA0301189EC2}"/>
    <cellStyle name="Comma 5 7 7" xfId="35289" xr:uid="{BBC8F5E6-C1D7-40E8-A671-4AF322C629D7}"/>
    <cellStyle name="Comma 5 8" xfId="1441" xr:uid="{7A119E8D-FED3-4B55-832D-3009709CE38B}"/>
    <cellStyle name="Comma 5 8 2" xfId="4231" xr:uid="{85BB9FB9-FF77-4D57-80AE-DD23EC45F9F0}"/>
    <cellStyle name="Comma 5 8 2 2" xfId="12561" xr:uid="{AF002D47-96A7-4A7F-8AA1-51C41A6BB857}"/>
    <cellStyle name="Comma 5 8 2 2 2" xfId="29218" xr:uid="{0B0DCAB9-FF3D-409A-9701-3AD98430EF9D}"/>
    <cellStyle name="Comma 5 8 2 3" xfId="20890" xr:uid="{B9C18671-E32F-419C-A50D-3F0B6C9B26D6}"/>
    <cellStyle name="Comma 5 8 3" xfId="7007" xr:uid="{1B245D45-2020-4D35-8BA6-BF8D266EF83D}"/>
    <cellStyle name="Comma 5 8 3 2" xfId="15337" xr:uid="{289F61A1-9951-4E78-9952-FCB513B39892}"/>
    <cellStyle name="Comma 5 8 3 2 2" xfId="31994" xr:uid="{DCE9618D-E1B6-40B1-8F10-8783C696B2D9}"/>
    <cellStyle name="Comma 5 8 3 3" xfId="23666" xr:uid="{1E855085-23E8-419B-8073-92FDFE57D7BE}"/>
    <cellStyle name="Comma 5 8 4" xfId="9785" xr:uid="{CF41D332-7079-4486-AF9B-321571598132}"/>
    <cellStyle name="Comma 5 8 4 2" xfId="26442" xr:uid="{3F5A807D-4D53-42D8-92A3-007E78D8B285}"/>
    <cellStyle name="Comma 5 8 5" xfId="33530" xr:uid="{42FD5B15-E524-4B70-ADF9-5E25E367BF0B}"/>
    <cellStyle name="Comma 5 8 6" xfId="18114" xr:uid="{4BECA260-3DD2-4A50-B1BB-89874B2D2D72}"/>
    <cellStyle name="Comma 5 8 7" xfId="35290" xr:uid="{D4BFBF7A-3C05-4656-9C49-E76AA42A7566}"/>
    <cellStyle name="Comma 5 9" xfId="2904" xr:uid="{9DF4E8E0-2276-4679-A303-93D1046A6F6D}"/>
    <cellStyle name="Comma 5 9 2" xfId="11234" xr:uid="{2E61093F-6573-40D7-AA7A-7616F149A1EF}"/>
    <cellStyle name="Comma 5 9 2 2" xfId="27891" xr:uid="{B614BBE2-6FF4-403A-A0EA-A4BC4A6E3016}"/>
    <cellStyle name="Comma 5 9 3" xfId="19563" xr:uid="{62238ACD-456A-4C66-9D9B-DA0EF5086996}"/>
    <cellStyle name="Comma 5 9 4" xfId="35283" xr:uid="{3DF9430A-3643-4161-AA5C-77F6DB627206}"/>
    <cellStyle name="Comma 6" xfId="164" xr:uid="{02B531FF-D4FC-4488-B995-C17C2ACC5A82}"/>
    <cellStyle name="Comma 6 10" xfId="33400" xr:uid="{056F5FAC-1776-4583-82BE-E77F70F77F46}"/>
    <cellStyle name="Comma 6 11" xfId="16845" xr:uid="{95D254B7-75AC-4AA7-A79D-394836824D65}"/>
    <cellStyle name="Comma 6 12" xfId="35291" xr:uid="{DD36DDCD-B955-43A3-9C06-4BBF58981483}"/>
    <cellStyle name="Comma 6 2" xfId="406" xr:uid="{52A6DC6E-780B-4CF7-8C3C-33FFBBB5E855}"/>
    <cellStyle name="Comma 6 2 10" xfId="35292" xr:uid="{59951157-CAD2-49FA-97A9-4EE7E7C86DF3}"/>
    <cellStyle name="Comma 6 2 2" xfId="883" xr:uid="{A8CC8C87-123A-444D-9C7A-7B7962DE0EF4}"/>
    <cellStyle name="Comma 6 2 2 2" xfId="2800" xr:uid="{DCE133FA-15F5-4103-8D8B-C836CD1EA81C}"/>
    <cellStyle name="Comma 6 2 2 2 2" xfId="5580" xr:uid="{366A607A-4CF8-4C6E-B221-B79F563AF49D}"/>
    <cellStyle name="Comma 6 2 2 2 2 2" xfId="13910" xr:uid="{16505FB8-5417-4F24-B39E-CB8ABE373844}"/>
    <cellStyle name="Comma 6 2 2 2 2 2 2" xfId="30567" xr:uid="{9292500E-0084-4284-B470-96EA7F6AB3F7}"/>
    <cellStyle name="Comma 6 2 2 2 2 3" xfId="22239" xr:uid="{F3F98059-7AB9-4C01-A411-F1060F4DE13E}"/>
    <cellStyle name="Comma 6 2 2 2 3" xfId="8356" xr:uid="{5DA411B6-9DDC-4591-9351-24433FD8AA73}"/>
    <cellStyle name="Comma 6 2 2 2 3 2" xfId="16686" xr:uid="{BC48ADDA-017B-45C1-9D1C-7ACDFADE954B}"/>
    <cellStyle name="Comma 6 2 2 2 3 2 2" xfId="33343" xr:uid="{795E1789-0BD7-4ED0-920E-A5453698FF9D}"/>
    <cellStyle name="Comma 6 2 2 2 3 3" xfId="25015" xr:uid="{98E6CBC8-A901-4D63-AC3F-3F9C70EA9D6C}"/>
    <cellStyle name="Comma 6 2 2 2 4" xfId="11134" xr:uid="{06CDFE36-E400-4C8B-B0EE-7ABD9CA7720C}"/>
    <cellStyle name="Comma 6 2 2 2 4 2" xfId="27791" xr:uid="{EE820F5D-84FB-497D-AA9E-B61343A114DF}"/>
    <cellStyle name="Comma 6 2 2 2 5" xfId="33747" xr:uid="{53CA0B63-026E-4AEE-86BC-BFF1BF045B41}"/>
    <cellStyle name="Comma 6 2 2 2 6" xfId="19463" xr:uid="{65A55BF3-FACB-4423-9996-D4419B5F4C7D}"/>
    <cellStyle name="Comma 6 2 2 3" xfId="2211" xr:uid="{C13A4805-B839-44E8-9349-D2AF52874A44}"/>
    <cellStyle name="Comma 6 2 2 3 2" xfId="5001" xr:uid="{A75ED777-926A-451D-9765-BDA2F5C149E0}"/>
    <cellStyle name="Comma 6 2 2 3 2 2" xfId="13331" xr:uid="{62E751E8-BD95-4759-848A-C8F4070416F9}"/>
    <cellStyle name="Comma 6 2 2 3 2 2 2" xfId="29988" xr:uid="{692FA854-FAB6-4109-9A62-2EACC50BEA11}"/>
    <cellStyle name="Comma 6 2 2 3 2 3" xfId="21660" xr:uid="{1C10CAAC-261C-44EF-8952-EA679EB265F4}"/>
    <cellStyle name="Comma 6 2 2 3 3" xfId="7777" xr:uid="{14634CE9-5F97-4061-B8A4-B75635D90B08}"/>
    <cellStyle name="Comma 6 2 2 3 3 2" xfId="16107" xr:uid="{34335E12-C4BD-4BC6-A07C-4508982F742E}"/>
    <cellStyle name="Comma 6 2 2 3 3 2 2" xfId="32764" xr:uid="{925A0D92-C7B7-4713-8C5D-FE448AF0D0E8}"/>
    <cellStyle name="Comma 6 2 2 3 3 3" xfId="24436" xr:uid="{C54F86D3-1732-4BB2-A757-7F912D4E6C5D}"/>
    <cellStyle name="Comma 6 2 2 3 4" xfId="10555" xr:uid="{B9B106EF-A012-4F10-B5FE-F57780E74C44}"/>
    <cellStyle name="Comma 6 2 2 3 4 2" xfId="27212" xr:uid="{FA0D65F8-C053-4785-9E4D-A67EB4AA37D4}"/>
    <cellStyle name="Comma 6 2 2 3 5" xfId="33605" xr:uid="{3DC50D9B-266E-47E8-B10C-4FF33F782208}"/>
    <cellStyle name="Comma 6 2 2 3 6" xfId="18884" xr:uid="{B53C3E3E-42B7-4478-9000-13FFAC4C3E82}"/>
    <cellStyle name="Comma 6 2 2 4" xfId="3674" xr:uid="{5E257373-7ABA-498D-8209-361351CC5E64}"/>
    <cellStyle name="Comma 6 2 2 4 2" xfId="12004" xr:uid="{72D67215-BC15-4907-91BE-6D17D015F814}"/>
    <cellStyle name="Comma 6 2 2 4 2 2" xfId="28661" xr:uid="{FC12C39F-A1EF-4C14-BD40-8B321D564027}"/>
    <cellStyle name="Comma 6 2 2 4 3" xfId="20333" xr:uid="{77B0DC85-E62E-4F86-A50B-95BDD02A83E3}"/>
    <cellStyle name="Comma 6 2 2 5" xfId="6450" xr:uid="{F78CC8C3-2C53-4C55-A670-8447A5539C6B}"/>
    <cellStyle name="Comma 6 2 2 5 2" xfId="14780" xr:uid="{1D73391F-77C7-40D7-BAE3-008918ACFBC9}"/>
    <cellStyle name="Comma 6 2 2 5 2 2" xfId="31437" xr:uid="{0F863F02-D5EE-4897-AE40-27BFB08FA0D0}"/>
    <cellStyle name="Comma 6 2 2 5 3" xfId="23109" xr:uid="{061EC25E-E5C5-4680-BA66-628CA9F1B4BB}"/>
    <cellStyle name="Comma 6 2 2 6" xfId="9228" xr:uid="{9FE1FC69-97F8-42BD-AFF2-40FDEA21B8E5}"/>
    <cellStyle name="Comma 6 2 2 6 2" xfId="25885" xr:uid="{BE09B685-3BF8-4367-ABBD-A48A864330FC}"/>
    <cellStyle name="Comma 6 2 2 7" xfId="33472" xr:uid="{83D5A2A1-BE47-41A4-AF4E-EC12788A9FE2}"/>
    <cellStyle name="Comma 6 2 2 8" xfId="17557" xr:uid="{D9A91074-8A32-4A85-94A4-6008D7522078}"/>
    <cellStyle name="Comma 6 2 3" xfId="2751" xr:uid="{3E36CA04-D943-49A8-B1B1-9CEB00ACE83F}"/>
    <cellStyle name="Comma 6 2 3 2" xfId="5533" xr:uid="{0E437D20-6881-4535-BACF-9912036FF02C}"/>
    <cellStyle name="Comma 6 2 3 2 2" xfId="13863" xr:uid="{DC20E787-5AC1-44A3-A87E-F36D64930B35}"/>
    <cellStyle name="Comma 6 2 3 2 2 2" xfId="30520" xr:uid="{F793F427-E0F2-4601-820D-6DC6F2154B8D}"/>
    <cellStyle name="Comma 6 2 3 2 3" xfId="22192" xr:uid="{C224F7B7-AC13-44EE-B62B-FF408AD76811}"/>
    <cellStyle name="Comma 6 2 3 3" xfId="8309" xr:uid="{7616AF92-7760-4C50-A56A-1BB63B2069E4}"/>
    <cellStyle name="Comma 6 2 3 3 2" xfId="16639" xr:uid="{CEF5A2A6-B8D5-438F-A70C-C9BF46D74436}"/>
    <cellStyle name="Comma 6 2 3 3 2 2" xfId="33296" xr:uid="{36B92EB6-68D6-417E-90CD-BB30A18B3C9D}"/>
    <cellStyle name="Comma 6 2 3 3 3" xfId="24968" xr:uid="{68E823D9-FA00-4392-ABF6-91972DDC3828}"/>
    <cellStyle name="Comma 6 2 3 4" xfId="11087" xr:uid="{506D5FC6-8521-4747-841A-33A97FE827BB}"/>
    <cellStyle name="Comma 6 2 3 4 2" xfId="27744" xr:uid="{F64180C8-1375-41E3-B038-333B5E29A06B}"/>
    <cellStyle name="Comma 6 2 3 5" xfId="33698" xr:uid="{ABC63EB6-98B0-4919-B24C-C0CDF15BEF51}"/>
    <cellStyle name="Comma 6 2 3 6" xfId="19416" xr:uid="{B320941A-D596-4610-A958-634977221029}"/>
    <cellStyle name="Comma 6 2 4" xfId="1736" xr:uid="{84457108-117B-4D1C-8975-5C5B902B2F7F}"/>
    <cellStyle name="Comma 6 2 4 2" xfId="4526" xr:uid="{66AA41D6-8CA5-4BB6-9F24-C7694EC5497E}"/>
    <cellStyle name="Comma 6 2 4 2 2" xfId="12856" xr:uid="{CE2FCC36-33F0-4440-858B-532240A5BB08}"/>
    <cellStyle name="Comma 6 2 4 2 2 2" xfId="29513" xr:uid="{0E611FE3-3EC8-4C00-B694-0B30A73EBCDB}"/>
    <cellStyle name="Comma 6 2 4 2 3" xfId="21185" xr:uid="{6CD6FB3E-2661-475B-9BED-CC3F9E60B800}"/>
    <cellStyle name="Comma 6 2 4 3" xfId="7302" xr:uid="{2D5EA777-3A89-43F6-8257-3AB119DAD312}"/>
    <cellStyle name="Comma 6 2 4 3 2" xfId="15632" xr:uid="{53503287-A516-45A5-B588-CBA966D0F42F}"/>
    <cellStyle name="Comma 6 2 4 3 2 2" xfId="32289" xr:uid="{CA893249-DA90-4A55-BEDA-2EAE1698C93A}"/>
    <cellStyle name="Comma 6 2 4 3 3" xfId="23961" xr:uid="{C543248F-E5B0-48AB-B074-BB7949E817A9}"/>
    <cellStyle name="Comma 6 2 4 4" xfId="10080" xr:uid="{6C8DDA39-FE4D-4D44-BAB7-320AD7570402}"/>
    <cellStyle name="Comma 6 2 4 4 2" xfId="26737" xr:uid="{15F87415-3027-4B68-A6C8-7ABB32F9681A}"/>
    <cellStyle name="Comma 6 2 4 5" xfId="33558" xr:uid="{D83B1423-DE22-4B3E-BEAE-1B120D58CB27}"/>
    <cellStyle name="Comma 6 2 4 6" xfId="18409" xr:uid="{73F6101F-08F9-4397-B250-542EC9BAABF6}"/>
    <cellStyle name="Comma 6 2 5" xfId="3199" xr:uid="{D7AC109A-8387-4F4E-91BD-F87B1E13A9F6}"/>
    <cellStyle name="Comma 6 2 5 2" xfId="11529" xr:uid="{EC448FF0-9D11-465C-91F5-0D47E405D9EB}"/>
    <cellStyle name="Comma 6 2 5 2 2" xfId="28186" xr:uid="{E58C9C4A-4F93-447B-B68B-9E67C16C693C}"/>
    <cellStyle name="Comma 6 2 5 3" xfId="19858" xr:uid="{C1E11604-DC64-4F69-A535-B56F944AF339}"/>
    <cellStyle name="Comma 6 2 6" xfId="5975" xr:uid="{5859690D-D011-46E2-AD88-1060F2B12225}"/>
    <cellStyle name="Comma 6 2 6 2" xfId="14305" xr:uid="{2B548AC2-A9A8-4F43-9CD6-E454306BB298}"/>
    <cellStyle name="Comma 6 2 6 2 2" xfId="30962" xr:uid="{84DDF7BC-A0B8-4B5F-BB36-114293E30A6B}"/>
    <cellStyle name="Comma 6 2 6 3" xfId="22634" xr:uid="{E1994104-9C85-4443-BDFE-7C0FF8EAD766}"/>
    <cellStyle name="Comma 6 2 7" xfId="8753" xr:uid="{72612E6F-A8AA-42FF-8C87-9592F645C557}"/>
    <cellStyle name="Comma 6 2 7 2" xfId="25410" xr:uid="{15E201EA-7A8E-4CAF-8F75-4CBFEB4C42EB}"/>
    <cellStyle name="Comma 6 2 8" xfId="33423" xr:uid="{87BBB461-41A3-48EE-820B-1EF8200B603B}"/>
    <cellStyle name="Comma 6 2 9" xfId="17082" xr:uid="{F0F6FE28-BF2B-478B-9AC8-188C1FC2BE42}"/>
    <cellStyle name="Comma 6 3" xfId="642" xr:uid="{5677C1A0-202A-4A51-869F-F10BB8332F28}"/>
    <cellStyle name="Comma 6 3 2" xfId="2774" xr:uid="{47CF8BB3-E9C8-4223-83F9-451520CA1882}"/>
    <cellStyle name="Comma 6 3 2 2" xfId="5556" xr:uid="{2F11594F-5C8E-496C-8B87-2DB1A6E903FF}"/>
    <cellStyle name="Comma 6 3 2 2 2" xfId="13886" xr:uid="{CBAB8777-D4BE-4ED4-86E2-0F49EAF0D5A1}"/>
    <cellStyle name="Comma 6 3 2 2 2 2" xfId="30543" xr:uid="{D3D3BAC9-9E0D-45EC-BA42-B0ADBAD9A90D}"/>
    <cellStyle name="Comma 6 3 2 2 3" xfId="22215" xr:uid="{E2993C7E-35F8-45CC-B8DF-14EBA9B10623}"/>
    <cellStyle name="Comma 6 3 2 3" xfId="8332" xr:uid="{93B93B58-808D-4862-BE57-57C068E1EB01}"/>
    <cellStyle name="Comma 6 3 2 3 2" xfId="16662" xr:uid="{82FD54E5-6C95-471B-B3C8-5E014C5537D6}"/>
    <cellStyle name="Comma 6 3 2 3 2 2" xfId="33319" xr:uid="{E6EEA801-63EE-4567-B41F-49B7E41FEF15}"/>
    <cellStyle name="Comma 6 3 2 3 3" xfId="24991" xr:uid="{C9495B43-C76E-4238-8C02-6F93EE3A9568}"/>
    <cellStyle name="Comma 6 3 2 4" xfId="11110" xr:uid="{25FC0479-7A7E-41F6-8D07-30209247F82E}"/>
    <cellStyle name="Comma 6 3 2 4 2" xfId="27767" xr:uid="{9C265EB5-9DD8-434F-8F23-986122A5DA6D}"/>
    <cellStyle name="Comma 6 3 2 5" xfId="33721" xr:uid="{3A24B8E8-B0DA-4667-ACE9-2BA83D36DE1E}"/>
    <cellStyle name="Comma 6 3 2 6" xfId="19439" xr:uid="{1A517409-408B-45DC-B385-18C744857625}"/>
    <cellStyle name="Comma 6 3 3" xfId="1972" xr:uid="{47589555-874B-4F3A-BBCF-6E5BA4EB6C43}"/>
    <cellStyle name="Comma 6 3 3 2" xfId="4762" xr:uid="{82FF18E5-5956-4155-8552-C2DD9EFF5AD2}"/>
    <cellStyle name="Comma 6 3 3 2 2" xfId="13092" xr:uid="{7723CBA5-3D25-4282-AD2B-996E26E86364}"/>
    <cellStyle name="Comma 6 3 3 2 2 2" xfId="29749" xr:uid="{1AA1B0E6-C489-42E1-83A0-6F75BE52BDF7}"/>
    <cellStyle name="Comma 6 3 3 2 3" xfId="21421" xr:uid="{31FC52BA-F950-459B-ACB7-E5494DB3212B}"/>
    <cellStyle name="Comma 6 3 3 3" xfId="7538" xr:uid="{DE467A0E-ED47-465C-B9DB-6D09A354E6E3}"/>
    <cellStyle name="Comma 6 3 3 3 2" xfId="15868" xr:uid="{E8B42E6B-AB2C-47F4-8298-650512C55601}"/>
    <cellStyle name="Comma 6 3 3 3 2 2" xfId="32525" xr:uid="{70A8C538-F1F6-4966-854B-6BF81983A6BE}"/>
    <cellStyle name="Comma 6 3 3 3 3" xfId="24197" xr:uid="{15B01F5F-0F46-4859-8ADA-24E6FCC7484D}"/>
    <cellStyle name="Comma 6 3 3 4" xfId="10316" xr:uid="{45832ACB-3804-4A6B-88E9-5039A73F2984}"/>
    <cellStyle name="Comma 6 3 3 4 2" xfId="26973" xr:uid="{DA87EF8A-1774-486B-A8BF-D66B60A252A0}"/>
    <cellStyle name="Comma 6 3 3 5" xfId="33581" xr:uid="{5FBA04ED-A124-41CB-BA9F-3213B574C2CB}"/>
    <cellStyle name="Comma 6 3 3 6" xfId="18645" xr:uid="{1BD0BBBB-8049-4350-962D-32438923031A}"/>
    <cellStyle name="Comma 6 3 4" xfId="3435" xr:uid="{31CD732E-4317-445D-B5AE-414823A55504}"/>
    <cellStyle name="Comma 6 3 4 2" xfId="11765" xr:uid="{33671077-A895-4889-9CEC-E037BFE87CCE}"/>
    <cellStyle name="Comma 6 3 4 2 2" xfId="28422" xr:uid="{FE4FD50B-40A1-4DB3-92CA-9BE7FBED4E45}"/>
    <cellStyle name="Comma 6 3 4 3" xfId="20094" xr:uid="{AA832E89-991A-4684-802B-2D1E32A451FA}"/>
    <cellStyle name="Comma 6 3 5" xfId="6211" xr:uid="{EED0BF65-0D00-4ACC-86BC-2776F275DD76}"/>
    <cellStyle name="Comma 6 3 5 2" xfId="14541" xr:uid="{8EC89509-DDB0-4A40-83D2-164AE4992544}"/>
    <cellStyle name="Comma 6 3 5 2 2" xfId="31198" xr:uid="{98F36E24-FF7C-4BDA-B9A2-93F6DD8BD5A0}"/>
    <cellStyle name="Comma 6 3 5 3" xfId="22870" xr:uid="{71300CCF-0FCF-44B0-A2AE-39EA430E5E60}"/>
    <cellStyle name="Comma 6 3 6" xfId="8989" xr:uid="{261232C4-BF50-41B4-8D37-F2E5A23656A0}"/>
    <cellStyle name="Comma 6 3 6 2" xfId="25646" xr:uid="{FD6DF5E5-BFD2-4967-97ED-E11CE9336C35}"/>
    <cellStyle name="Comma 6 3 7" xfId="33446" xr:uid="{DE1E9FC3-2DB5-424E-B931-DB20281B22E0}"/>
    <cellStyle name="Comma 6 3 8" xfId="17318" xr:uid="{830F7E90-8308-4D70-8C17-DEED36C7D7EE}"/>
    <cellStyle name="Comma 6 3 9" xfId="35293" xr:uid="{F7259E2E-5B52-43FF-B70F-0221D675DF43}"/>
    <cellStyle name="Comma 6 4" xfId="1119" xr:uid="{EF62DEC5-CEF6-485B-BED3-7E2C93D5BFAD}"/>
    <cellStyle name="Comma 6 4 2" xfId="2823" xr:uid="{97964B04-7B13-4EEE-B87B-D555F19043D9}"/>
    <cellStyle name="Comma 6 4 2 2" xfId="5603" xr:uid="{7EC4C7E2-D3B0-4942-9616-851E4E707C5C}"/>
    <cellStyle name="Comma 6 4 2 2 2" xfId="13933" xr:uid="{40B64E16-BC83-4BA1-B27E-7E3770DE6DD7}"/>
    <cellStyle name="Comma 6 4 2 2 2 2" xfId="30590" xr:uid="{A7A99818-F500-45FF-8845-029B50A743D9}"/>
    <cellStyle name="Comma 6 4 2 2 3" xfId="22262" xr:uid="{0A7BD75A-24B8-4513-AF1F-A9ADE685C569}"/>
    <cellStyle name="Comma 6 4 2 3" xfId="8379" xr:uid="{AC181A8B-8CE4-4E45-89A3-786A6C3B94E1}"/>
    <cellStyle name="Comma 6 4 2 3 2" xfId="16709" xr:uid="{BBC193F4-294B-485D-9F59-C583C07AA8BB}"/>
    <cellStyle name="Comma 6 4 2 3 2 2" xfId="33366" xr:uid="{CE25D424-9102-415D-895E-96AD163B03D1}"/>
    <cellStyle name="Comma 6 4 2 3 3" xfId="25038" xr:uid="{495A51BF-01E4-43CD-ADEE-D00121AB5245}"/>
    <cellStyle name="Comma 6 4 2 4" xfId="11157" xr:uid="{28557E34-F6F0-46F5-8AE8-B4CE46EF3A33}"/>
    <cellStyle name="Comma 6 4 2 4 2" xfId="27814" xr:uid="{D61A008E-4E76-44AD-BB3A-44E6CC90F2B3}"/>
    <cellStyle name="Comma 6 4 2 5" xfId="33770" xr:uid="{ECB7A013-482B-421D-AA51-18AF8A1246FD}"/>
    <cellStyle name="Comma 6 4 2 6" xfId="19486" xr:uid="{ED590907-D515-471B-BD17-732049807651}"/>
    <cellStyle name="Comma 6 4 3" xfId="2447" xr:uid="{1859B82F-FEBD-4867-9560-AF3F265D2491}"/>
    <cellStyle name="Comma 6 4 3 2" xfId="5237" xr:uid="{2AA54D7B-6867-4352-B264-671354E981FE}"/>
    <cellStyle name="Comma 6 4 3 2 2" xfId="13567" xr:uid="{7BAA3FB2-E2C0-4350-A188-0B64A8ADEEB1}"/>
    <cellStyle name="Comma 6 4 3 2 2 2" xfId="30224" xr:uid="{11A5C489-9C3C-44B8-A19E-D59EAA438095}"/>
    <cellStyle name="Comma 6 4 3 2 3" xfId="21896" xr:uid="{4BDB3F78-4245-45ED-9E30-A8A0D72D0197}"/>
    <cellStyle name="Comma 6 4 3 3" xfId="8013" xr:uid="{92F5CF5D-DDD2-47A9-B1CC-D7BA9B9A5464}"/>
    <cellStyle name="Comma 6 4 3 3 2" xfId="16343" xr:uid="{9CA11525-9A3A-4114-BDF2-A364C78E0642}"/>
    <cellStyle name="Comma 6 4 3 3 2 2" xfId="33000" xr:uid="{BD381FD3-A4AF-4BC3-88CF-3162328565F6}"/>
    <cellStyle name="Comma 6 4 3 3 3" xfId="24672" xr:uid="{BD21994F-FF88-454C-B14B-4AE0CBD99295}"/>
    <cellStyle name="Comma 6 4 3 4" xfId="10791" xr:uid="{F0381FFC-9664-4CAD-A6A6-C9935E32EE2D}"/>
    <cellStyle name="Comma 6 4 3 4 2" xfId="27448" xr:uid="{38DD3018-D210-4A16-8DA0-123CD6844932}"/>
    <cellStyle name="Comma 6 4 3 5" xfId="33628" xr:uid="{BCEB89D3-E2BA-4576-B3C4-620FD7ADF43A}"/>
    <cellStyle name="Comma 6 4 3 6" xfId="19120" xr:uid="{F02A5050-DFB6-4E4C-9EFB-40FD0039FEB5}"/>
    <cellStyle name="Comma 6 4 4" xfId="3910" xr:uid="{AFA7F86D-5B67-4EC6-8D50-899568D0262C}"/>
    <cellStyle name="Comma 6 4 4 2" xfId="12240" xr:uid="{0BCDB0D3-192B-4096-B140-96CA9C53C0A1}"/>
    <cellStyle name="Comma 6 4 4 2 2" xfId="28897" xr:uid="{9F646F20-9B59-4E1B-AA4B-36A84F0B9CBD}"/>
    <cellStyle name="Comma 6 4 4 3" xfId="20569" xr:uid="{404FBA49-41C2-4BD8-8693-3163A364DA14}"/>
    <cellStyle name="Comma 6 4 5" xfId="6686" xr:uid="{0FD54803-29D6-4A68-8B6F-C86DCFAF6509}"/>
    <cellStyle name="Comma 6 4 5 2" xfId="15016" xr:uid="{8D6C1A10-A062-493C-A225-ED2C6C758960}"/>
    <cellStyle name="Comma 6 4 5 2 2" xfId="31673" xr:uid="{F7999738-30AE-4C51-8510-E610BAF74995}"/>
    <cellStyle name="Comma 6 4 5 3" xfId="23345" xr:uid="{19FE8253-1BFE-4CE7-B0CD-4A09C0598905}"/>
    <cellStyle name="Comma 6 4 6" xfId="9464" xr:uid="{87E8C8AB-BDD9-44A3-B2E8-494FDF4FABFA}"/>
    <cellStyle name="Comma 6 4 6 2" xfId="26121" xr:uid="{6F48C3C9-C04B-4B6C-B992-073DA9DB8E17}"/>
    <cellStyle name="Comma 6 4 7" xfId="33495" xr:uid="{987DCE8F-8EE8-4AA6-B4B0-E778FB0A862A}"/>
    <cellStyle name="Comma 6 4 8" xfId="17793" xr:uid="{8EE2F604-051F-41BF-9403-BC5BE6898FF5}"/>
    <cellStyle name="Comma 6 4 9" xfId="35294" xr:uid="{02A30A2F-CB76-42F7-8B3E-5DF1B422ACFA}"/>
    <cellStyle name="Comma 6 5" xfId="2728" xr:uid="{FC3D5473-E17E-4C65-87EA-8077DE2EA87E}"/>
    <cellStyle name="Comma 6 5 2" xfId="5510" xr:uid="{13A8BFD8-3A67-4C61-A1A2-46201EB63CF5}"/>
    <cellStyle name="Comma 6 5 2 2" xfId="13840" xr:uid="{D3A749C4-B80E-48C0-9599-CE83BA395943}"/>
    <cellStyle name="Comma 6 5 2 2 2" xfId="30497" xr:uid="{5A55D032-4286-47FD-8B49-096318C1E2CB}"/>
    <cellStyle name="Comma 6 5 2 3" xfId="22169" xr:uid="{62F5C156-CEF6-42F5-91A8-ED866B6B9B8B}"/>
    <cellStyle name="Comma 6 5 3" xfId="8286" xr:uid="{45B67899-2FA7-4BB1-8422-48CFAA02F766}"/>
    <cellStyle name="Comma 6 5 3 2" xfId="16616" xr:uid="{1F822D1D-DA8C-42EF-BE1C-EBF02E1D4452}"/>
    <cellStyle name="Comma 6 5 3 2 2" xfId="33273" xr:uid="{63EE2B81-23B8-49D0-915B-2F06837D0C35}"/>
    <cellStyle name="Comma 6 5 3 3" xfId="24945" xr:uid="{3BC8C946-6FBE-4063-86E5-E2FD01A901E6}"/>
    <cellStyle name="Comma 6 5 4" xfId="11064" xr:uid="{708B90E2-377C-45E7-8E4F-6665EC6A2421}"/>
    <cellStyle name="Comma 6 5 4 2" xfId="27721" xr:uid="{09D376BE-A24E-404F-BDE8-2D953895479E}"/>
    <cellStyle name="Comma 6 5 5" xfId="33675" xr:uid="{4812BE5B-78B1-431F-915C-4CE1DC47BACA}"/>
    <cellStyle name="Comma 6 5 6" xfId="19393" xr:uid="{D063DE5B-7F9B-4651-96C9-6007F7FC0F67}"/>
    <cellStyle name="Comma 6 5 7" xfId="35295" xr:uid="{9ED9625E-8705-4188-8CBD-12B4EE323FC7}"/>
    <cellStyle name="Comma 6 6" xfId="1499" xr:uid="{6CFE5FA3-9D99-4386-AF31-1CBD66324FDA}"/>
    <cellStyle name="Comma 6 6 2" xfId="4289" xr:uid="{AE7B78CD-DD60-4F8E-8453-81B9B517047B}"/>
    <cellStyle name="Comma 6 6 2 2" xfId="12619" xr:uid="{3985728C-3C58-4047-B889-7093E0985E7A}"/>
    <cellStyle name="Comma 6 6 2 2 2" xfId="29276" xr:uid="{2AD9EA31-1C6C-4423-80F1-951F7C15DBFA}"/>
    <cellStyle name="Comma 6 6 2 3" xfId="20948" xr:uid="{43F9407E-0071-4338-A475-D0A172BC974A}"/>
    <cellStyle name="Comma 6 6 3" xfId="7065" xr:uid="{140A1E99-20DA-4DE1-A3C6-3FAF50E88BC5}"/>
    <cellStyle name="Comma 6 6 3 2" xfId="15395" xr:uid="{FBF6D110-91EB-461D-94D0-D7ED66BAE9DB}"/>
    <cellStyle name="Comma 6 6 3 2 2" xfId="32052" xr:uid="{2B242477-E9FB-426A-A2E5-CF5D8FEDB11E}"/>
    <cellStyle name="Comma 6 6 3 3" xfId="23724" xr:uid="{A5F82617-289D-4F7F-B235-041579FA1E09}"/>
    <cellStyle name="Comma 6 6 4" xfId="9843" xr:uid="{C441F1FE-3D10-4FD6-8010-6A05FBECDEC9}"/>
    <cellStyle name="Comma 6 6 4 2" xfId="26500" xr:uid="{914DE39F-EBCA-496F-946D-90345EC6D673}"/>
    <cellStyle name="Comma 6 6 5" xfId="33535" xr:uid="{05DB0397-FD61-4841-A6BE-F88014AB4DFD}"/>
    <cellStyle name="Comma 6 6 6" xfId="18172" xr:uid="{4D819536-F41C-41D3-8649-99B3B06FED51}"/>
    <cellStyle name="Comma 6 6 7" xfId="35296" xr:uid="{ECD6BCBE-54E3-4AD0-B75B-9DC39D5752A8}"/>
    <cellStyle name="Comma 6 7" xfId="2962" xr:uid="{8CDAEB4F-644B-4EA4-B6CB-A9B6D6D37EA2}"/>
    <cellStyle name="Comma 6 7 2" xfId="11292" xr:uid="{C6868BE0-0E70-46D1-A3A0-C04C74E33E7E}"/>
    <cellStyle name="Comma 6 7 2 2" xfId="27949" xr:uid="{0F98AB10-401B-4D4D-BF95-8EF52B7FFC69}"/>
    <cellStyle name="Comma 6 7 3" xfId="19621" xr:uid="{C5615E1E-1FA1-4BC0-88E6-6C28AC7B87EB}"/>
    <cellStyle name="Comma 6 7 4" xfId="35297" xr:uid="{E27A02A6-86FC-41F0-AB20-4569C5B41E84}"/>
    <cellStyle name="Comma 6 8" xfId="5738" xr:uid="{06257475-0ED5-45FC-B6D6-C6DB71C85954}"/>
    <cellStyle name="Comma 6 8 2" xfId="14068" xr:uid="{E6577C11-D800-4097-B3BD-BCB480B19A1E}"/>
    <cellStyle name="Comma 6 8 2 2" xfId="30725" xr:uid="{99503BC7-107A-4F3E-9D77-114D913DCAB0}"/>
    <cellStyle name="Comma 6 8 3" xfId="22397" xr:uid="{62667A54-77D5-4785-A1F9-9CBCBF1328E3}"/>
    <cellStyle name="Comma 6 8 4" xfId="35298" xr:uid="{C28E7AE8-5591-4BE8-9766-8C599D37781D}"/>
    <cellStyle name="Comma 6 9" xfId="8516" xr:uid="{DFB7ABED-C583-4C5C-98C6-D6C301959BAB}"/>
    <cellStyle name="Comma 6 9 2" xfId="25173" xr:uid="{890A240B-17A6-44B8-9D7B-4D3F78474110}"/>
    <cellStyle name="Comma 7" xfId="1262" xr:uid="{5C105E5B-B699-4123-8C82-BBC6187EFA94}"/>
    <cellStyle name="Comma 7 10" xfId="35300" xr:uid="{7C88FE93-CFD5-41B0-B593-9087D0D1740D}"/>
    <cellStyle name="Comma 7 11" xfId="35301" xr:uid="{0EA5F306-B942-4F7B-AFDC-24476957E40E}"/>
    <cellStyle name="Comma 7 12" xfId="35302" xr:uid="{B079C4DA-CF92-42EF-AE24-FB01114C7D65}"/>
    <cellStyle name="Comma 7 13" xfId="35303" xr:uid="{62A0729F-E3C1-4F9F-9369-C6F207D21C54}"/>
    <cellStyle name="Comma 7 14" xfId="35304" xr:uid="{75EC8EFE-AD4F-4440-A88D-BEE6BB603404}"/>
    <cellStyle name="Comma 7 15" xfId="35305" xr:uid="{4AD4A95E-7AD8-46EC-83C2-4913A64A173C}"/>
    <cellStyle name="Comma 7 16" xfId="35306" xr:uid="{F3E4F2D4-92D4-44A4-BFCD-95C1196A11A7}"/>
    <cellStyle name="Comma 7 17" xfId="35307" xr:uid="{2AB797C1-90A1-4982-BE44-5742F5397C34}"/>
    <cellStyle name="Comma 7 18" xfId="35308" xr:uid="{8DA96974-A4E7-475F-9976-349508567EB9}"/>
    <cellStyle name="Comma 7 19" xfId="35309" xr:uid="{9C6E20EE-A3F5-44DF-8A53-AB8BBA4988B1}"/>
    <cellStyle name="Comma 7 2" xfId="2838" xr:uid="{E08014F4-5E2B-4572-9B8A-2FF14B738AFD}"/>
    <cellStyle name="Comma 7 2 2" xfId="5618" xr:uid="{2A111477-7B57-403C-8361-DEE56C6F7872}"/>
    <cellStyle name="Comma 7 2 2 2" xfId="13948" xr:uid="{9A12A6AE-9B63-4CC3-869A-9D8882A4C699}"/>
    <cellStyle name="Comma 7 2 2 2 2" xfId="30605" xr:uid="{92B3EBC5-EB1B-4183-83DF-543F7D50E1F4}"/>
    <cellStyle name="Comma 7 2 2 3" xfId="22277" xr:uid="{945BC992-9CB3-412C-929F-306153918368}"/>
    <cellStyle name="Comma 7 2 3" xfId="8394" xr:uid="{37D56696-6182-4D06-801D-6B03F5598F5F}"/>
    <cellStyle name="Comma 7 2 3 2" xfId="16724" xr:uid="{0DAE78A0-84FD-4AA9-B133-8D5946CB38C5}"/>
    <cellStyle name="Comma 7 2 3 2 2" xfId="33381" xr:uid="{8D2634CF-51B4-4A57-B5BB-D01F711B83B6}"/>
    <cellStyle name="Comma 7 2 3 3" xfId="25053" xr:uid="{2FD00514-33E7-4699-AE82-367943FC11BF}"/>
    <cellStyle name="Comma 7 2 4" xfId="11172" xr:uid="{3304B4E2-B860-4316-BAF9-76077C297B03}"/>
    <cellStyle name="Comma 7 2 4 2" xfId="27829" xr:uid="{468F136D-371A-4AA5-BE66-67931FD894A4}"/>
    <cellStyle name="Comma 7 2 5" xfId="33785" xr:uid="{3DC78049-EA27-4B68-ABFC-3F98580BA97A}"/>
    <cellStyle name="Comma 7 2 6" xfId="19501" xr:uid="{E419C954-41C0-4A73-A4E0-F663A58F50B5}"/>
    <cellStyle name="Comma 7 2 7" xfId="35310" xr:uid="{FD3D03F1-E662-46DA-9412-FD3BF3129AA7}"/>
    <cellStyle name="Comma 7 20" xfId="35311" xr:uid="{30477E14-7F19-4855-AFDA-A863C105EF6D}"/>
    <cellStyle name="Comma 7 21" xfId="35312" xr:uid="{CFF7DE58-BFAD-4AD7-85D2-6E2628B892D5}"/>
    <cellStyle name="Comma 7 22" xfId="35299" xr:uid="{1D6004AE-BCA7-4967-B26B-DCC0B635E780}"/>
    <cellStyle name="Comma 7 3" xfId="2590" xr:uid="{F6E192BD-BB58-403A-98C4-BB929EC7C9F2}"/>
    <cellStyle name="Comma 7 3 10" xfId="35314" xr:uid="{20D5ACF7-27B9-4C60-B0FB-C18228DBCACE}"/>
    <cellStyle name="Comma 7 3 11" xfId="35315" xr:uid="{7603CD91-B935-4D18-B939-37CED0E38648}"/>
    <cellStyle name="Comma 7 3 12" xfId="35316" xr:uid="{E870AC43-BCFC-4617-8BF3-08F1142988FE}"/>
    <cellStyle name="Comma 7 3 13" xfId="35317" xr:uid="{C4E771D9-9699-4D76-8B30-D7FF94A883F1}"/>
    <cellStyle name="Comma 7 3 14" xfId="35318" xr:uid="{AC6254EC-FEFE-4AB2-9E57-6AAD8101281A}"/>
    <cellStyle name="Comma 7 3 15" xfId="35319" xr:uid="{9A3F00AC-0D7C-4DE5-A763-9BD2541EFEB6}"/>
    <cellStyle name="Comma 7 3 16" xfId="35313" xr:uid="{31654F22-0781-4DBC-B36B-9EB3C17D9958}"/>
    <cellStyle name="Comma 7 3 2" xfId="5380" xr:uid="{D4202EF0-3405-492C-B179-36DD39201096}"/>
    <cellStyle name="Comma 7 3 2 2" xfId="13710" xr:uid="{D6C4A75A-E36D-4C24-AD6F-53692DEDCD16}"/>
    <cellStyle name="Comma 7 3 2 2 2" xfId="30367" xr:uid="{01C2EDA5-1682-4C20-AF5A-0EF8ED4A738D}"/>
    <cellStyle name="Comma 7 3 2 3" xfId="22039" xr:uid="{48B4FE75-B262-48BB-9B3E-B812F3F8967A}"/>
    <cellStyle name="Comma 7 3 2 4" xfId="35320" xr:uid="{AA4A4D8F-AFEC-49AC-A3A3-8E1452701240}"/>
    <cellStyle name="Comma 7 3 3" xfId="8156" xr:uid="{E7FCE847-50D5-434B-BDE8-2A649FD302D1}"/>
    <cellStyle name="Comma 7 3 3 2" xfId="16486" xr:uid="{BEF57342-D512-4B33-862D-CD3E1887987B}"/>
    <cellStyle name="Comma 7 3 3 2 2" xfId="33143" xr:uid="{23095E5B-DE7D-4BD9-9604-9B6AFACC97E1}"/>
    <cellStyle name="Comma 7 3 3 3" xfId="24815" xr:uid="{C303DF96-3EA6-4408-97D7-A0FD73959796}"/>
    <cellStyle name="Comma 7 3 3 4" xfId="35321" xr:uid="{5553DDD2-8D71-49AE-A33C-4DB310822E45}"/>
    <cellStyle name="Comma 7 3 4" xfId="10934" xr:uid="{586FE30B-3930-490E-9EC8-9E1D091393FD}"/>
    <cellStyle name="Comma 7 3 4 2" xfId="27591" xr:uid="{6CCD7A1D-C102-4300-9C03-719F45A5DD6A}"/>
    <cellStyle name="Comma 7 3 4 3" xfId="35322" xr:uid="{86B423C9-BAF8-420B-81E5-92C933F0BFB9}"/>
    <cellStyle name="Comma 7 3 5" xfId="33643" xr:uid="{A1E75789-16A9-4FAA-8535-BC8AB87B4BAD}"/>
    <cellStyle name="Comma 7 3 5 2" xfId="35323" xr:uid="{EB3AF61E-2F34-4400-B35B-68672B3CDC31}"/>
    <cellStyle name="Comma 7 3 6" xfId="19263" xr:uid="{53FFA9F8-5AC8-45D3-BC83-76191DEE6862}"/>
    <cellStyle name="Comma 7 3 6 2" xfId="35324" xr:uid="{B7B97418-482E-4463-8C83-F356310FF3F6}"/>
    <cellStyle name="Comma 7 3 7" xfId="35325" xr:uid="{83D6FD4F-A3E9-49F8-A59F-C1D2DB09AD3D}"/>
    <cellStyle name="Comma 7 3 8" xfId="35326" xr:uid="{7176B725-B24C-401E-BA67-FEFB624B8D39}"/>
    <cellStyle name="Comma 7 3 9" xfId="35327" xr:uid="{2E57766B-E2E7-4015-8E26-668EDD628B5F}"/>
    <cellStyle name="Comma 7 4" xfId="4053" xr:uid="{2B75B123-C440-4DE6-97BA-C272B3F5B980}"/>
    <cellStyle name="Comma 7 4 2" xfId="12383" xr:uid="{1C7AB15A-5FB8-465F-B388-7ADE5003C4A1}"/>
    <cellStyle name="Comma 7 4 2 2" xfId="29040" xr:uid="{B1A0C9AC-3BA6-40B9-95E2-5CCE2EA978D3}"/>
    <cellStyle name="Comma 7 4 3" xfId="20712" xr:uid="{8C33F223-6CAE-45AE-B9EB-2E3A83656117}"/>
    <cellStyle name="Comma 7 4 4" xfId="35328" xr:uid="{39B652C4-3875-498A-B033-93763CD40A2F}"/>
    <cellStyle name="Comma 7 5" xfId="6829" xr:uid="{C589A0CC-8EBC-4B74-A491-820E9A9981B2}"/>
    <cellStyle name="Comma 7 5 2" xfId="15159" xr:uid="{324B4B1D-F16E-4F93-A989-55F114E6C40A}"/>
    <cellStyle name="Comma 7 5 2 2" xfId="31816" xr:uid="{0EC6BE4D-37B5-4D15-9200-E1EBA704F462}"/>
    <cellStyle name="Comma 7 5 3" xfId="23488" xr:uid="{B5A5BEB4-7700-45DB-9B6B-C4F854B0A905}"/>
    <cellStyle name="Comma 7 5 4" xfId="35329" xr:uid="{9386B50B-C45E-444E-B5BF-6150AA5B23E3}"/>
    <cellStyle name="Comma 7 6" xfId="9607" xr:uid="{B7D11066-5E65-4201-8D8B-45219D43D412}"/>
    <cellStyle name="Comma 7 6 2" xfId="26264" xr:uid="{23AFEE4E-B728-4066-9CC5-83B6134D36A0}"/>
    <cellStyle name="Comma 7 6 3" xfId="35330" xr:uid="{08E179CF-EDF2-409C-AD80-497FCB5985B3}"/>
    <cellStyle name="Comma 7 7" xfId="33510" xr:uid="{5CE360BD-E3C8-45F3-A93F-6A6811B6A779}"/>
    <cellStyle name="Comma 7 7 2" xfId="35331" xr:uid="{A5DA49A0-DBCB-41CE-BB41-EA585FCC2994}"/>
    <cellStyle name="Comma 7 8" xfId="17936" xr:uid="{D3953742-93A5-42C0-B50C-647AADB4CF24}"/>
    <cellStyle name="Comma 7 8 2" xfId="35332" xr:uid="{F973C091-E1DC-4B58-994D-9216193249E1}"/>
    <cellStyle name="Comma 7 9" xfId="35333" xr:uid="{B3D87760-F1DC-40BC-88EC-DA7B0DC1FFDE}"/>
    <cellStyle name="Comma 8" xfId="1264" xr:uid="{E7EC1DF5-F760-4DA0-A460-EA94630655D7}"/>
    <cellStyle name="Comma 8 2" xfId="2592" xr:uid="{C905472F-2AFE-4311-8D87-FC14A123AC4F}"/>
    <cellStyle name="Comma 8 2 2" xfId="5382" xr:uid="{A0813839-EE5E-4CD3-BE23-6478F74F720A}"/>
    <cellStyle name="Comma 8 2 2 2" xfId="13712" xr:uid="{1BA3534D-825F-4B50-852F-0187251B4BB5}"/>
    <cellStyle name="Comma 8 2 2 2 2" xfId="30369" xr:uid="{D3E41F2E-FBBB-4652-B1BD-5AC901476B52}"/>
    <cellStyle name="Comma 8 2 2 3" xfId="22041" xr:uid="{99820A5F-CFEE-44FE-BCF2-D1AD586B79B5}"/>
    <cellStyle name="Comma 8 2 3" xfId="8158" xr:uid="{663A486B-8E56-43B4-B66F-9D10E754A94D}"/>
    <cellStyle name="Comma 8 2 3 2" xfId="16488" xr:uid="{202977A0-6B0D-49D4-89C5-1C9A062EDB14}"/>
    <cellStyle name="Comma 8 2 3 2 2" xfId="33145" xr:uid="{C6CB7393-ACC4-486B-8308-6F47E45E3AF4}"/>
    <cellStyle name="Comma 8 2 3 3" xfId="24817" xr:uid="{45B6049D-8B2F-4190-9605-178AD7120FAA}"/>
    <cellStyle name="Comma 8 2 4" xfId="10936" xr:uid="{29390F7B-F7B3-4B57-9B72-151C337188ED}"/>
    <cellStyle name="Comma 8 2 4 2" xfId="27593" xr:uid="{707A67C4-52F1-4BC0-863B-998B9A3B4980}"/>
    <cellStyle name="Comma 8 2 5" xfId="33644" xr:uid="{079F218C-3302-4BB4-B992-F557DF8B8788}"/>
    <cellStyle name="Comma 8 2 6" xfId="19265" xr:uid="{13B20E31-32B1-42C3-817B-E19A42B90E8B}"/>
    <cellStyle name="Comma 8 2 7" xfId="35335" xr:uid="{84ED00F9-861B-4579-BDC3-16861B0B4018}"/>
    <cellStyle name="Comma 8 3" xfId="4055" xr:uid="{1FDC3D36-C52C-405C-A1F2-2588BF72779B}"/>
    <cellStyle name="Comma 8 3 2" xfId="12385" xr:uid="{D0BE2C92-D5AD-435E-8057-B0784949D9F8}"/>
    <cellStyle name="Comma 8 3 2 2" xfId="29042" xr:uid="{E77C8653-3F09-4177-800F-C4E49B6D9CD1}"/>
    <cellStyle name="Comma 8 3 3" xfId="20714" xr:uid="{E7C2E345-54D5-40E9-93CB-580391F62C01}"/>
    <cellStyle name="Comma 8 3 4" xfId="35336" xr:uid="{06699E36-1637-4460-BE1B-F35C41085FF7}"/>
    <cellStyle name="Comma 8 4" xfId="6831" xr:uid="{2E4A013E-68EB-40C0-9941-DAB25CC68D6F}"/>
    <cellStyle name="Comma 8 4 2" xfId="15161" xr:uid="{9DA23F68-8D26-4145-A000-47CBCDF277EB}"/>
    <cellStyle name="Comma 8 4 2 2" xfId="31818" xr:uid="{812D5F42-9816-4271-BFBE-F8D60D3058CA}"/>
    <cellStyle name="Comma 8 4 3" xfId="23490" xr:uid="{F2337694-6D69-4932-8E52-4E7CBA03A6BE}"/>
    <cellStyle name="Comma 8 4 4" xfId="35337" xr:uid="{A46A776D-DCB1-4043-B334-AAF6E8169B4C}"/>
    <cellStyle name="Comma 8 5" xfId="9609" xr:uid="{12C5475C-769E-443C-90F8-FD6F380BA3DB}"/>
    <cellStyle name="Comma 8 5 2" xfId="26266" xr:uid="{DF1F79B0-FD5D-4585-9272-BF6C667607E6}"/>
    <cellStyle name="Comma 8 5 3" xfId="35338" xr:uid="{09C7FC24-CFB0-4CCA-9321-6EAD6DAC9447}"/>
    <cellStyle name="Comma 8 6" xfId="33511" xr:uid="{3321B30B-EA33-468C-852B-AD5029933434}"/>
    <cellStyle name="Comma 8 6 2" xfId="35339" xr:uid="{D26DAF67-DC80-4D5B-A2DD-4BD886444924}"/>
    <cellStyle name="Comma 8 7" xfId="17938" xr:uid="{12EA3815-BA62-4C97-98CB-1AA3A172C58F}"/>
    <cellStyle name="Comma 8 7 2" xfId="35340" xr:uid="{F028C90D-61AA-426B-807A-25217D873D62}"/>
    <cellStyle name="Comma 8 8" xfId="35341" xr:uid="{F027FCCA-DCA9-41F3-96EA-75BF8FBEA2E5}"/>
    <cellStyle name="Comma 8 9" xfId="35334" xr:uid="{2422AEAD-D2FD-4117-9C15-CE3C7BA66D1D}"/>
    <cellStyle name="Comma 9 2" xfId="35342" xr:uid="{4484C40A-D933-43F5-A09B-16E7CA37B767}"/>
    <cellStyle name="Comma 9 3" xfId="35343" xr:uid="{F84117FD-E84F-4A71-8E91-5700C69CB7F6}"/>
    <cellStyle name="Comma 9 4" xfId="35344" xr:uid="{507727D8-2674-4DD8-88F8-3EA97DAE4442}"/>
    <cellStyle name="Comma 9 5" xfId="35345" xr:uid="{EF888736-180D-420C-A978-B15B156BD273}"/>
    <cellStyle name="Comma 9 6" xfId="35346" xr:uid="{82E9155B-76D9-4198-96B4-E890B2AE8AD8}"/>
    <cellStyle name="Comma 9 7" xfId="35347" xr:uid="{1F57916A-2E90-4A78-B442-0F5427446B9A}"/>
    <cellStyle name="Comma 9 8" xfId="35348" xr:uid="{D7A8875E-DB5F-4830-9266-41355B09C1C4}"/>
    <cellStyle name="Comma 9 9" xfId="35349" xr:uid="{25E565C6-9DAE-4432-96A5-3A6EC9151300}"/>
    <cellStyle name="Constant" xfId="4" xr:uid="{BEC2C675-2A75-415B-8BD5-2DADA9CAAB55}"/>
    <cellStyle name="Constants" xfId="33790" xr:uid="{C7D3BECB-AE3B-4B84-B484-AE1E5AAC5F6B}"/>
    <cellStyle name="ContentsHyperlink" xfId="34021" xr:uid="{289B1D75-4FE8-4381-BD0E-6AB61BF7B8DE}"/>
    <cellStyle name="Currency 2 2" xfId="35350" xr:uid="{D121D80E-F5F5-4629-9BA0-6255F57C4062}"/>
    <cellStyle name="CustomCellsOrange" xfId="33918" xr:uid="{DC784ED8-17D6-4B7D-8CD6-0BC8DA27C381}"/>
    <cellStyle name="CustomCellsOrange 2" xfId="34195" xr:uid="{753D70AD-694F-4E9B-BA0A-4BAFEB6EDDCF}"/>
    <cellStyle name="CustomCellsOrange 2 2" xfId="34218" xr:uid="{DFA91C39-990B-45EE-AF2F-B3131D1DB465}"/>
    <cellStyle name="CustomCellsOrange 2 2 2" xfId="34288" xr:uid="{1C60090F-1A31-40D3-9670-3DC733ACA92D}"/>
    <cellStyle name="CustomCellsOrange 2 2 2 2" xfId="34454" xr:uid="{D13C7C35-C206-4ACE-9165-F76417991255}"/>
    <cellStyle name="CustomCellsOrange 2 2 2 2 2" xfId="34668" xr:uid="{DDD9AFEE-55DA-481A-9F52-735817645C55}"/>
    <cellStyle name="CustomCellsOrange 2 2 3" xfId="34437" xr:uid="{3D2396AD-F221-491C-AD87-0D857F9ECC5C}"/>
    <cellStyle name="CustomCellsOrange 2 2 3 2" xfId="34652" xr:uid="{65631A85-1305-418B-83E3-1B471DF60CD2}"/>
    <cellStyle name="CustomCellsOrange 2 2 4" xfId="34355" xr:uid="{3496CA80-B3F7-4737-AC1F-2C25B7C5D6B1}"/>
    <cellStyle name="CustomCellsOrange 2 2 4 2" xfId="34570" xr:uid="{BB994186-F913-421D-8787-E39E040D36F9}"/>
    <cellStyle name="CustomCellsOrange 2 2 5" xfId="34456" xr:uid="{735DAE2C-A7B2-4589-A322-73FEDD23B6EA}"/>
    <cellStyle name="CustomCellsOrange 2 2 5 2" xfId="34670" xr:uid="{22FEAED6-1364-4CE2-9C9C-886B04BA0CDC}"/>
    <cellStyle name="CustomCellsOrange 3" xfId="34053" xr:uid="{E3A3429D-EF47-426B-8A51-2E17D07C93FB}"/>
    <cellStyle name="CustomCellsOrange 3 2" xfId="34392" xr:uid="{7FBC1996-5615-4AA8-8C66-32F2FE4CDBC1}"/>
    <cellStyle name="CustomCellsOrange 3 2 2" xfId="34607" xr:uid="{E1313713-EA7E-4848-AACD-1F2C9AFE8210}"/>
    <cellStyle name="CustomCellsOrange 3 3" xfId="34325" xr:uid="{C45A36EA-9BF9-4C5D-9412-C42DCCB89515}"/>
    <cellStyle name="CustomCellsOrange 3 3 2" xfId="34540" xr:uid="{65CE367E-41A3-4F13-A570-501832215111}"/>
    <cellStyle name="CustomCellsOrange 3 4" xfId="34338" xr:uid="{18BCEB18-4540-45B1-86E6-2130619A394E}"/>
    <cellStyle name="CustomCellsOrange 3 4 2" xfId="34553" xr:uid="{B0A7EDEA-E976-4A4E-A646-379D9A1C8B53}"/>
    <cellStyle name="CustomCellsOrange 3 5" xfId="34478" xr:uid="{6ADD3A43-FD5C-4776-9841-364F83E38BE2}"/>
    <cellStyle name="CustomizationCells" xfId="33803" xr:uid="{414422DE-081C-488B-AA6E-9F1C83179363}"/>
    <cellStyle name="CustomizationCells 2" xfId="34196" xr:uid="{994A731B-BBAD-4BF7-A148-3501DE6F3DD1}"/>
    <cellStyle name="CustomizationCells 2 2" xfId="34219" xr:uid="{CA1BF6AB-DB60-4B29-A75F-C193C25E19D5}"/>
    <cellStyle name="CustomizationCells 2 2 2" xfId="34289" xr:uid="{7FD93B55-4979-420A-B69D-38812B926E67}"/>
    <cellStyle name="CustomizationCells 2 2 2 2" xfId="34455" xr:uid="{8B3AC797-BC80-42B0-B7CE-F0558525A426}"/>
    <cellStyle name="CustomizationCells 2 2 2 2 2" xfId="34669" xr:uid="{84A41032-7357-4511-B803-19A8775F2915}"/>
    <cellStyle name="CustomizationCells 2 2 3" xfId="34438" xr:uid="{B3B97917-594A-4DF5-98D4-DFC7FA4D3F6B}"/>
    <cellStyle name="CustomizationCells 2 2 3 2" xfId="34653" xr:uid="{3A8D67B0-79D7-4CAF-803F-DE715AA21AD6}"/>
    <cellStyle name="CustomizationCells 2 2 4" xfId="34301" xr:uid="{BF07B3C6-BA1F-445A-8C37-885DB074DA1B}"/>
    <cellStyle name="CustomizationCells 2 2 4 2" xfId="34516" xr:uid="{3261ADC8-21BA-4A67-9009-E7A98940A831}"/>
    <cellStyle name="CustomizationCells 2 2 5" xfId="34457" xr:uid="{3B29A5AC-A926-459B-9E08-1A9E1247E1CD}"/>
    <cellStyle name="CustomizationCells 2 2 5 2" xfId="34671" xr:uid="{D5A6EFC0-1922-4891-9166-0CBCC121EA45}"/>
    <cellStyle name="CustomizationCells 3" xfId="34054" xr:uid="{235BF4F4-8CD2-48E7-8693-20556BB00094}"/>
    <cellStyle name="CustomizationCells 3 2" xfId="34393" xr:uid="{24203B2D-7B19-4F9F-B135-6BE8D85090A9}"/>
    <cellStyle name="CustomizationCells 3 2 2" xfId="34608" xr:uid="{11DECD79-68C0-4CB0-AB6A-405CBEEB0468}"/>
    <cellStyle name="CustomizationCells 3 3" xfId="34420" xr:uid="{F830EAD4-CCAD-434A-A98E-96D53665B36A}"/>
    <cellStyle name="CustomizationCells 3 3 2" xfId="34635" xr:uid="{F4A06EBC-A572-4958-A11A-1F9E49974A4B}"/>
    <cellStyle name="CustomizationCells 3 4" xfId="34340" xr:uid="{DA091891-D7C8-40A2-8785-0E5F6EDEA711}"/>
    <cellStyle name="CustomizationCells 3 4 2" xfId="34555" xr:uid="{C59E3857-FD25-4336-BA2F-65EDECEF4942}"/>
    <cellStyle name="CustomizationCells 3 5" xfId="34479" xr:uid="{B38F3A36-7C38-4742-A1CC-58C8B68EACE6}"/>
    <cellStyle name="CustomizationCells 4" xfId="33856" xr:uid="{DBA9E7BB-7A91-4F1E-810D-06D843B3D39F}"/>
    <cellStyle name="CustomizationGreenCells" xfId="33919" xr:uid="{7789E8DA-A4AF-4375-BBD4-D36F428C9A4E}"/>
    <cellStyle name="CustomizationGreenCells 2" xfId="34197" xr:uid="{5758E482-4B69-4797-8E90-9F5DC66BB08F}"/>
    <cellStyle name="CustomizationGreenCells 3" xfId="34055" xr:uid="{5264CE43-28D2-454A-BEE2-98DB4B6BB8EF}"/>
    <cellStyle name="CustomizationGreenCells 3 2" xfId="34394" xr:uid="{43E1FE66-BF07-4543-A7E6-9646471FDC89}"/>
    <cellStyle name="CustomizationGreenCells 3 2 2" xfId="34609" xr:uid="{45D824B1-18AE-4A01-BD3C-02E5CD3BB5AA}"/>
    <cellStyle name="CustomizationGreenCells 3 3" xfId="34364" xr:uid="{EDAB108E-D26C-44C6-A068-2BD535E846C5}"/>
    <cellStyle name="CustomizationGreenCells 3 3 2" xfId="34579" xr:uid="{634123FD-E068-4108-A9D5-BECC8AB7CEA4}"/>
    <cellStyle name="CustomizationGreenCells 3 4" xfId="34297" xr:uid="{1753A614-330E-4BC9-A374-473B1FF1759B}"/>
    <cellStyle name="CustomizationGreenCells 3 4 2" xfId="34512" xr:uid="{38413C6A-46E8-47BC-8AD6-92CCA0DAE6D4}"/>
    <cellStyle name="CustomizationGreenCells 3 5" xfId="34480" xr:uid="{88EC5AC0-E7F3-42FB-A676-9C72E34C8A68}"/>
    <cellStyle name="Data" xfId="5" xr:uid="{6202B3A4-EE84-4FE2-96F3-CB89ECA184D0}"/>
    <cellStyle name="DocBox_EmptyRow" xfId="33800" xr:uid="{883F509B-CF36-4761-B451-F599A735BF96}"/>
    <cellStyle name="Eingabe" xfId="33788" xr:uid="{568B4D33-3849-4B78-8C8E-50DECC07CCB9}"/>
    <cellStyle name="Eingabe 2" xfId="34152" xr:uid="{C6BF61D8-7FA8-4131-B43E-315A616BB47B}"/>
    <cellStyle name="Eingabe 3" xfId="34198" xr:uid="{618D0C0A-473B-4320-828D-E4CDF55ACD58}"/>
    <cellStyle name="Eingabe 3 2" xfId="34434" xr:uid="{396F4A57-EA02-4181-8379-FB5B238EA549}"/>
    <cellStyle name="Eingabe 3 2 2" xfId="34649" xr:uid="{C206D265-7046-44C6-9C42-500D3EB90367}"/>
    <cellStyle name="Eingabe 3 3" xfId="34423" xr:uid="{052C4EA6-624D-4DBD-AE1C-65A4A2450E59}"/>
    <cellStyle name="Eingabe 3 3 2" xfId="34638" xr:uid="{7C17247B-E986-4813-9F4D-3F524B59271D}"/>
    <cellStyle name="Eingabe 3 4" xfId="34314" xr:uid="{C9F61CD0-E034-48EB-B6CE-E41DD1FE6C70}"/>
    <cellStyle name="Eingabe 3 4 2" xfId="34529" xr:uid="{D3574B85-7C52-4F8B-96C6-F4052400ED95}"/>
    <cellStyle name="Eingabe 3 5" xfId="34497" xr:uid="{872702D2-5A5D-4B9A-A9AA-7C3CF82E3936}"/>
    <cellStyle name="Eingabe 4" xfId="34057" xr:uid="{52789673-BE9C-4FE4-A6B9-D0472F43283A}"/>
    <cellStyle name="Eingabe 4 2" xfId="34395" xr:uid="{20A99F0B-760D-4F71-B736-E419FB328D20}"/>
    <cellStyle name="Eingabe 4 2 2" xfId="34610" xr:uid="{C2C42459-C56C-4C00-A63C-5799B634C381}"/>
    <cellStyle name="Eingabe 4 3" xfId="34322" xr:uid="{2FEFE45C-DC52-4A0B-BF0B-A50A1FCADFC8}"/>
    <cellStyle name="Eingabe 4 3 2" xfId="34537" xr:uid="{79CABFAC-2900-4438-B0BF-2849805F4DFC}"/>
    <cellStyle name="Eingabe 4 4" xfId="34298" xr:uid="{9B05C138-8DDF-4A1F-B50E-2EF24F886128}"/>
    <cellStyle name="Eingabe 4 4 2" xfId="34513" xr:uid="{F148A9C6-DF81-453A-BA5A-7D56B1F35391}"/>
    <cellStyle name="Eingabe 4 5" xfId="34481" xr:uid="{391A8614-D27C-4EF6-BF14-CF3915C48667}"/>
    <cellStyle name="Eingabe 5" xfId="34332" xr:uid="{11CD3E76-FB67-47DE-B903-E0C497589CE6}"/>
    <cellStyle name="Eingabe 5 2" xfId="34547" xr:uid="{637CFBFF-B6A4-4662-A143-7279728506C3}"/>
    <cellStyle name="Eingabe 6" xfId="34409" xr:uid="{AFB4F3A7-6586-4C3C-96A8-F201164B0ADE}"/>
    <cellStyle name="Eingabe 6 2" xfId="34624" xr:uid="{451C2CCE-6552-4909-A046-D3B0C1D1C90B}"/>
    <cellStyle name="Eingabe 7" xfId="34452" xr:uid="{25EBFA4E-BBBB-4F16-8574-06860B154548}"/>
    <cellStyle name="Eingabe 7 2" xfId="34666" xr:uid="{718D526A-8AAF-4F0C-B892-7F2BFB38D5D0}"/>
    <cellStyle name="Eingabe 8" xfId="34461" xr:uid="{81F98D10-CE86-4351-95B7-AFB6E0EC4858}"/>
    <cellStyle name="Empty_B_border" xfId="33806" xr:uid="{AE9BDB34-3824-4E72-85DF-9B3AD034BED3}"/>
    <cellStyle name="Ergebnis" xfId="33834" hidden="1" xr:uid="{A0ECBA7B-E310-4658-A2A5-3B68934C2162}"/>
    <cellStyle name="Ergebnis 2" xfId="34173" xr:uid="{7C1E0277-A7EF-4E7A-8CF8-B3EAAAC02728}"/>
    <cellStyle name="Ergebnis 2 2" xfId="34429" xr:uid="{7DD72ECE-AE89-45C3-A7CC-B923E883BB4E}"/>
    <cellStyle name="Ergebnis 2 2 2" xfId="34644" xr:uid="{8CE3FB1D-258A-4D42-AB01-50283EE55B7B}"/>
    <cellStyle name="Ergebnis 2 3" xfId="34361" xr:uid="{D39DF3A5-2183-45E9-9C26-8B7824FEEB50}"/>
    <cellStyle name="Ergebnis 2 3 2" xfId="34576" xr:uid="{54E301F8-B763-4786-B9E8-7D1DB34517B8}"/>
    <cellStyle name="Ergebnis 2 4" xfId="34352" xr:uid="{E2ED98C6-2131-40F9-AC90-35730F23CBB8}"/>
    <cellStyle name="Ergebnis 2 4 2" xfId="34567" xr:uid="{949F701D-05EE-402C-B1C8-BF75F0D559D9}"/>
    <cellStyle name="Ergebnis 2 5" xfId="34487" xr:uid="{973AFAF0-333D-4EE0-98AA-02A84B89E76F}"/>
    <cellStyle name="Ergebnis 3" xfId="34066" xr:uid="{085A236C-17B1-4837-AF8C-20F73C848525}"/>
    <cellStyle name="Ergebnis 3 2" xfId="34403" xr:uid="{2BAAF046-A37B-4357-A592-6F7C0AAF61AD}"/>
    <cellStyle name="Ergebnis 3 2 2" xfId="34618" xr:uid="{00AE732C-9572-402D-B296-251B83872575}"/>
    <cellStyle name="Ergebnis 3 3" xfId="34317" xr:uid="{92DDF32F-FE1F-4B32-B062-2437BCF94085}"/>
    <cellStyle name="Ergebnis 3 3 2" xfId="34532" xr:uid="{1F467045-5AD1-4D70-BB11-6A94E00FE980}"/>
    <cellStyle name="Ergebnis 3 4" xfId="34344" xr:uid="{E0C97841-4C36-4185-85F9-D755D7B56403}"/>
    <cellStyle name="Ergebnis 3 4 2" xfId="34559" xr:uid="{A5ADBF13-D733-4817-A89C-379E9873B53C}"/>
    <cellStyle name="Ergebnis 3 5" xfId="34483" xr:uid="{9BECD907-93EC-4F00-8E36-AFE801C404C0}"/>
    <cellStyle name="Ergebnis 4" xfId="34333" xr:uid="{F0FE94E3-0448-429F-B5AD-E8096AF2517F}"/>
    <cellStyle name="Ergebnis 4 2" xfId="34548" xr:uid="{10D7C120-2537-4CD0-AFA0-80FF1B9765CE}"/>
    <cellStyle name="Ergebnis 5" xfId="34407" xr:uid="{529A5D15-9B11-4E26-9AA1-C7D4BC384E3F}"/>
    <cellStyle name="Ergebnis 5 2" xfId="34622" xr:uid="{191666AA-2C8C-4E6A-AF38-97A2A0DBD9A1}"/>
    <cellStyle name="Ergebnis 6" xfId="34414" xr:uid="{1CCACEB7-684A-4FC3-92A9-30A4BF2FE645}"/>
    <cellStyle name="Ergebnis 6 2" xfId="34629" xr:uid="{EDB5CB10-11C5-4965-90A4-ACAA2364B549}"/>
    <cellStyle name="Ergebnis 7" xfId="34462" xr:uid="{1B743888-FE8D-4B89-B78A-3E516F8D643B}"/>
    <cellStyle name="Erklärender Text" xfId="33833" hidden="1" xr:uid="{78ACB837-8191-45DA-84EE-0D7BAE9B7E43}"/>
    <cellStyle name="Erklärender Text 2" xfId="34174" xr:uid="{07B9CBCD-38B9-4C87-893D-372091758499}"/>
    <cellStyle name="Erklärender Text 3" xfId="34056" xr:uid="{E0F25514-6F15-463C-8597-98A472362867}"/>
    <cellStyle name="Euro" xfId="35351" xr:uid="{ABB19A69-298A-444B-96CE-AF5015BE4824}"/>
    <cellStyle name="Euro 2" xfId="35352" xr:uid="{4AD95417-E0B4-45E5-8347-A227012CEE81}"/>
    <cellStyle name="Euro 2 2" xfId="35353" xr:uid="{35D37208-E42B-4B19-B6BC-011221662141}"/>
    <cellStyle name="Euro 2 2 2" xfId="35354" xr:uid="{7B25000C-6463-4855-9A06-156D5CDA228C}"/>
    <cellStyle name="Explanatory Text" xfId="30" builtinId="53" customBuiltin="1"/>
    <cellStyle name="Explanatory Text 2" xfId="33920" xr:uid="{E9251048-A40F-4474-9068-B62275E33952}"/>
    <cellStyle name="Explanatory Text 2 10" xfId="35355" xr:uid="{50F676A7-8745-443D-B7FA-DD13ED85F935}"/>
    <cellStyle name="Explanatory Text 2 11" xfId="34701" xr:uid="{AB725FF6-2739-4E4C-9E6B-DFACBF3B60C7}"/>
    <cellStyle name="Explanatory Text 2 2" xfId="35356" xr:uid="{2D198109-02E5-435F-B996-CFFF75B8CD0B}"/>
    <cellStyle name="Explanatory Text 2 3" xfId="35357" xr:uid="{C8BC5E49-7673-422F-AB95-6188A7AF9706}"/>
    <cellStyle name="Explanatory Text 2 4" xfId="35358" xr:uid="{E286F6DC-1389-4EBC-B30D-BC5787C2CB88}"/>
    <cellStyle name="Explanatory Text 2 5" xfId="35359" xr:uid="{10B9EAFF-34D6-4852-850D-07D66EC556A7}"/>
    <cellStyle name="Explanatory Text 2 6" xfId="35360" xr:uid="{55C42B9D-0A90-44BD-B2F0-E6BD4077AC4D}"/>
    <cellStyle name="Explanatory Text 2 7" xfId="35361" xr:uid="{7FB13CBD-9FCA-42EA-9301-F126126130C1}"/>
    <cellStyle name="Explanatory Text 2 8" xfId="35362" xr:uid="{A7F04C3A-47DC-4420-8730-C903405426CF}"/>
    <cellStyle name="Explanatory Text 2 9" xfId="35363" xr:uid="{ACFFB91D-052B-466D-82A3-2E7B817612A4}"/>
    <cellStyle name="Explanatory Text 3" xfId="34006" xr:uid="{9A32552C-4F58-4ABF-BA96-07A8D9F6E6FB}"/>
    <cellStyle name="Explanatory Text 3 2" xfId="35364" xr:uid="{63C503D4-9BA0-456E-8FD6-CD0B16B75E24}"/>
    <cellStyle name="Good" xfId="21" builtinId="26" customBuiltin="1"/>
    <cellStyle name="Good 2" xfId="33921" xr:uid="{966CEB00-DFAD-4B93-83AE-C5676CF9AABF}"/>
    <cellStyle name="Good 2 10" xfId="35365" xr:uid="{6A5ED79F-F249-4D0F-8EF5-C6EF19CC3F64}"/>
    <cellStyle name="Good 2 11" xfId="34692" xr:uid="{ED3B638D-0428-48F2-8FD5-12A37426D701}"/>
    <cellStyle name="Good 2 2" xfId="35366" xr:uid="{3447B546-7049-41EC-BDA5-DFC9A16C213C}"/>
    <cellStyle name="Good 2 3" xfId="35367" xr:uid="{7D84965C-52B0-4298-AC18-F3288CE3D265}"/>
    <cellStyle name="Good 2 4" xfId="35368" xr:uid="{32742CDC-8828-4EDC-8181-BD65E687506F}"/>
    <cellStyle name="Good 2 5" xfId="35369" xr:uid="{2EC5CB14-D923-41AE-9F7B-8B735796CC2E}"/>
    <cellStyle name="Good 2 6" xfId="35370" xr:uid="{491E6070-F2A7-4784-A3A3-659DB449F1D2}"/>
    <cellStyle name="Good 2 7" xfId="35371" xr:uid="{D60E8120-C4A7-4662-9CC9-1E86CD8199DC}"/>
    <cellStyle name="Good 2 8" xfId="35372" xr:uid="{87D2C1D9-31CB-413A-966B-3DCC8B9D0EFC}"/>
    <cellStyle name="Good 2 9" xfId="35373" xr:uid="{0E2DF7A4-51EC-4019-A007-D4B3DE23944E}"/>
    <cellStyle name="Good 3" xfId="34007" xr:uid="{B14F8EA4-2302-43FB-B926-EFC91EB24256}"/>
    <cellStyle name="Good 3 2" xfId="35374" xr:uid="{B21E9B20-D0B1-400F-84A3-227D6E0ED327}"/>
    <cellStyle name="Good 4" xfId="34136" xr:uid="{EA97FD8C-C041-4D67-9CC4-F8E9B47DFC60}"/>
    <cellStyle name="Gut" xfId="33922" xr:uid="{F95F077F-50D6-4F48-83BF-E6A0B1C50BDA}"/>
    <cellStyle name="Heading" xfId="12" xr:uid="{C8011944-1EC0-4D58-AACD-71D1C4DC81F5}"/>
    <cellStyle name="Heading 1" xfId="17" builtinId="16" customBuiltin="1"/>
    <cellStyle name="Heading 1 2" xfId="33923" xr:uid="{B8FC85FD-9F14-40E0-A9CD-AB4DE5E20793}"/>
    <cellStyle name="Heading 1 2 10" xfId="35375" xr:uid="{21532668-BC08-437C-AD49-90080F6C2674}"/>
    <cellStyle name="Heading 1 2 11" xfId="34688" xr:uid="{CD473322-B466-4096-BFB9-0E51B1D2F5D6}"/>
    <cellStyle name="Heading 1 2 2" xfId="35376" xr:uid="{6765A1D8-222D-4DD7-BEDE-760582A1CD02}"/>
    <cellStyle name="Heading 1 2 3" xfId="35377" xr:uid="{9FC06848-B6DC-47D7-8829-0AF8CC266284}"/>
    <cellStyle name="Heading 1 2 4" xfId="35378" xr:uid="{25B157B0-F06D-4179-80CA-2BE91BFEF5B4}"/>
    <cellStyle name="Heading 1 2 5" xfId="35379" xr:uid="{13DF5944-4800-4B22-965F-516B134C00DA}"/>
    <cellStyle name="Heading 1 2 6" xfId="35380" xr:uid="{B350A55B-E217-47F9-9782-AF393A1D1E69}"/>
    <cellStyle name="Heading 1 2 7" xfId="35381" xr:uid="{BFAD2E9C-9D86-4B23-86FF-62E75BE3D1A4}"/>
    <cellStyle name="Heading 1 2 8" xfId="35382" xr:uid="{91B64F08-26EB-4735-AEA1-48049376A79B}"/>
    <cellStyle name="Heading 1 2 9" xfId="35383" xr:uid="{C8C6C5BE-FC36-4234-BDD0-B93889127E2A}"/>
    <cellStyle name="Heading 1 3" xfId="34008" xr:uid="{593997C7-F7C5-41C1-8E4F-A6C706E1B504}"/>
    <cellStyle name="Heading 1 3 2" xfId="35384" xr:uid="{6C37D4EE-8D0D-4553-8356-A4A17BF7530A}"/>
    <cellStyle name="Heading 1 4" xfId="34144" xr:uid="{BDFD456E-66CC-4CA9-85B1-D4373152B7DE}"/>
    <cellStyle name="Heading 2" xfId="18" builtinId="17" customBuiltin="1"/>
    <cellStyle name="Heading 2 2" xfId="33924" xr:uid="{ED66B0DF-476A-48D1-AF92-C7A46D978F53}"/>
    <cellStyle name="Heading 2 2 10" xfId="35385" xr:uid="{D6337B57-AE2C-45B0-9082-610484FADA58}"/>
    <cellStyle name="Heading 2 2 11" xfId="34689" xr:uid="{155AAC40-4551-46F1-9EE1-BA1C8BF7574F}"/>
    <cellStyle name="Heading 2 2 2" xfId="35386" xr:uid="{958499BA-02DB-4FE3-8DFD-64A7625C1420}"/>
    <cellStyle name="Heading 2 2 3" xfId="35387" xr:uid="{52AC4489-2ECD-4D25-8967-C589506A2908}"/>
    <cellStyle name="Heading 2 2 4" xfId="35388" xr:uid="{98E12698-CA3D-4EF7-8EF0-15BDDEC54BBB}"/>
    <cellStyle name="Heading 2 2 5" xfId="35389" xr:uid="{77F006B6-0B22-454C-BF0C-DDB82F9815A4}"/>
    <cellStyle name="Heading 2 2 6" xfId="35390" xr:uid="{05D29A23-7518-42F1-976E-1B0FB9330068}"/>
    <cellStyle name="Heading 2 2 7" xfId="35391" xr:uid="{CCC6850B-2BB3-4106-980D-45281A1DB271}"/>
    <cellStyle name="Heading 2 2 8" xfId="35392" xr:uid="{A1D94A75-FBE7-4064-AC83-BC22B2968660}"/>
    <cellStyle name="Heading 2 2 9" xfId="35393" xr:uid="{F525C344-1B66-48AE-96C5-01AC7BB58B4C}"/>
    <cellStyle name="Heading 2 3" xfId="34009" xr:uid="{B37A6AEE-FDEB-4BBF-9563-4094B0B4AD50}"/>
    <cellStyle name="Heading 2 3 2" xfId="35394" xr:uid="{67F85119-5A76-4636-8BC4-797E458809C4}"/>
    <cellStyle name="Heading 2 4" xfId="34145" xr:uid="{152F5B63-B3C1-47D6-B6AB-850952FEED8F}"/>
    <cellStyle name="Heading 3" xfId="19" builtinId="18" customBuiltin="1"/>
    <cellStyle name="Heading 3 2" xfId="33925" xr:uid="{F8122267-F743-43F4-A4AB-F323C2C036B9}"/>
    <cellStyle name="Heading 3 2 10" xfId="35395" xr:uid="{20B44FBC-73D1-4CAF-ACC4-3C015EC57A58}"/>
    <cellStyle name="Heading 3 2 11" xfId="34690" xr:uid="{63266945-A9D5-40E7-99C6-F58224368C25}"/>
    <cellStyle name="Heading 3 2 2" xfId="35396" xr:uid="{8A0E4995-6079-4F24-9517-6792DF713207}"/>
    <cellStyle name="Heading 3 2 3" xfId="35397" xr:uid="{5ECD8960-687E-49A9-BE79-F865F73EA956}"/>
    <cellStyle name="Heading 3 2 4" xfId="35398" xr:uid="{725039A6-448A-4D56-B6EF-92F63C6FE9CD}"/>
    <cellStyle name="Heading 3 2 5" xfId="35399" xr:uid="{F6DD537E-DE6C-40E5-BF50-CA71A08103A4}"/>
    <cellStyle name="Heading 3 2 6" xfId="35400" xr:uid="{D85A73FE-C34D-414C-8369-E667BAD3CC25}"/>
    <cellStyle name="Heading 3 2 7" xfId="35401" xr:uid="{A28E6A07-E633-46A0-8EDB-8C4FE73525FB}"/>
    <cellStyle name="Heading 3 2 8" xfId="35402" xr:uid="{BF849E61-0DDA-4711-BCD2-AC28E26ED552}"/>
    <cellStyle name="Heading 3 2 9" xfId="35403" xr:uid="{A57E5A1A-8795-4FB2-8DD5-DD84B82CFEC0}"/>
    <cellStyle name="Heading 3 3" xfId="34010" xr:uid="{50B5A3A6-78B8-4E88-9BFC-D7B71AE42A94}"/>
    <cellStyle name="Heading 3 3 2" xfId="35404" xr:uid="{F91DF43C-7DD1-4AB3-9B18-2AFC602E4D5E}"/>
    <cellStyle name="Heading 3 4" xfId="34146" xr:uid="{8A2DFD37-6851-49DB-B74E-15A2D55B2069}"/>
    <cellStyle name="Heading 4" xfId="20" builtinId="19" customBuiltin="1"/>
    <cellStyle name="Heading 4 2" xfId="33926" xr:uid="{6407897F-9F79-453B-B9EB-B2F4DAB66F96}"/>
    <cellStyle name="Heading 4 2 10" xfId="35405" xr:uid="{AC23C69A-D842-4906-A070-ABFC7E5FC0A4}"/>
    <cellStyle name="Heading 4 2 11" xfId="34691" xr:uid="{9D88E9D9-9DE5-472C-A765-76445577978D}"/>
    <cellStyle name="Heading 4 2 2" xfId="35406" xr:uid="{3D681BCE-1142-4E46-AE27-1B223F78376F}"/>
    <cellStyle name="Heading 4 2 3" xfId="35407" xr:uid="{969A4AB0-3E8A-49E9-B356-78CA2DD1CA2D}"/>
    <cellStyle name="Heading 4 2 4" xfId="35408" xr:uid="{3C11FD9A-1997-4279-ADAE-67CDCFFB8BE6}"/>
    <cellStyle name="Heading 4 2 5" xfId="35409" xr:uid="{5BA8C5CF-9723-4855-B63A-8D264E564385}"/>
    <cellStyle name="Heading 4 2 6" xfId="35410" xr:uid="{3CB8EFE9-D9C2-4CAF-8249-7A106692D6A1}"/>
    <cellStyle name="Heading 4 2 7" xfId="35411" xr:uid="{8A6DC55E-C3EF-47DE-8897-143E2194CFD2}"/>
    <cellStyle name="Heading 4 2 8" xfId="35412" xr:uid="{C9EA68A2-D1DB-46BB-AA59-B58D1C14F170}"/>
    <cellStyle name="Heading 4 2 9" xfId="35413" xr:uid="{2D5F14F6-0468-45CE-9751-30F2A03EDF8F}"/>
    <cellStyle name="Heading 4 3" xfId="34011" xr:uid="{9F854C91-0C16-4EF4-9C4A-4594C3F9492E}"/>
    <cellStyle name="Heading 4 3 2" xfId="35414" xr:uid="{4A8AFF1F-1E52-4870-A002-FDAC1C788914}"/>
    <cellStyle name="Heading 4 4" xfId="34147" xr:uid="{7BED2D27-2A72-41C7-9542-0E729EDB3835}"/>
    <cellStyle name="Headline" xfId="33789" xr:uid="{692B8BCF-97AF-49CE-8A69-63774373A21C}"/>
    <cellStyle name="Hyperlink" xfId="1" builtinId="8"/>
    <cellStyle name="Hyperlink 2" xfId="59" xr:uid="{98DC1692-DD76-4E81-B7CF-B96820D35326}"/>
    <cellStyle name="Hyperlink 3" xfId="284" xr:uid="{515E9659-AB01-4287-A2D1-AD52BD8976E5}"/>
    <cellStyle name="Input" xfId="24" builtinId="20" customBuiltin="1"/>
    <cellStyle name="Input 2" xfId="33927" xr:uid="{FCEE7366-1E42-415F-9C55-CCAF43F3FD04}"/>
    <cellStyle name="Input 2 10" xfId="35415" xr:uid="{A71F20D2-3A44-4CED-9618-5DCF97442E90}"/>
    <cellStyle name="Input 2 11" xfId="34695" xr:uid="{1E42DD81-600A-4D5B-9F56-CFBA032AB33B}"/>
    <cellStyle name="Input 2 2" xfId="34336" xr:uid="{02B4BB86-EDFA-4D02-88F5-98F67189ED65}"/>
    <cellStyle name="Input 2 2 2" xfId="34551" xr:uid="{00635230-F3DA-4950-B777-BFC279673488}"/>
    <cellStyle name="Input 2 2 3" xfId="35416" xr:uid="{2D3AAF04-2A6A-4C50-BF2D-69740C21F30A}"/>
    <cellStyle name="Input 2 3" xfId="34440" xr:uid="{71B7C7A9-D508-4D91-A3DE-612DE5D01D4D}"/>
    <cellStyle name="Input 2 3 2" xfId="34655" xr:uid="{495DA913-62C6-4AFC-9711-4CC36B30425B}"/>
    <cellStyle name="Input 2 3 3" xfId="35417" xr:uid="{5343AB7A-3852-4539-A8AC-9B8D6305E17D}"/>
    <cellStyle name="Input 2 4" xfId="34451" xr:uid="{B39F43FE-EA56-44EA-A650-FDD859A43871}"/>
    <cellStyle name="Input 2 4 2" xfId="34665" xr:uid="{2D8FB96B-9D23-4A58-B74A-C4F54B2CF04C}"/>
    <cellStyle name="Input 2 4 3" xfId="35418" xr:uid="{0A44EF1A-6172-4C2B-ABE7-E43A2F16625A}"/>
    <cellStyle name="Input 2 5" xfId="34463" xr:uid="{CE930F19-98D4-42E9-B00C-13BFD3A9452E}"/>
    <cellStyle name="Input 2 5 2" xfId="35419" xr:uid="{27C70D1D-1159-4DAB-86E5-D0CE21A18E43}"/>
    <cellStyle name="Input 2 6" xfId="35420" xr:uid="{4D01121A-CCFD-4D64-B581-B55E152EF27C}"/>
    <cellStyle name="Input 2 7" xfId="35421" xr:uid="{8F1E8629-77BE-4DC9-BB5E-47CC7E85F9C8}"/>
    <cellStyle name="Input 2 8" xfId="35422" xr:uid="{5088ED7F-8393-4057-B04F-63842CE8C1F7}"/>
    <cellStyle name="Input 2 9" xfId="35423" xr:uid="{B0BA61E2-1126-4D88-B12A-5E01930B2C6D}"/>
    <cellStyle name="Input 3" xfId="34012" xr:uid="{FECA1B0F-FAAB-4147-ACDA-76E327406AA1}"/>
    <cellStyle name="Input 3 2" xfId="34368" xr:uid="{A3AD6443-9813-4607-843D-CA7C18EE962D}"/>
    <cellStyle name="Input 3 2 2" xfId="34583" xr:uid="{AC586E0E-F733-4AB2-98A6-1317F75F14AA}"/>
    <cellStyle name="Input 3 3" xfId="34367" xr:uid="{865C15BB-6CDE-44B5-BEA1-C92BFAD819E2}"/>
    <cellStyle name="Input 3 3 2" xfId="34582" xr:uid="{8AEE6288-5FA6-4D16-A88F-555424036FEE}"/>
    <cellStyle name="Input 3 4" xfId="34311" xr:uid="{8BF174C2-31B5-47C1-AB46-596669D72C31}"/>
    <cellStyle name="Input 3 4 2" xfId="34526" xr:uid="{75365712-5071-4C4D-A8BB-5B1C86F5A102}"/>
    <cellStyle name="Input 3 5" xfId="34469" xr:uid="{BD914F56-2B9D-42FE-88CA-86315D763029}"/>
    <cellStyle name="Input 3 6" xfId="35424" xr:uid="{D263438C-C978-4081-BFA7-CEC1809D2DC8}"/>
    <cellStyle name="Input 4" xfId="34123" xr:uid="{C641A464-20F4-403E-9B62-564BCE6EFD96}"/>
    <cellStyle name="Input Assumption" xfId="11" xr:uid="{0C210C43-9FBC-4450-A654-0958CAF3BD76}"/>
    <cellStyle name="InputCells" xfId="33796" xr:uid="{03431643-694B-483B-A8FF-2D9EBBDBC7AD}"/>
    <cellStyle name="InputCells 2" xfId="33928" xr:uid="{E550EA3B-E187-4E61-8911-849EEAFB4F9F}"/>
    <cellStyle name="InputCells 3" xfId="33974" xr:uid="{1B475704-2AB1-436F-920D-80BD0BF08429}"/>
    <cellStyle name="InputCells 4" xfId="34126" xr:uid="{8D04E0BA-9589-45D6-9979-23E3154AB3DD}"/>
    <cellStyle name="InputCells_Bborder_1" xfId="33929" xr:uid="{67BF20D2-D579-4E04-AE63-E6D3247B13F3}"/>
    <cellStyle name="InputCells12" xfId="33805" xr:uid="{E3ECE499-943D-4669-8AC9-2D986E091D47}"/>
    <cellStyle name="InputCells12 2" xfId="33930" xr:uid="{D0886A95-3AEE-41E0-9CFA-B7C1CB2E2D7D}"/>
    <cellStyle name="InputCells12 2 2" xfId="34200" xr:uid="{27AA10B2-4520-4AB4-ABCC-9B098AA7738A}"/>
    <cellStyle name="InputCells12 2 2 2" xfId="34374" xr:uid="{1B9A861B-5E36-4014-9B7D-5D3833B2A14A}"/>
    <cellStyle name="InputCells12 2 2 2 2" xfId="34589" xr:uid="{CA607FCF-9C8D-4361-B356-3B91E64ABC35}"/>
    <cellStyle name="InputCells12 2 2 3" xfId="34499" xr:uid="{38CD8B8E-F02B-4A7B-8E44-FFAA7C1A48A7}"/>
    <cellStyle name="InputCells12 2 3" xfId="34059" xr:uid="{70655ABA-CE79-4B6E-ACF6-82028589E32A}"/>
    <cellStyle name="InputCells12 2 3 2" xfId="34397" xr:uid="{10C26307-758C-4008-B17B-394CDB319DCA}"/>
    <cellStyle name="InputCells12 2 3 2 2" xfId="34612" xr:uid="{4F519484-3E78-4203-810D-F5CCA5335584}"/>
    <cellStyle name="InputCells12 2 3 3" xfId="34320" xr:uid="{5DBC73FB-148B-49BC-A690-629CB2543CC7}"/>
    <cellStyle name="InputCells12 2 3 3 2" xfId="34535" xr:uid="{F5711BEA-5215-441A-AD3B-F9AAA2EADF52}"/>
    <cellStyle name="InputCells12 2 3 4" xfId="34436" xr:uid="{471BD6F9-BDD9-46B0-8344-BC411F2C0056}"/>
    <cellStyle name="InputCells12 2 3 4 2" xfId="34651" xr:uid="{90CD213E-3DDA-4714-8FAF-1F7D26329DC5}"/>
    <cellStyle name="InputCells12 3" xfId="34199" xr:uid="{DBD6FCB4-B120-4DE8-A027-2995019BD16B}"/>
    <cellStyle name="InputCells12 3 2" xfId="34304" xr:uid="{0AD5C6D5-7D76-45D5-9A2A-F4CA21E32E27}"/>
    <cellStyle name="InputCells12 3 2 2" xfId="34519" xr:uid="{F871616A-64F9-4B7E-AEF1-5C64D33C84BD}"/>
    <cellStyle name="InputCells12 3 3" xfId="34498" xr:uid="{E78EEC8B-0327-41A9-8E5E-5D1856B83893}"/>
    <cellStyle name="InputCells12 4" xfId="34058" xr:uid="{5B81E293-D831-4B59-BDC2-ED9BA510D881}"/>
    <cellStyle name="InputCells12 4 2" xfId="34396" xr:uid="{BE496EF4-5C60-4EEF-8CE5-DE6186F4D47B}"/>
    <cellStyle name="InputCells12 4 2 2" xfId="34611" xr:uid="{728059E6-8C8C-499D-AAAC-1E0860412726}"/>
    <cellStyle name="InputCells12 4 3" xfId="34321" xr:uid="{5D3ADEF5-2C92-4944-A45C-987F0893930E}"/>
    <cellStyle name="InputCells12 4 3 2" xfId="34536" xr:uid="{ED5E1565-1D96-4F44-997C-9280D883315F}"/>
    <cellStyle name="InputCells12 4 4" xfId="34295" xr:uid="{2CFFAE38-8922-4E29-9F97-CA74A7B89E02}"/>
    <cellStyle name="InputCells12 4 4 2" xfId="34510" xr:uid="{00AA6DC2-05AD-4E48-80C4-CAA28399D563}"/>
    <cellStyle name="InputCells12 5" xfId="33858" xr:uid="{51B9B564-CAA7-4D5B-AAAF-3A589704F2EF}"/>
    <cellStyle name="InputCells12_BBorder" xfId="33811" xr:uid="{06C65AB9-4878-48AF-BE85-3C4B4F4DC9C6}"/>
    <cellStyle name="IntCells" xfId="33931" xr:uid="{436349E8-5568-4ED4-8CCA-A4E6C52E5222}"/>
    <cellStyle name="KP_thin_border_dark_grey" xfId="33821" xr:uid="{A0929337-CA0B-4BA8-840E-F84E3610B727}"/>
    <cellStyle name="Linked (External)" xfId="10" xr:uid="{E3C4EE6F-27FF-4104-968C-ADF7C3A30982}"/>
    <cellStyle name="Linked Cell" xfId="27" builtinId="24" customBuiltin="1"/>
    <cellStyle name="Linked Cell 1" xfId="8" xr:uid="{5176E0D2-9F12-4C4B-9DAF-0717376B0551}"/>
    <cellStyle name="Linked Cell 2" xfId="9" xr:uid="{99476152-9E4A-4795-8A5A-0C3C0D38F9E5}"/>
    <cellStyle name="Linked Cell 2 10" xfId="35425" xr:uid="{574239CE-3B1C-4E3D-9E95-1A21738E265A}"/>
    <cellStyle name="Linked Cell 2 11" xfId="34698" xr:uid="{81F9E03F-1F8B-4461-9353-D0F5451D2B4A}"/>
    <cellStyle name="Linked Cell 2 2" xfId="33932" xr:uid="{54C2E6E4-1826-4EF2-AF30-66AC9589904A}"/>
    <cellStyle name="Linked Cell 2 2 2" xfId="35426" xr:uid="{36CD3229-53EF-4D0B-9DE5-92316FB88ACF}"/>
    <cellStyle name="Linked Cell 2 3" xfId="35427" xr:uid="{64D01D7E-B17A-4AC6-8C7B-75E2A3A898B9}"/>
    <cellStyle name="Linked Cell 2 4" xfId="35428" xr:uid="{068EE12B-C109-4C98-AA93-5ED838ACF500}"/>
    <cellStyle name="Linked Cell 2 5" xfId="35429" xr:uid="{FF4DBD69-2DCE-4DF3-95FD-BBE66AA76D33}"/>
    <cellStyle name="Linked Cell 2 6" xfId="35430" xr:uid="{5035CBA2-E6C8-4F4F-AFBD-82C227719226}"/>
    <cellStyle name="Linked Cell 2 7" xfId="35431" xr:uid="{B2CD0CE2-D31A-46DA-B923-2363BE3C6FE2}"/>
    <cellStyle name="Linked Cell 2 8" xfId="35432" xr:uid="{80181C10-85BE-4ABD-909C-0B9FB99511EA}"/>
    <cellStyle name="Linked Cell 2 9" xfId="35433" xr:uid="{3577DAB6-5EEF-47BF-AC88-83AB1D672BBE}"/>
    <cellStyle name="Linked Cell 3" xfId="34013" xr:uid="{AEF11533-980E-4962-B876-9876CE4055E3}"/>
    <cellStyle name="Linked Cell 3 2" xfId="35434" xr:uid="{7588DF21-53F8-403C-9AE2-EF5828E245BD}"/>
    <cellStyle name="Linked Cell 4" xfId="34148" xr:uid="{E6645653-1A51-4417-B2EC-86295C4C0FCB}"/>
    <cellStyle name="Neutral" xfId="23" builtinId="28" customBuiltin="1"/>
    <cellStyle name="Neutral 2" xfId="33933" xr:uid="{6574A2C1-BBF5-4784-9976-E50CB5DF0F2D}"/>
    <cellStyle name="Neutral 2 10" xfId="35435" xr:uid="{21E41302-41D1-4B03-8F69-671158F52B7D}"/>
    <cellStyle name="Neutral 2 11" xfId="34694" xr:uid="{5BF7F7EC-C3F1-4AC8-893E-E3A707C89DAA}"/>
    <cellStyle name="Neutral 2 2" xfId="35436" xr:uid="{3128ED11-559A-4A25-8B8F-065EED4368FD}"/>
    <cellStyle name="Neutral 2 3" xfId="35437" xr:uid="{821E5703-94A7-4260-93DD-3CF499F62937}"/>
    <cellStyle name="Neutral 2 4" xfId="35438" xr:uid="{2A4A6632-E43D-48D9-A1FE-BDDCD22A216C}"/>
    <cellStyle name="Neutral 2 5" xfId="35439" xr:uid="{238D6227-FD1E-4CBB-A9B4-1485DB173219}"/>
    <cellStyle name="Neutral 2 6" xfId="35440" xr:uid="{DA92C7F4-7134-4174-B3BB-E5CA7D7D1076}"/>
    <cellStyle name="Neutral 2 7" xfId="35441" xr:uid="{C48F2C4E-9A49-4EE0-96E8-CEC8FF0C7F60}"/>
    <cellStyle name="Neutral 2 8" xfId="35442" xr:uid="{8269EC21-6C50-4DE8-A537-6E50DCBD4CBF}"/>
    <cellStyle name="Neutral 2 9" xfId="35443" xr:uid="{9831309B-0615-4614-BCD0-EF149F1D7BD9}"/>
    <cellStyle name="Neutral 3" xfId="34014" xr:uid="{77CC7127-E194-42FC-A2CD-135B64CBDD63}"/>
    <cellStyle name="Neutral 3 2" xfId="35444" xr:uid="{8C4F841A-731F-4629-BBE6-9595EA40E244}"/>
    <cellStyle name="Normaali 2" xfId="33934" xr:uid="{62618115-FC22-4716-8189-B34E043ED175}"/>
    <cellStyle name="Normaali 2 2" xfId="33935" xr:uid="{1E55F875-B113-48A0-A636-D7927D6005D0}"/>
    <cellStyle name="Normal" xfId="0" builtinId="0"/>
    <cellStyle name="Normal 10" xfId="55" xr:uid="{C316844B-4891-489A-8EA4-E203DE879B14}"/>
    <cellStyle name="Normal 10 2" xfId="2712" xr:uid="{A4254C21-A3E3-4DD2-9C03-447FFB408963}"/>
    <cellStyle name="Normal 10 2 2" xfId="33659" xr:uid="{203F57BD-A20A-4ABB-9DAE-5AF3FE749D7A}"/>
    <cellStyle name="Normal 10 2 3" xfId="34220" xr:uid="{977575FD-95A9-4AB5-875B-165DDB344135}"/>
    <cellStyle name="Normal 10 3" xfId="33385" xr:uid="{453AC530-3F96-411C-9434-3A23E22B51E7}"/>
    <cellStyle name="Normal 10 4" xfId="34151" xr:uid="{4D83AE52-03B6-4531-BA13-71F7847E8913}"/>
    <cellStyle name="Normal 10 4 2" xfId="35445" xr:uid="{84160204-2414-42F6-9DAD-B3FF84808171}"/>
    <cellStyle name="Normal 10 5" xfId="35446" xr:uid="{C36801C6-63F1-4929-9A22-910CE8A091E4}"/>
    <cellStyle name="Normal 10 6" xfId="35447" xr:uid="{FE78BE8A-29BC-44FE-A47E-5B873B5A7735}"/>
    <cellStyle name="Normal 10 7" xfId="35448" xr:uid="{A9C42E86-5615-4D7C-9C8B-FC6D73FC5A6B}"/>
    <cellStyle name="Normal 10 8" xfId="35449" xr:uid="{FD3420CA-A830-45FA-B209-92EF21ADE45F}"/>
    <cellStyle name="Normal 11" xfId="770" xr:uid="{4A9D5D62-C4D7-442E-82B8-63073709D528}"/>
    <cellStyle name="Normal 11 2" xfId="2789" xr:uid="{8909DD2B-C8D9-4AE0-A1D0-AACFA41ACC31}"/>
    <cellStyle name="Normal 11 2 2" xfId="33736" xr:uid="{4A1ADB46-312F-4C4B-A3D6-F0997AA491F8}"/>
    <cellStyle name="Normal 11 2 3" xfId="34221" xr:uid="{F92C9614-ECF0-4F24-85AD-DA8BD669E357}"/>
    <cellStyle name="Normal 11 3" xfId="33461" xr:uid="{23CE6143-590C-4D2A-82D9-BC1D61AC8C2B}"/>
    <cellStyle name="Normal 11 4" xfId="34179" xr:uid="{94215C0A-AA12-436E-9385-481132A5497A}"/>
    <cellStyle name="Normal 11 4 2" xfId="35450" xr:uid="{4226E3D4-EDEF-4AF9-943D-E04F2349FD1D}"/>
    <cellStyle name="Normal 11 5" xfId="35451" xr:uid="{1D5658B3-5D08-465F-B923-9B7CB6D41EC7}"/>
    <cellStyle name="Normal 11 6" xfId="35452" xr:uid="{8F70CB77-41B1-48E1-8302-06200B2B7489}"/>
    <cellStyle name="Normal 11 7" xfId="35453" xr:uid="{199CF46F-A1E3-4926-B91B-503CCA0983DD}"/>
    <cellStyle name="Normal 11 8" xfId="35454" xr:uid="{8638EDC3-7067-4C5A-B3A5-C6C8A8E71D67}"/>
    <cellStyle name="Normal 12" xfId="1240" xr:uid="{B2C01C15-8397-41BA-9AB2-F5F9662CF379}"/>
    <cellStyle name="Normal 12 2" xfId="2568" xr:uid="{2038011E-2F11-4C40-84CB-892AB051801A}"/>
    <cellStyle name="Normal 12 2 2" xfId="5358" xr:uid="{BA9FEF5E-6525-49E7-84B6-7FA121C90C5C}"/>
    <cellStyle name="Normal 12 2 2 2" xfId="13688" xr:uid="{A2AECDCE-A593-447A-A57D-E6E8F3A43558}"/>
    <cellStyle name="Normal 12 2 2 2 2" xfId="30345" xr:uid="{8D585445-962B-4549-8D6B-55332BAE84E5}"/>
    <cellStyle name="Normal 12 2 2 3" xfId="22017" xr:uid="{8CFDA818-11BB-47DA-A5EF-B3FC4DF0032B}"/>
    <cellStyle name="Normal 12 2 3" xfId="8134" xr:uid="{8972EE4C-FD8D-424E-A4E6-9FE693370B7D}"/>
    <cellStyle name="Normal 12 2 3 2" xfId="16464" xr:uid="{AA870FD1-B394-4964-8A85-30D1DF39F375}"/>
    <cellStyle name="Normal 12 2 3 2 2" xfId="33121" xr:uid="{CA95CAE6-9DF1-4993-B268-75E40794AF75}"/>
    <cellStyle name="Normal 12 2 3 3" xfId="24793" xr:uid="{DF176DE1-9BF6-41EC-BC9A-0755CF832952}"/>
    <cellStyle name="Normal 12 2 4" xfId="10912" xr:uid="{87E46515-7BB2-4F6C-84D7-DFFAE9DA3D61}"/>
    <cellStyle name="Normal 12 2 4 2" xfId="27569" xr:uid="{89C72F40-4990-49C5-8ADD-700AFED7A7AE}"/>
    <cellStyle name="Normal 12 2 5" xfId="19241" xr:uid="{9C929641-5B74-44D6-AA42-AA6159300EA9}"/>
    <cellStyle name="Normal 12 2 6" xfId="34450" xr:uid="{8EC5E9AD-160F-4543-A466-1C1EA250F319}"/>
    <cellStyle name="Normal 12 3" xfId="4031" xr:uid="{75B9F1C9-8E0B-4CA9-89D4-28D13959216E}"/>
    <cellStyle name="Normal 12 3 2" xfId="12361" xr:uid="{976D3A96-C047-4570-9543-A192C337BE33}"/>
    <cellStyle name="Normal 12 3 2 2" xfId="29018" xr:uid="{4DF93378-8E41-41BF-B303-65A390A89B56}"/>
    <cellStyle name="Normal 12 3 3" xfId="20690" xr:uid="{BAD7565C-BAC9-4737-8229-CDCF2B9E73C7}"/>
    <cellStyle name="Normal 12 3 4" xfId="35455" xr:uid="{F4ED4E9E-37E4-43DA-B526-02D6A7D0B2C6}"/>
    <cellStyle name="Normal 12 4" xfId="6807" xr:uid="{C37431A8-EB06-4613-A98C-267A8118B2A1}"/>
    <cellStyle name="Normal 12 4 2" xfId="15137" xr:uid="{6254CE4A-03DE-4C07-8E5C-33ABD9464EE1}"/>
    <cellStyle name="Normal 12 4 2 2" xfId="31794" xr:uid="{DF030902-D33D-4DA0-BC7F-C43A85A3E302}"/>
    <cellStyle name="Normal 12 4 3" xfId="23466" xr:uid="{839574A9-65D2-4BFC-B520-17129217A8E8}"/>
    <cellStyle name="Normal 12 4 4" xfId="35456" xr:uid="{0A8D6194-0354-40D5-A2FD-07606CD58780}"/>
    <cellStyle name="Normal 12 5" xfId="9585" xr:uid="{AB88E0E2-B1F8-4FCB-B750-9F685DCDD50F}"/>
    <cellStyle name="Normal 12 5 2" xfId="26242" xr:uid="{CF69D287-31DF-4AA6-B6B4-86DFF7DA1760}"/>
    <cellStyle name="Normal 12 5 3" xfId="35457" xr:uid="{FB2A08F2-7975-4908-8E99-E5A8195A51C3}"/>
    <cellStyle name="Normal 12 6" xfId="17914" xr:uid="{25E3C402-C7C1-4235-9CF0-5F3D0B80D8B6}"/>
    <cellStyle name="Normal 12 6 2" xfId="35458" xr:uid="{940D1BDB-7A08-4A92-873B-2CD90C37EADA}"/>
    <cellStyle name="Normal 12 7" xfId="34290" xr:uid="{93B79ACF-07B4-4060-9EEE-B8ECF3C1E905}"/>
    <cellStyle name="Normal 12 8" xfId="35459" xr:uid="{014B89AB-68D3-4E9B-AD8F-A9A4B51A1579}"/>
    <cellStyle name="Normal 13" xfId="1263" xr:uid="{22E1960F-7D45-4690-A136-DEB51AB032D8}"/>
    <cellStyle name="Normal 13 10" xfId="35460" xr:uid="{50524DD8-554E-4E4B-91CF-BCE2B8DFB067}"/>
    <cellStyle name="Normal 13 11" xfId="35461" xr:uid="{01E7C8FA-7ADA-447F-AF40-F680675644E7}"/>
    <cellStyle name="Normal 13 12" xfId="35462" xr:uid="{6BF687BE-2190-4234-8042-369279841FAB}"/>
    <cellStyle name="Normal 13 13" xfId="35463" xr:uid="{9E238995-DF0A-486E-AA11-B4936DB8F483}"/>
    <cellStyle name="Normal 13 14" xfId="35464" xr:uid="{60F376A8-557A-455F-9195-1F66F1BA7C71}"/>
    <cellStyle name="Normal 13 15" xfId="35465" xr:uid="{845AA0F9-8482-42F9-8903-68B3D0F4E660}"/>
    <cellStyle name="Normal 13 16" xfId="35466" xr:uid="{116B825E-3EC8-49F8-B05A-CD9B7C90B91F}"/>
    <cellStyle name="Normal 13 17" xfId="35467" xr:uid="{2C0D9D9A-3503-460E-AB99-B50F7543291C}"/>
    <cellStyle name="Normal 13 18" xfId="35468" xr:uid="{D0761766-6EBF-4457-B2A0-3E93ABB59980}"/>
    <cellStyle name="Normal 13 19" xfId="35469" xr:uid="{952BA51B-D1F8-4A2B-8187-4C673E426880}"/>
    <cellStyle name="Normal 13 2" xfId="2839" xr:uid="{308E403B-B01C-4510-89FD-ED0F9239DAF1}"/>
    <cellStyle name="Normal 13 2 2" xfId="5619" xr:uid="{9C721000-24B0-44BC-9F6A-1785EDDB80C4}"/>
    <cellStyle name="Normal 13 2 2 2" xfId="13949" xr:uid="{85ACFA4D-D4D0-4456-ADF2-27821544593D}"/>
    <cellStyle name="Normal 13 2 2 2 2" xfId="30606" xr:uid="{6F5BB9E7-9CA4-4FB9-9B19-9BF1EA4AEC1A}"/>
    <cellStyle name="Normal 13 2 2 3" xfId="22278" xr:uid="{83C55607-D277-4EF5-9964-0E78AE0359FB}"/>
    <cellStyle name="Normal 13 2 3" xfId="8395" xr:uid="{37B7CAC5-018B-4C9E-A79A-37341A8A23BB}"/>
    <cellStyle name="Normal 13 2 3 2" xfId="16725" xr:uid="{7574A52E-2B72-4C05-8BCC-9C4E78CD8EF0}"/>
    <cellStyle name="Normal 13 2 3 2 2" xfId="33382" xr:uid="{C1FC8AF1-8A05-4DFF-8D5F-EF0792749BE1}"/>
    <cellStyle name="Normal 13 2 3 3" xfId="25054" xr:uid="{65AED79F-74A4-4E20-B8D7-F8112E5F5768}"/>
    <cellStyle name="Normal 13 2 4" xfId="11173" xr:uid="{C05A5EE7-E7C7-47AB-BFAC-2E868FF9A09C}"/>
    <cellStyle name="Normal 13 2 4 2" xfId="27830" xr:uid="{25727CB3-B1B1-46FC-8723-68F36652184B}"/>
    <cellStyle name="Normal 13 2 5" xfId="19502" xr:uid="{8B63C5FF-B6FF-4204-87E1-9CCF8C4F6EF0}"/>
    <cellStyle name="Normal 13 2 6" xfId="35471" xr:uid="{57FECF4A-FF01-4D75-A2F0-924ED0E2A39B}"/>
    <cellStyle name="Normal 13 2 7" xfId="35472" xr:uid="{DB916711-7590-415C-9210-EF0EC52F6022}"/>
    <cellStyle name="Normal 13 2 8" xfId="35473" xr:uid="{F18611EE-60BF-4091-99F0-23445265C6CF}"/>
    <cellStyle name="Normal 13 2 9" xfId="35470" xr:uid="{C5958D89-4456-4830-8BFF-5B8DA879CDD5}"/>
    <cellStyle name="Normal 13 20" xfId="35474" xr:uid="{78BF8921-19D3-43D5-8E10-DA056812D759}"/>
    <cellStyle name="Normal 13 21" xfId="35475" xr:uid="{7690B7DE-04B0-40A4-B517-006DD6D6179E}"/>
    <cellStyle name="Normal 13 22" xfId="35476" xr:uid="{F4BE19ED-E822-47F1-8B17-635056C0E509}"/>
    <cellStyle name="Normal 13 23" xfId="35477" xr:uid="{B3001719-5A64-405F-BFA2-BEEB22267FA9}"/>
    <cellStyle name="Normal 13 24" xfId="35478" xr:uid="{A51A8631-D67A-49C1-887B-A0924CB603CD}"/>
    <cellStyle name="Normal 13 25" xfId="35479" xr:uid="{E83821CF-5AB1-47DD-8430-A50752EC56DA}"/>
    <cellStyle name="Normal 13 26" xfId="35480" xr:uid="{53EB096E-7752-4331-BF46-062F6F170BFE}"/>
    <cellStyle name="Normal 13 27" xfId="35481" xr:uid="{7B45CD61-9848-473A-B16F-BF9A08F05F34}"/>
    <cellStyle name="Normal 13 28" xfId="35482" xr:uid="{CDCA2E17-1D8A-4B9A-AC89-5F9D3C79C774}"/>
    <cellStyle name="Normal 13 29" xfId="35483" xr:uid="{C9391A37-8AF3-421F-8012-63ED183EC332}"/>
    <cellStyle name="Normal 13 3" xfId="2711" xr:uid="{E1B7A48F-5A2C-4933-B7C6-70F1BC7AF38D}"/>
    <cellStyle name="Normal 13 3 2" xfId="33658" xr:uid="{1F5CF81A-D5D0-4F3E-ACF1-E13B2BA6476B}"/>
    <cellStyle name="Normal 13 3 3" xfId="35484" xr:uid="{54F03E9E-3869-45AB-AB17-E44D92E7BA2C}"/>
    <cellStyle name="Normal 13 30" xfId="35485" xr:uid="{0B7C1EEC-2742-4D97-92D1-6728BE604CA6}"/>
    <cellStyle name="Normal 13 31" xfId="35486" xr:uid="{CFB7FDAC-7C97-45E3-9646-E40850B6BC0A}"/>
    <cellStyle name="Normal 13 32" xfId="35487" xr:uid="{E6B21331-E17F-49FA-B9F8-E1F2E7BB0774}"/>
    <cellStyle name="Normal 13 33" xfId="35488" xr:uid="{EBE0BB31-7A38-44A6-8378-76F9E56488C8}"/>
    <cellStyle name="Normal 13 34" xfId="35489" xr:uid="{BA1D6C4C-EBF4-4604-80F0-2F3AFFEABDA6}"/>
    <cellStyle name="Normal 13 35" xfId="35490" xr:uid="{FEE6CBC6-4379-44B1-A10B-C757AB66E07F}"/>
    <cellStyle name="Normal 13 36" xfId="35491" xr:uid="{ADBFEB59-9059-4107-BB74-B1F96F65E4E9}"/>
    <cellStyle name="Normal 13 37" xfId="35492" xr:uid="{7DBEB918-81E6-40F1-A37E-236A483E8FB6}"/>
    <cellStyle name="Normal 13 38" xfId="35493" xr:uid="{1191C290-5796-45C0-BD4E-CCD1D8632497}"/>
    <cellStyle name="Normal 13 4" xfId="2591" xr:uid="{F151CC49-6F98-4CBD-A488-B645912909AE}"/>
    <cellStyle name="Normal 13 4 2" xfId="5381" xr:uid="{F9B121AF-586F-4285-A14A-4ABAB211C2BE}"/>
    <cellStyle name="Normal 13 4 2 2" xfId="13711" xr:uid="{B9200CAB-6675-418B-8BD5-88E88A222364}"/>
    <cellStyle name="Normal 13 4 2 2 2" xfId="30368" xr:uid="{1165AB3E-3990-4631-901E-4AA11A341A29}"/>
    <cellStyle name="Normal 13 4 2 3" xfId="22040" xr:uid="{92585BC2-7B70-4EED-B7AD-5C869750AE47}"/>
    <cellStyle name="Normal 13 4 3" xfId="8157" xr:uid="{D21E301D-EA40-44C7-80D4-380DD9A52E1B}"/>
    <cellStyle name="Normal 13 4 3 2" xfId="16487" xr:uid="{557DB7E7-0695-48AF-AB01-8AED92B048FA}"/>
    <cellStyle name="Normal 13 4 3 2 2" xfId="33144" xr:uid="{4664A4CA-5B73-415F-A986-D3E1FCBB2451}"/>
    <cellStyle name="Normal 13 4 3 3" xfId="24816" xr:uid="{3D58A197-EFEA-4694-88B8-D273C0CE0D55}"/>
    <cellStyle name="Normal 13 4 4" xfId="10935" xr:uid="{DEE21254-5081-4B94-9B5D-D69345F261F3}"/>
    <cellStyle name="Normal 13 4 4 2" xfId="27592" xr:uid="{4C661A0A-B5D3-4736-9CC1-9B45504F6CF3}"/>
    <cellStyle name="Normal 13 4 5" xfId="19264" xr:uid="{5A3A67E3-0368-4D62-B0F4-C904F83CFC4F}"/>
    <cellStyle name="Normal 13 5" xfId="4054" xr:uid="{74CD8E61-0433-45CA-98AD-037B93154182}"/>
    <cellStyle name="Normal 13 5 2" xfId="12384" xr:uid="{5141F9A9-8251-4C2C-87D7-65B16D93B727}"/>
    <cellStyle name="Normal 13 5 2 2" xfId="29041" xr:uid="{A8164932-CA90-4DED-99DC-A74EA8CF0A85}"/>
    <cellStyle name="Normal 13 5 3" xfId="20713" xr:uid="{07A150B1-B5B6-41C0-BFF7-8815B37C8F04}"/>
    <cellStyle name="Normal 13 5 4" xfId="35494" xr:uid="{B0E411D8-EF13-46E9-B5AF-0F423CF1ABE6}"/>
    <cellStyle name="Normal 13 6" xfId="6830" xr:uid="{40AD19F2-5485-4B53-B507-419299A2B367}"/>
    <cellStyle name="Normal 13 6 2" xfId="15160" xr:uid="{959FA90A-560F-47EB-B0B2-373350F81192}"/>
    <cellStyle name="Normal 13 6 2 2" xfId="31817" xr:uid="{85B2E558-87CC-49E4-9C7C-46E5F33FDBDA}"/>
    <cellStyle name="Normal 13 6 3" xfId="23489" xr:uid="{BBF66D79-43A4-463E-8989-EB2AFE6030C7}"/>
    <cellStyle name="Normal 13 6 4" xfId="35495" xr:uid="{4BAC3167-E84C-46AA-ABA3-A9C547134583}"/>
    <cellStyle name="Normal 13 7" xfId="9608" xr:uid="{C6878B24-824D-4F25-8082-1255FD668063}"/>
    <cellStyle name="Normal 13 7 2" xfId="26265" xr:uid="{DD842464-BC39-46AC-9E8E-59005ED2FCE3}"/>
    <cellStyle name="Normal 13 7 3" xfId="35496" xr:uid="{6E629972-79E8-403A-8204-85CEE2519D17}"/>
    <cellStyle name="Normal 13 8" xfId="17937" xr:uid="{FBD980A0-B7A7-497A-AF7E-128269BB0911}"/>
    <cellStyle name="Normal 13 8 2" xfId="35497" xr:uid="{1E0AE91D-696B-45CB-AB57-37F5020BA872}"/>
    <cellStyle name="Normal 13 9" xfId="35498" xr:uid="{7048F2F8-C16C-4F0C-B24E-718073C8D978}"/>
    <cellStyle name="Normal 14" xfId="2863" xr:uid="{5E8223CF-CBCB-4F24-B1C3-40F5D266B020}"/>
    <cellStyle name="Normal 14 10" xfId="35500" xr:uid="{205D07FE-241B-4369-9549-AA5DBB9077AA}"/>
    <cellStyle name="Normal 14 11" xfId="35501" xr:uid="{47862343-A31D-4A1F-8E38-C1A562050C38}"/>
    <cellStyle name="Normal 14 12" xfId="35502" xr:uid="{4682DB13-DEC6-426F-AEDC-5ACC29DC813B}"/>
    <cellStyle name="Normal 14 13" xfId="35503" xr:uid="{3A425093-41BA-4AAF-B540-9729312AF1C3}"/>
    <cellStyle name="Normal 14 14" xfId="35504" xr:uid="{3F6817F3-F356-4719-8297-F9E111E7900C}"/>
    <cellStyle name="Normal 14 15" xfId="35505" xr:uid="{98D0E328-C0F8-4C6E-8352-3ECB6CA35F22}"/>
    <cellStyle name="Normal 14 16" xfId="35499" xr:uid="{3FA6A839-6C29-4120-B468-CA5D0C5E97C1}"/>
    <cellStyle name="Normal 14 2" xfId="35506" xr:uid="{F04AB3A4-EC1C-47BE-8228-AD8BCAE456BB}"/>
    <cellStyle name="Normal 14 2 2" xfId="35507" xr:uid="{ACB7C792-D4D6-43CC-A024-C2DD6D6A25F6}"/>
    <cellStyle name="Normal 14 2 3" xfId="35508" xr:uid="{4B4DC74F-6F07-4633-98E5-0A0F407E08ED}"/>
    <cellStyle name="Normal 14 2 4" xfId="35509" xr:uid="{6A261FF9-A442-43E8-98C6-3FD456C56AF2}"/>
    <cellStyle name="Normal 14 2 5" xfId="35510" xr:uid="{2E236EBB-DBBA-4EF0-A7F4-C9AB5DF5E9B2}"/>
    <cellStyle name="Normal 14 2 6" xfId="35511" xr:uid="{9FC4D1C7-EC65-4245-B1AF-541ACAD583F9}"/>
    <cellStyle name="Normal 14 2 7" xfId="35512" xr:uid="{EA675E51-D965-4623-83F0-C102A074D4E5}"/>
    <cellStyle name="Normal 14 3" xfId="35513" xr:uid="{A365AC67-21BA-4F13-91F5-6FCB4F367E88}"/>
    <cellStyle name="Normal 14 4" xfId="35514" xr:uid="{4EFDABF7-81D5-43E3-85E2-D2448E4FA9B9}"/>
    <cellStyle name="Normal 14 5" xfId="35515" xr:uid="{B6112FFE-13EA-4606-9A88-A275761F70F9}"/>
    <cellStyle name="Normal 14 6" xfId="35516" xr:uid="{71E6236F-703A-46DB-A48A-39806C19F1DA}"/>
    <cellStyle name="Normal 14 7" xfId="35517" xr:uid="{388A3844-8D5C-4820-97CF-2D0CAD0CD1E9}"/>
    <cellStyle name="Normal 14 8" xfId="35518" xr:uid="{B80C9E70-93BA-4162-AF4D-F91DBFA55EB6}"/>
    <cellStyle name="Normal 14 9" xfId="35519" xr:uid="{E0CB6511-2FC9-4874-BAAA-0983DF97E274}"/>
    <cellStyle name="Normal 15" xfId="2844" xr:uid="{B9092298-7C89-4A72-AB19-DD142D2DB174}"/>
    <cellStyle name="Normal 15 2" xfId="11176" xr:uid="{28D28086-5A1C-4927-927B-9D02C4DB8DCC}"/>
    <cellStyle name="Normal 15 2 2" xfId="27833" xr:uid="{DA87421C-045E-42B0-AA27-09EB6ED48F3B}"/>
    <cellStyle name="Normal 15 2 3" xfId="35521" xr:uid="{86496C1D-D4F4-4FBB-9FAE-D2523D5B1B05}"/>
    <cellStyle name="Normal 15 3" xfId="19505" xr:uid="{759867CD-41EB-4233-862B-F1ABC6DA5B85}"/>
    <cellStyle name="Normal 15 3 2" xfId="35522" xr:uid="{1BEDD715-1AF1-4F16-AE40-1E6BDD562C6C}"/>
    <cellStyle name="Normal 15 4" xfId="35523" xr:uid="{3F4CFFF4-AFB5-44E6-A5C3-69631F8DF5AF}"/>
    <cellStyle name="Normal 15 5" xfId="35524" xr:uid="{13C499F4-3E6C-46F9-986D-ABAE852A4EA0}"/>
    <cellStyle name="Normal 15 6" xfId="35525" xr:uid="{CA18C849-BD04-460B-9C5F-982056316149}"/>
    <cellStyle name="Normal 15 7" xfId="35520" xr:uid="{B95346CB-7D2B-434A-B3E4-0C73ED9C3AC9}"/>
    <cellStyle name="Normal 16" xfId="5622" xr:uid="{1D733A97-184D-420F-9B8B-1584E307CFF7}"/>
    <cellStyle name="Normal 16 2" xfId="13952" xr:uid="{F3A54DCB-20F1-4C2B-9F60-6A5791C0C177}"/>
    <cellStyle name="Normal 16 2 2" xfId="30609" xr:uid="{FB0036C0-BA7C-4143-BB0C-DCE52784AD06}"/>
    <cellStyle name="Normal 16 2 3" xfId="35526" xr:uid="{BA897493-A50C-4D28-A93E-6D806414727D}"/>
    <cellStyle name="Normal 16 3" xfId="22281" xr:uid="{D51F3982-6B59-44AA-9F81-43BDB0D501AB}"/>
    <cellStyle name="Normal 16 3 2" xfId="35527" xr:uid="{902A42F5-6CB3-4751-8B37-C43C53A5B80E}"/>
    <cellStyle name="Normal 16 4" xfId="35528" xr:uid="{FA0E8A8E-74A4-4724-A17B-468D7C388385}"/>
    <cellStyle name="Normal 16 5" xfId="35529" xr:uid="{BA99634A-7791-41AB-80E7-6683243BC136}"/>
    <cellStyle name="Normal 16 6" xfId="35530" xr:uid="{5B22F2E8-AFE2-4BEB-921C-AB7E88922EF3}"/>
    <cellStyle name="Normal 17" xfId="8417" xr:uid="{25FE9A5D-DFBC-4263-9093-7467BF908DD9}"/>
    <cellStyle name="Normal 17 10" xfId="35532" xr:uid="{E2B1AA1F-3230-4C6D-B826-D733FFDEE54B}"/>
    <cellStyle name="Normal 17 11" xfId="35533" xr:uid="{A6CFCE39-B6DF-4F22-84C8-65CEA1EE1418}"/>
    <cellStyle name="Normal 17 12" xfId="35534" xr:uid="{9ADDEFF5-B878-4D11-9228-0098D9E3B8DC}"/>
    <cellStyle name="Normal 17 13" xfId="35535" xr:uid="{94EDA860-D9D0-4463-A86D-9A699A6FFD99}"/>
    <cellStyle name="Normal 17 14" xfId="35531" xr:uid="{5ABFD500-E698-4D61-9CE2-514301D0F515}"/>
    <cellStyle name="Normal 17 2" xfId="35536" xr:uid="{BE51BA16-7D49-4F4F-92BE-0BFDF60F2F7C}"/>
    <cellStyle name="Normal 17 3" xfId="35537" xr:uid="{216ED20F-1547-4311-965D-745C290AD7CD}"/>
    <cellStyle name="Normal 17 4" xfId="35538" xr:uid="{5594D51B-B80B-4714-8CC6-9382D42F9EF0}"/>
    <cellStyle name="Normal 17 5" xfId="35539" xr:uid="{92A33362-B7D1-43A2-AF78-B0F918EF96FD}"/>
    <cellStyle name="Normal 17 6" xfId="35540" xr:uid="{0CC1FCB1-50E8-4E5B-A3E9-561F26ED4671}"/>
    <cellStyle name="Normal 17 7" xfId="35541" xr:uid="{6F7428BD-EF84-4841-B605-D93DF2795278}"/>
    <cellStyle name="Normal 17 8" xfId="35542" xr:uid="{A7C2650E-3AAA-4E2A-BE57-A2EAAC1C9C1D}"/>
    <cellStyle name="Normal 17 9" xfId="35543" xr:uid="{77C99F21-BD36-499D-8302-6D66A652D333}"/>
    <cellStyle name="Normal 18" xfId="8398" xr:uid="{54570B3A-764D-4CE4-A6EE-A4C235662DD2}"/>
    <cellStyle name="Normal 18 2" xfId="25057" xr:uid="{27816AE3-8B46-416F-8E7B-223D0A17AB9E}"/>
    <cellStyle name="Normal 19" xfId="33787" xr:uid="{A1F17EC3-970C-4E11-BEB3-6104BD524FBD}"/>
    <cellStyle name="Normal 19 2" xfId="34732" xr:uid="{6A11F088-0231-4BC0-8F05-D5B1F6604888}"/>
    <cellStyle name="Normal 2" xfId="2" xr:uid="{9AE93892-8D40-4AB4-8E2A-69D2C7B2F456}"/>
    <cellStyle name="Normal 2 10" xfId="34733" xr:uid="{C2C69E93-72BF-421E-81EA-ADA767E6E926}"/>
    <cellStyle name="Normal 2 11" xfId="35544" xr:uid="{49B6CC1C-1C81-4DA5-9AED-BA467409D93F}"/>
    <cellStyle name="Normal 2 12" xfId="35545" xr:uid="{C42326DD-D126-44AB-A2AC-109B3A36A381}"/>
    <cellStyle name="Normal 2 13" xfId="35546" xr:uid="{04F7CC05-442B-4D21-B245-4ECA2EC613E5}"/>
    <cellStyle name="Normal 2 14" xfId="35547" xr:uid="{5EBF2152-30A6-4BE1-98C0-C9695229EC0C}"/>
    <cellStyle name="Normal 2 15" xfId="35548" xr:uid="{0EDF5E53-E8CF-4DA0-8618-3D9813CF9A1E}"/>
    <cellStyle name="Normal 2 16" xfId="35549" xr:uid="{170EA241-548A-45CE-A838-E450BC7A5577}"/>
    <cellStyle name="Normal 2 17" xfId="35550" xr:uid="{3350BB1D-42F5-49F7-ACBF-176768E72A60}"/>
    <cellStyle name="Normal 2 18" xfId="36286" xr:uid="{F4502D5D-2C64-4984-A640-61E4D3EEA76C}"/>
    <cellStyle name="Normal 2 2" xfId="74" xr:uid="{B38496F0-131C-4E6A-8BE4-89D5408B0BD8}"/>
    <cellStyle name="Normal 2 2 10" xfId="35552" xr:uid="{3C3390CA-CAAC-4368-B9E0-CC8B4020C783}"/>
    <cellStyle name="Normal 2 2 11" xfId="35553" xr:uid="{05CC4E9C-3154-4A90-93C4-881C518ADBDF}"/>
    <cellStyle name="Normal 2 2 12" xfId="35554" xr:uid="{B3CADD4C-B3A4-4A9A-B747-5488CE18C3A2}"/>
    <cellStyle name="Normal 2 2 13" xfId="35555" xr:uid="{7C06343E-31BD-46CA-8A15-26A32D13F6BA}"/>
    <cellStyle name="Normal 2 2 14" xfId="35551" xr:uid="{35D2CDF9-075D-48A3-8022-B8952943431F}"/>
    <cellStyle name="Normal 2 2 2" xfId="135" xr:uid="{C594CBD5-9A8C-44E8-899C-AB42622EC1BE}"/>
    <cellStyle name="Normal 2 2 2 2" xfId="2722" xr:uid="{DFE10CFF-B863-4CC5-AABA-5B62CD3B3016}"/>
    <cellStyle name="Normal 2 2 2 2 2" xfId="33669" xr:uid="{CF11C3F6-581F-4EA6-8D79-F1FBD6247E1A}"/>
    <cellStyle name="Normal 2 2 2 3" xfId="33394" xr:uid="{5D857204-DE55-4B83-864B-2ABF2DC9CB57}"/>
    <cellStyle name="Normal 2 2 2 4" xfId="35556" xr:uid="{B7C74465-129F-47CE-B45E-BEAD754E17DB}"/>
    <cellStyle name="Normal 2 2 3" xfId="35557" xr:uid="{3C0940C6-2021-4482-96EB-FD4F981D709C}"/>
    <cellStyle name="Normal 2 2 4" xfId="35558" xr:uid="{254DE0A4-62E5-4199-ADE0-15BAA38D54E3}"/>
    <cellStyle name="Normal 2 2 5" xfId="35559" xr:uid="{7D7BD6DF-4313-4FD2-B66D-E8D69E5D0294}"/>
    <cellStyle name="Normal 2 2 6" xfId="35560" xr:uid="{284E6A8E-23D7-4AD3-B6D3-CA34A7912B4F}"/>
    <cellStyle name="Normal 2 2 7" xfId="35561" xr:uid="{1AD3F0E7-8268-4E35-9F2C-EC8FD490E13C}"/>
    <cellStyle name="Normal 2 2 8" xfId="35562" xr:uid="{71189525-274D-4345-BDD1-93A50590259B}"/>
    <cellStyle name="Normal 2 2 9" xfId="35563" xr:uid="{E38F5202-21F8-4EB7-A9DF-FDE6FDF2897D}"/>
    <cellStyle name="Normal 2 3" xfId="283" xr:uid="{17DAC035-540B-462B-A347-7D3468615544}"/>
    <cellStyle name="Normal 2 3 10" xfId="35564" xr:uid="{9C565011-01A6-4270-8D98-B6020D9C7BB9}"/>
    <cellStyle name="Normal 2 3 11" xfId="35565" xr:uid="{1F89F322-4BB7-482C-8DC4-3415A030DA0D}"/>
    <cellStyle name="Normal 2 3 12" xfId="35566" xr:uid="{1B6713EE-AFBC-4589-8A54-F7737BF69631}"/>
    <cellStyle name="Normal 2 3 13" xfId="35567" xr:uid="{79DC3198-DCFF-498B-8E4C-DEA85CA94449}"/>
    <cellStyle name="Normal 2 3 2" xfId="2841" xr:uid="{64C8BF86-6CDC-4830-A8BE-CA9A8B32C247}"/>
    <cellStyle name="Normal 2 3 2 2" xfId="33786" xr:uid="{76061FCC-BFFE-4942-AA6F-69A1D53326F3}"/>
    <cellStyle name="Normal 2 3 2 3" xfId="34201" xr:uid="{30E5865B-19C8-4E22-AE9D-A7465724E228}"/>
    <cellStyle name="Normal 2 3 2 4" xfId="35568" xr:uid="{1A0AF294-7E70-4CC2-A865-134AD2D5566C}"/>
    <cellStyle name="Normal 2 3 3" xfId="33936" xr:uid="{24383A98-88AD-412E-8BC0-2C05560D780A}"/>
    <cellStyle name="Normal 2 3 3 2" xfId="35569" xr:uid="{A649F206-8228-4AA8-A663-E4FFE900E7E4}"/>
    <cellStyle name="Normal 2 3 4" xfId="35570" xr:uid="{1E503BDE-0234-42FB-9558-647264F979A6}"/>
    <cellStyle name="Normal 2 3 5" xfId="35571" xr:uid="{E4450DC2-3085-4047-966A-D8B09BF6493E}"/>
    <cellStyle name="Normal 2 3 6" xfId="35572" xr:uid="{28BE45D2-5CD6-4DCD-A70C-DE42428FE5A0}"/>
    <cellStyle name="Normal 2 3 7" xfId="35573" xr:uid="{727C5984-CDED-4B14-BE3E-CA6F65BE1D1F}"/>
    <cellStyle name="Normal 2 3 8" xfId="35574" xr:uid="{1F32CB18-F5EA-4289-A648-4384EA225106}"/>
    <cellStyle name="Normal 2 3 9" xfId="35575" xr:uid="{DD3AB3CB-9B12-47F2-B2A7-0B1F82262D5D}"/>
    <cellStyle name="Normal 2 4" xfId="2840" xr:uid="{EF719C0D-5138-4A70-952A-BC0E80DE097E}"/>
    <cellStyle name="Normal 2 4 10" xfId="35577" xr:uid="{D5A2A384-63B3-41DE-BBC2-83A49A3CE82D}"/>
    <cellStyle name="Normal 2 4 11" xfId="35578" xr:uid="{8A3BE861-4699-4F7B-8A08-E5D5839267A1}"/>
    <cellStyle name="Normal 2 4 12" xfId="35579" xr:uid="{BCDBA53F-AC53-447F-A789-A969D2B5EACE}"/>
    <cellStyle name="Normal 2 4 13" xfId="35580" xr:uid="{39BCC235-4E06-4465-8B6A-B6A94753C3F2}"/>
    <cellStyle name="Normal 2 4 14" xfId="35576" xr:uid="{F1C5F451-A5CE-4DBA-92CD-DDAFEF2BF126}"/>
    <cellStyle name="Normal 2 4 2" xfId="33825" xr:uid="{20899B30-EEF8-432A-A360-25D0ED49EA8E}"/>
    <cellStyle name="Normal 2 4 2 2" xfId="35581" xr:uid="{571B6EEA-DBA2-4D10-BFD9-4C3FD1E01747}"/>
    <cellStyle name="Normal 2 4 3" xfId="35582" xr:uid="{D4F1D8AA-A5A5-4C6D-9097-36C5ABEC1923}"/>
    <cellStyle name="Normal 2 4 4" xfId="35583" xr:uid="{5A1B9EA5-31A6-424E-8641-4FA381F171DC}"/>
    <cellStyle name="Normal 2 4 5" xfId="35584" xr:uid="{2C9156E0-BB62-4B0A-98B6-CC8B57175120}"/>
    <cellStyle name="Normal 2 4 6" xfId="35585" xr:uid="{BFA6E8E3-8917-4A29-B850-853EA2436ACC}"/>
    <cellStyle name="Normal 2 4 7" xfId="35586" xr:uid="{AD3B952B-EBAC-4765-BD65-1E7DF01FD5BF}"/>
    <cellStyle name="Normal 2 4 8" xfId="35587" xr:uid="{F1D88C1B-2755-4D3C-90A7-03DE025185F1}"/>
    <cellStyle name="Normal 2 4 9" xfId="35588" xr:uid="{A4D33ECC-897B-4988-B71C-1B0FD1603047}"/>
    <cellStyle name="Normal 2 5" xfId="35589" xr:uid="{501CE04D-8523-4341-BEA5-31F0BEDA7F01}"/>
    <cellStyle name="Normal 2 6" xfId="35590" xr:uid="{959A924C-6959-4509-B33E-D4B963775F87}"/>
    <cellStyle name="Normal 2 7" xfId="35591" xr:uid="{792EAB15-4717-4247-A19E-F1784CC30265}"/>
    <cellStyle name="Normal 2 8" xfId="35592" xr:uid="{A38690B8-FBE8-420C-9605-27A4FA036F0A}"/>
    <cellStyle name="Normal 2 9" xfId="35593" xr:uid="{588A88BB-D435-4BB2-80CB-3AF9931F8698}"/>
    <cellStyle name="Normal 20" xfId="34672" xr:uid="{AB7615EB-A8E0-4574-BEB1-76F513E810E6}"/>
    <cellStyle name="Normal 20 2" xfId="35594" xr:uid="{D181D30C-CFD2-4AEC-BA79-0ED4B5738299}"/>
    <cellStyle name="Normal 21" xfId="34673" xr:uid="{09A0440F-2932-4163-8492-A13A5F300CFE}"/>
    <cellStyle name="Normal 21 2" xfId="36285" xr:uid="{12FB6F18-FF6D-4BF4-896F-15331BEE36EC}"/>
    <cellStyle name="Normal 22" xfId="34675" xr:uid="{AD10D329-4787-4485-8ED1-974273C7850D}"/>
    <cellStyle name="Normal 23" xfId="60" xr:uid="{81F82BBD-7B19-4590-8301-DA52F713632B}"/>
    <cellStyle name="Normal 23 2" xfId="36288" xr:uid="{55ACF443-5BEF-49DA-B268-25F0BED72BDC}"/>
    <cellStyle name="Normal 26" xfId="35595" xr:uid="{CC627E8D-C831-4999-8E39-46ECE7D57599}"/>
    <cellStyle name="Normal 29" xfId="34731" xr:uid="{190191E2-5550-4DED-808C-14FC5FDC69C9}"/>
    <cellStyle name="Normal 3" xfId="65" xr:uid="{CD75B378-2DD5-45A6-84B4-8D2874A32EEB}"/>
    <cellStyle name="Normal 3 10" xfId="288" xr:uid="{ACE00FD1-04DD-4EB1-A879-C3939F44A1CA}"/>
    <cellStyle name="Normal 3 10 10" xfId="35596" xr:uid="{8F42A7DE-ECE0-4964-98EA-0C44A44A7B55}"/>
    <cellStyle name="Normal 3 10 2" xfId="525" xr:uid="{89168FF6-0C05-40EF-8A20-110B0A04EA9D}"/>
    <cellStyle name="Normal 3 10 2 2" xfId="1001" xr:uid="{EF2B2F05-4D58-412E-9F42-0B99FA6BE089}"/>
    <cellStyle name="Normal 3 10 2 2 2" xfId="2329" xr:uid="{574CBD46-91F9-496A-8A4D-4E334C86A168}"/>
    <cellStyle name="Normal 3 10 2 2 2 2" xfId="5119" xr:uid="{7FA2B381-FA6C-4A9E-95C7-A79A70F95289}"/>
    <cellStyle name="Normal 3 10 2 2 2 2 2" xfId="13449" xr:uid="{19C9A39D-5820-48B6-BED5-8D10533F7977}"/>
    <cellStyle name="Normal 3 10 2 2 2 2 2 2" xfId="30106" xr:uid="{C28B1C3D-42CD-4597-9E57-3B1DEA2F06F7}"/>
    <cellStyle name="Normal 3 10 2 2 2 2 3" xfId="21778" xr:uid="{09EC44E6-4071-4595-8D7B-1C7476C7B78B}"/>
    <cellStyle name="Normal 3 10 2 2 2 3" xfId="7895" xr:uid="{BA10B929-9C3B-4997-AC0E-70DB5CA4249D}"/>
    <cellStyle name="Normal 3 10 2 2 2 3 2" xfId="16225" xr:uid="{C95DD1C6-F333-4366-9501-A2BC3EF59CDD}"/>
    <cellStyle name="Normal 3 10 2 2 2 3 2 2" xfId="32882" xr:uid="{92766023-BCB7-4828-9E9A-661ACAEAB2E5}"/>
    <cellStyle name="Normal 3 10 2 2 2 3 3" xfId="24554" xr:uid="{2B2911F2-363B-4C34-A6DB-B3F080E3D9B8}"/>
    <cellStyle name="Normal 3 10 2 2 2 4" xfId="10673" xr:uid="{F5A65719-2100-4612-BE25-ED61F7440104}"/>
    <cellStyle name="Normal 3 10 2 2 2 4 2" xfId="27330" xr:uid="{F457AD8F-C6A9-4A1D-A7F7-EDA3D65AF9CB}"/>
    <cellStyle name="Normal 3 10 2 2 2 5" xfId="19002" xr:uid="{F4A89DE7-F199-4185-BE58-9FF0EAF68811}"/>
    <cellStyle name="Normal 3 10 2 2 3" xfId="3792" xr:uid="{FC5D2C51-0780-4A83-8CC9-AF91BE301B34}"/>
    <cellStyle name="Normal 3 10 2 2 3 2" xfId="12122" xr:uid="{E52791BB-FD8D-4A0D-9CB7-945964FE0443}"/>
    <cellStyle name="Normal 3 10 2 2 3 2 2" xfId="28779" xr:uid="{50DB2264-9D14-42B4-A752-BAD9808A08C3}"/>
    <cellStyle name="Normal 3 10 2 2 3 3" xfId="20451" xr:uid="{4C23F8E6-634E-448E-8719-650D21471F0B}"/>
    <cellStyle name="Normal 3 10 2 2 4" xfId="6568" xr:uid="{FB0F28AE-B187-45D1-B88B-49A5CA490861}"/>
    <cellStyle name="Normal 3 10 2 2 4 2" xfId="14898" xr:uid="{72354730-3836-4BF4-B516-E3E45FDB097E}"/>
    <cellStyle name="Normal 3 10 2 2 4 2 2" xfId="31555" xr:uid="{D483E723-411A-4E52-BEF0-D7E23E4EE1F5}"/>
    <cellStyle name="Normal 3 10 2 2 4 3" xfId="23227" xr:uid="{0337D571-3D0F-4E1D-8214-FAF61D51FE17}"/>
    <cellStyle name="Normal 3 10 2 2 5" xfId="9346" xr:uid="{9F03085C-8800-45F2-A719-1D035428C231}"/>
    <cellStyle name="Normal 3 10 2 2 5 2" xfId="26003" xr:uid="{C1EB2AD4-F3D0-4BAE-9AC3-2F6E380B1DB1}"/>
    <cellStyle name="Normal 3 10 2 2 6" xfId="17675" xr:uid="{27FE9596-61EC-407D-A0CC-48472B0EBDF7}"/>
    <cellStyle name="Normal 3 10 2 3" xfId="1855" xr:uid="{34F8EC15-A076-4C8F-9FDB-F8DCC9444996}"/>
    <cellStyle name="Normal 3 10 2 3 2" xfId="4645" xr:uid="{E23383BC-EEFF-4066-A764-FB87E8F4F46F}"/>
    <cellStyle name="Normal 3 10 2 3 2 2" xfId="12975" xr:uid="{B840CE2A-F5A9-4C74-8194-A448264F6138}"/>
    <cellStyle name="Normal 3 10 2 3 2 2 2" xfId="29632" xr:uid="{48642E35-49E6-43D4-A8EE-2A1C168C09BB}"/>
    <cellStyle name="Normal 3 10 2 3 2 3" xfId="21304" xr:uid="{272CD4D6-56BA-4E30-9E06-3A5D7A7F2A49}"/>
    <cellStyle name="Normal 3 10 2 3 3" xfId="7421" xr:uid="{A41FAB06-3F44-49F8-BB61-956DAB5104F6}"/>
    <cellStyle name="Normal 3 10 2 3 3 2" xfId="15751" xr:uid="{F6221666-9E84-4D5F-9E98-4F869CBB302F}"/>
    <cellStyle name="Normal 3 10 2 3 3 2 2" xfId="32408" xr:uid="{9070A9A8-C7BE-4C55-B1C8-D74FA69E9AF2}"/>
    <cellStyle name="Normal 3 10 2 3 3 3" xfId="24080" xr:uid="{B5C0044C-FC39-43E2-818F-DD099F521748}"/>
    <cellStyle name="Normal 3 10 2 3 4" xfId="10199" xr:uid="{6FC49A1A-504F-493F-BB0B-BB36E68A952B}"/>
    <cellStyle name="Normal 3 10 2 3 4 2" xfId="26856" xr:uid="{44C1A77A-4D6B-43A3-BFFA-74F2FA75B670}"/>
    <cellStyle name="Normal 3 10 2 3 5" xfId="18528" xr:uid="{F3FC2113-2F06-4F3C-BEF0-474BF1C14900}"/>
    <cellStyle name="Normal 3 10 2 4" xfId="3318" xr:uid="{BE1D9696-4C6E-4047-B2FC-B51D29CA6B32}"/>
    <cellStyle name="Normal 3 10 2 4 2" xfId="11648" xr:uid="{E8320DB2-CFC9-4B2D-97FA-FCB18D662BE2}"/>
    <cellStyle name="Normal 3 10 2 4 2 2" xfId="28305" xr:uid="{A4A1CF55-9D46-4752-A7A3-33196FD496FC}"/>
    <cellStyle name="Normal 3 10 2 4 3" xfId="19977" xr:uid="{DAE48CD7-4C10-4F69-86D8-BBE147DD39D2}"/>
    <cellStyle name="Normal 3 10 2 5" xfId="6094" xr:uid="{E99082FC-A81C-4EA6-89A3-23804E65F794}"/>
    <cellStyle name="Normal 3 10 2 5 2" xfId="14424" xr:uid="{4B971E86-4DE1-4290-AEC1-0EAA8BA618B9}"/>
    <cellStyle name="Normal 3 10 2 5 2 2" xfId="31081" xr:uid="{E374EC42-D640-4614-AAF7-CEE19F42BE78}"/>
    <cellStyle name="Normal 3 10 2 5 3" xfId="22753" xr:uid="{CD1D2A2C-0523-47D6-A26A-6BBEFD95B096}"/>
    <cellStyle name="Normal 3 10 2 6" xfId="8872" xr:uid="{BB8224A3-E453-459B-9274-00864A0681A0}"/>
    <cellStyle name="Normal 3 10 2 6 2" xfId="25529" xr:uid="{6BC45ECE-59D8-401C-8F7E-38DE24E79BFF}"/>
    <cellStyle name="Normal 3 10 2 7" xfId="17201" xr:uid="{3B62F356-5F52-4DDC-98CA-70C967762A8E}"/>
    <cellStyle name="Normal 3 10 3" xfId="761" xr:uid="{6E4284F9-0136-4C8C-AE24-36DDF28C9214}"/>
    <cellStyle name="Normal 3 10 3 2" xfId="2091" xr:uid="{E90C7B77-9C0E-4289-8280-7D1FE73275DF}"/>
    <cellStyle name="Normal 3 10 3 2 2" xfId="4881" xr:uid="{CD58C279-F55D-4006-92EF-694A8248161B}"/>
    <cellStyle name="Normal 3 10 3 2 2 2" xfId="13211" xr:uid="{9DC62933-3B58-4587-BC3E-370984560CA4}"/>
    <cellStyle name="Normal 3 10 3 2 2 2 2" xfId="29868" xr:uid="{4A4A7588-8F08-4B39-B772-30A10A2C6824}"/>
    <cellStyle name="Normal 3 10 3 2 2 3" xfId="21540" xr:uid="{C12C6125-4703-4A58-857F-41D7AC959ED1}"/>
    <cellStyle name="Normal 3 10 3 2 3" xfId="7657" xr:uid="{D0DF5F48-6FDF-4F28-A0C4-4BA16D907BE6}"/>
    <cellStyle name="Normal 3 10 3 2 3 2" xfId="15987" xr:uid="{47DEDAF1-A8E8-4D06-AB74-446F94795538}"/>
    <cellStyle name="Normal 3 10 3 2 3 2 2" xfId="32644" xr:uid="{1228027A-980E-4DE1-8DA5-C9249B465383}"/>
    <cellStyle name="Normal 3 10 3 2 3 3" xfId="24316" xr:uid="{F89B42A9-DD83-47BA-A4F0-3C64A874A771}"/>
    <cellStyle name="Normal 3 10 3 2 4" xfId="10435" xr:uid="{465C87A3-8319-4A22-BE0C-77A8689EBEF6}"/>
    <cellStyle name="Normal 3 10 3 2 4 2" xfId="27092" xr:uid="{B6BD229C-533A-4AF9-8B1F-9A32FF889AE7}"/>
    <cellStyle name="Normal 3 10 3 2 5" xfId="18764" xr:uid="{CD60E6B5-82F1-4A75-B04F-EC7E2C4F8EE1}"/>
    <cellStyle name="Normal 3 10 3 3" xfId="3554" xr:uid="{96E22EDC-AEB0-4032-BC2A-EB01AD6FF800}"/>
    <cellStyle name="Normal 3 10 3 3 2" xfId="11884" xr:uid="{61A6AC8F-99E1-4F25-B177-DDB72FF31DE9}"/>
    <cellStyle name="Normal 3 10 3 3 2 2" xfId="28541" xr:uid="{86CF1DF7-97CD-47D1-BD20-E035EE970423}"/>
    <cellStyle name="Normal 3 10 3 3 3" xfId="20213" xr:uid="{4EC0658F-C57D-4142-9B3D-9BCD075DB725}"/>
    <cellStyle name="Normal 3 10 3 4" xfId="6330" xr:uid="{F298B810-550F-4990-AAC3-47DF245877CD}"/>
    <cellStyle name="Normal 3 10 3 4 2" xfId="14660" xr:uid="{0EBB5055-CAC8-47D8-B2D4-555B2C1619FE}"/>
    <cellStyle name="Normal 3 10 3 4 2 2" xfId="31317" xr:uid="{BA444627-7187-4F2F-958E-E132796A2E73}"/>
    <cellStyle name="Normal 3 10 3 4 3" xfId="22989" xr:uid="{1318A7D9-6904-4399-9A2F-3D1AD36A9F9B}"/>
    <cellStyle name="Normal 3 10 3 5" xfId="9108" xr:uid="{B3FC1014-D935-428B-98EF-1E73F19D5E81}"/>
    <cellStyle name="Normal 3 10 3 5 2" xfId="25765" xr:uid="{A8D23959-EB42-48BF-94FF-9CE3A7EACCD8}"/>
    <cellStyle name="Normal 3 10 3 6" xfId="17437" xr:uid="{092BF23C-1AC3-424A-930E-5D27299D2CBA}"/>
    <cellStyle name="Normal 3 10 4" xfId="1238" xr:uid="{F2F8BAFF-5E70-4944-B351-7C94C483BEB9}"/>
    <cellStyle name="Normal 3 10 4 2" xfId="2566" xr:uid="{75C0F213-50FB-4913-AD28-A73449613FF6}"/>
    <cellStyle name="Normal 3 10 4 2 2" xfId="5356" xr:uid="{DDA2D906-BFBA-480B-9573-1CCADD291F7E}"/>
    <cellStyle name="Normal 3 10 4 2 2 2" xfId="13686" xr:uid="{1F858149-356D-4C54-9989-A4976C593B68}"/>
    <cellStyle name="Normal 3 10 4 2 2 2 2" xfId="30343" xr:uid="{5FAFB0B4-B0D9-4DF5-AB3C-F9002EB5B0A1}"/>
    <cellStyle name="Normal 3 10 4 2 2 3" xfId="22015" xr:uid="{0344100E-5A52-4E71-A7DB-978055E17FB2}"/>
    <cellStyle name="Normal 3 10 4 2 3" xfId="8132" xr:uid="{AB751AF9-6376-45CA-BB52-980ED22B4CE2}"/>
    <cellStyle name="Normal 3 10 4 2 3 2" xfId="16462" xr:uid="{3536D14A-D100-4378-BAD7-913881D70808}"/>
    <cellStyle name="Normal 3 10 4 2 3 2 2" xfId="33119" xr:uid="{199D7803-92F6-4E25-8F39-08ED67A03580}"/>
    <cellStyle name="Normal 3 10 4 2 3 3" xfId="24791" xr:uid="{00868AE9-7B84-41F4-87B9-DE15DBEC935A}"/>
    <cellStyle name="Normal 3 10 4 2 4" xfId="10910" xr:uid="{4D739C45-29C4-492B-925B-67463F3ED9E6}"/>
    <cellStyle name="Normal 3 10 4 2 4 2" xfId="27567" xr:uid="{6F9C9E7A-001F-40CF-A3EE-9B57AEAB4612}"/>
    <cellStyle name="Normal 3 10 4 2 5" xfId="19239" xr:uid="{C81038BD-9846-4D4B-B6D8-04BE0CC9E527}"/>
    <cellStyle name="Normal 3 10 4 3" xfId="4029" xr:uid="{270CCFB6-FAC4-4538-ADE2-D620772F9659}"/>
    <cellStyle name="Normal 3 10 4 3 2" xfId="12359" xr:uid="{8C22AA66-C4E4-413B-B4E0-287C304FD3F2}"/>
    <cellStyle name="Normal 3 10 4 3 2 2" xfId="29016" xr:uid="{18866637-F5E8-4848-AD2E-E658788F3471}"/>
    <cellStyle name="Normal 3 10 4 3 3" xfId="20688" xr:uid="{84A4FDC9-10AA-42EE-9BE3-BCEB0B587ADE}"/>
    <cellStyle name="Normal 3 10 4 4" xfId="6805" xr:uid="{8159E466-70DA-468C-A38A-70F4A9000497}"/>
    <cellStyle name="Normal 3 10 4 4 2" xfId="15135" xr:uid="{42359FBE-25CD-49AE-AF63-31201D88F9C7}"/>
    <cellStyle name="Normal 3 10 4 4 2 2" xfId="31792" xr:uid="{2EC3A008-B4A9-4B1D-841B-A36985B353D7}"/>
    <cellStyle name="Normal 3 10 4 4 3" xfId="23464" xr:uid="{6286A5F9-D228-435D-A46C-D183C47A7758}"/>
    <cellStyle name="Normal 3 10 4 5" xfId="9583" xr:uid="{22D74CD3-9653-453A-8436-05C61C603847}"/>
    <cellStyle name="Normal 3 10 4 5 2" xfId="26240" xr:uid="{D70EE7FF-6F5B-46AD-B514-8CD66A7868BC}"/>
    <cellStyle name="Normal 3 10 4 6" xfId="17912" xr:uid="{C5A8B316-6AA5-4B63-AF68-B4C7A0F49DDF}"/>
    <cellStyle name="Normal 3 10 5" xfId="1618" xr:uid="{D0743003-C5B2-4208-9A22-4AEEF5F68779}"/>
    <cellStyle name="Normal 3 10 5 2" xfId="4408" xr:uid="{2EF9A570-2B5C-4ACB-8048-9A1BF88380BB}"/>
    <cellStyle name="Normal 3 10 5 2 2" xfId="12738" xr:uid="{AF635515-D743-4D51-816B-6C220A4BA18F}"/>
    <cellStyle name="Normal 3 10 5 2 2 2" xfId="29395" xr:uid="{A84CF101-4179-4A3D-AF9E-0DB17F440039}"/>
    <cellStyle name="Normal 3 10 5 2 3" xfId="21067" xr:uid="{7BA88EC2-B6D4-45C8-A499-7A58E11E803D}"/>
    <cellStyle name="Normal 3 10 5 3" xfId="7184" xr:uid="{E399503D-48F1-406A-9A47-444E9FC0DB99}"/>
    <cellStyle name="Normal 3 10 5 3 2" xfId="15514" xr:uid="{C4274FB0-062A-4AE3-A108-F53F9ABFF688}"/>
    <cellStyle name="Normal 3 10 5 3 2 2" xfId="32171" xr:uid="{05B530DA-CCD7-4F72-AAD8-538D9E211034}"/>
    <cellStyle name="Normal 3 10 5 3 3" xfId="23843" xr:uid="{95CDA2F1-200A-4E7E-851C-42AE711D33AE}"/>
    <cellStyle name="Normal 3 10 5 4" xfId="9962" xr:uid="{78EC95F2-3A77-48D5-B39E-ACABFDF6082B}"/>
    <cellStyle name="Normal 3 10 5 4 2" xfId="26619" xr:uid="{44882E8C-A34B-40EF-BF32-F43F4C69C5EF}"/>
    <cellStyle name="Normal 3 10 5 5" xfId="18291" xr:uid="{ED56F322-8EDF-4438-A027-2BDCC5CF0717}"/>
    <cellStyle name="Normal 3 10 6" xfId="3081" xr:uid="{A68C8645-B831-4F81-8868-EF75CFE4257D}"/>
    <cellStyle name="Normal 3 10 6 2" xfId="11411" xr:uid="{243E5C98-6A17-4A16-BFF7-E5A7BF8CB7E3}"/>
    <cellStyle name="Normal 3 10 6 2 2" xfId="28068" xr:uid="{96D977B3-7886-4BFD-873D-6CAC7D0DF881}"/>
    <cellStyle name="Normal 3 10 6 3" xfId="19740" xr:uid="{EDD7CD3D-CDE7-4A77-A14A-593DA343D36C}"/>
    <cellStyle name="Normal 3 10 7" xfId="5857" xr:uid="{6014E884-FDA5-4F7A-B1DD-1C24ACB804EC}"/>
    <cellStyle name="Normal 3 10 7 2" xfId="14187" xr:uid="{617F454D-4FDD-4D3F-AC40-8715E16E4041}"/>
    <cellStyle name="Normal 3 10 7 2 2" xfId="30844" xr:uid="{A2305EDF-5B8A-481D-9B51-6E983CADB260}"/>
    <cellStyle name="Normal 3 10 7 3" xfId="22516" xr:uid="{BFFB5467-4140-4FA0-AC74-CF8CCD46C05F}"/>
    <cellStyle name="Normal 3 10 8" xfId="8635" xr:uid="{82B45DC1-0EAF-48FB-B961-69F645A6E741}"/>
    <cellStyle name="Normal 3 10 8 2" xfId="25292" xr:uid="{D15EC7D6-0C5D-4CF8-B626-25AAF721413E}"/>
    <cellStyle name="Normal 3 10 9" xfId="16964" xr:uid="{199BC309-98C5-4B94-9658-031678AE3418}"/>
    <cellStyle name="Normal 3 11" xfId="289" xr:uid="{2DFDBADB-55B4-4A63-AF7A-CE329A2307C7}"/>
    <cellStyle name="Normal 3 11 10" xfId="35597" xr:uid="{7DD99A91-4FF1-4B28-8461-390FF9370547}"/>
    <cellStyle name="Normal 3 11 2" xfId="526" xr:uid="{9F1F6BF7-BC1D-4844-BEF7-F308C7685B21}"/>
    <cellStyle name="Normal 3 11 2 2" xfId="1002" xr:uid="{082BE042-F300-4CF6-B4B2-A464C738597B}"/>
    <cellStyle name="Normal 3 11 2 2 2" xfId="2330" xr:uid="{906679BD-B293-44BF-925E-1D770064A322}"/>
    <cellStyle name="Normal 3 11 2 2 2 2" xfId="5120" xr:uid="{F15F015B-2393-424B-B3FE-B5F8FD02ED36}"/>
    <cellStyle name="Normal 3 11 2 2 2 2 2" xfId="13450" xr:uid="{F9AD9BD7-3F80-4E57-B076-CFF54E8FC7E5}"/>
    <cellStyle name="Normal 3 11 2 2 2 2 2 2" xfId="30107" xr:uid="{3B9FB39E-109D-470E-9C45-9CB211DCD66B}"/>
    <cellStyle name="Normal 3 11 2 2 2 2 3" xfId="21779" xr:uid="{01C03D04-2E43-4A96-A126-3C1C64CED05D}"/>
    <cellStyle name="Normal 3 11 2 2 2 3" xfId="7896" xr:uid="{1ED1AE99-6247-47C2-A001-3F93E02489C5}"/>
    <cellStyle name="Normal 3 11 2 2 2 3 2" xfId="16226" xr:uid="{296E702F-E9C3-4F27-85A2-21AE6532DD24}"/>
    <cellStyle name="Normal 3 11 2 2 2 3 2 2" xfId="32883" xr:uid="{654D4C61-986F-40DE-BE53-C429AC9B94C8}"/>
    <cellStyle name="Normal 3 11 2 2 2 3 3" xfId="24555" xr:uid="{8AE31262-838B-4079-B16F-3F6F6C0F62C4}"/>
    <cellStyle name="Normal 3 11 2 2 2 4" xfId="10674" xr:uid="{3F8CCC74-EB73-436D-BE27-7943041F080E}"/>
    <cellStyle name="Normal 3 11 2 2 2 4 2" xfId="27331" xr:uid="{AC2D4988-7310-458B-974E-EBDD33056C68}"/>
    <cellStyle name="Normal 3 11 2 2 2 5" xfId="19003" xr:uid="{0797C0BB-149E-4CF1-8639-B0432392A46C}"/>
    <cellStyle name="Normal 3 11 2 2 3" xfId="3793" xr:uid="{37D91E4D-FB81-4539-9EBF-A65FF3AF3186}"/>
    <cellStyle name="Normal 3 11 2 2 3 2" xfId="12123" xr:uid="{0AE7AAFE-B45C-440C-A68B-97FF127B0D52}"/>
    <cellStyle name="Normal 3 11 2 2 3 2 2" xfId="28780" xr:uid="{DF4F4ED8-A0FA-44D2-A323-591E3D69C8AF}"/>
    <cellStyle name="Normal 3 11 2 2 3 3" xfId="20452" xr:uid="{0F3035CD-1DFF-474B-B7B0-E8206A798B55}"/>
    <cellStyle name="Normal 3 11 2 2 4" xfId="6569" xr:uid="{B1A567C4-62A5-4515-91E0-DA4F229C5C8F}"/>
    <cellStyle name="Normal 3 11 2 2 4 2" xfId="14899" xr:uid="{CE4B5E1C-7065-40AA-9EE8-7F302B66FAFC}"/>
    <cellStyle name="Normal 3 11 2 2 4 2 2" xfId="31556" xr:uid="{F79885E7-DB1B-4FB7-81ED-AFD789260357}"/>
    <cellStyle name="Normal 3 11 2 2 4 3" xfId="23228" xr:uid="{F004486B-18D5-425F-8C2D-38A1CE884C9C}"/>
    <cellStyle name="Normal 3 11 2 2 5" xfId="9347" xr:uid="{C74ED5BF-A6F9-468B-BC66-B1F9DDDA7741}"/>
    <cellStyle name="Normal 3 11 2 2 5 2" xfId="26004" xr:uid="{9F09A4A1-701B-454E-9333-EF228057C44E}"/>
    <cellStyle name="Normal 3 11 2 2 6" xfId="17676" xr:uid="{4F25E965-3A14-45C9-B399-346B6C59C784}"/>
    <cellStyle name="Normal 3 11 2 3" xfId="1856" xr:uid="{6E03E9FB-2148-4391-8EEC-F8BF657A0E2B}"/>
    <cellStyle name="Normal 3 11 2 3 2" xfId="4646" xr:uid="{2F4DDD6B-C432-43FF-AF38-444A4AE07CCF}"/>
    <cellStyle name="Normal 3 11 2 3 2 2" xfId="12976" xr:uid="{39C23E3B-9BF5-4348-8661-C26A7D85A729}"/>
    <cellStyle name="Normal 3 11 2 3 2 2 2" xfId="29633" xr:uid="{908D6898-047C-44FD-8243-CBAD55952BED}"/>
    <cellStyle name="Normal 3 11 2 3 2 3" xfId="21305" xr:uid="{37C4B206-410B-4C8D-B8BD-1304EFDB782B}"/>
    <cellStyle name="Normal 3 11 2 3 3" xfId="7422" xr:uid="{39F1FC01-2005-4F87-B594-0946D74425CF}"/>
    <cellStyle name="Normal 3 11 2 3 3 2" xfId="15752" xr:uid="{9B479A1E-F3C1-4D87-9C78-9DE222718B38}"/>
    <cellStyle name="Normal 3 11 2 3 3 2 2" xfId="32409" xr:uid="{30DEF56E-A17D-4545-A3AE-AE63C5366831}"/>
    <cellStyle name="Normal 3 11 2 3 3 3" xfId="24081" xr:uid="{B666CD99-EBEE-45E0-A897-D4B3B80C0F96}"/>
    <cellStyle name="Normal 3 11 2 3 4" xfId="10200" xr:uid="{4F57C3E1-C6D0-41AB-ADE3-7652BA315EB9}"/>
    <cellStyle name="Normal 3 11 2 3 4 2" xfId="26857" xr:uid="{FE59A35C-6A05-49D4-8A1F-C8B201EDA61E}"/>
    <cellStyle name="Normal 3 11 2 3 5" xfId="18529" xr:uid="{109419F7-8F01-46B9-886A-4B54A1D43C2C}"/>
    <cellStyle name="Normal 3 11 2 4" xfId="3319" xr:uid="{EB4B309E-085F-424C-9717-0FCAFE725518}"/>
    <cellStyle name="Normal 3 11 2 4 2" xfId="11649" xr:uid="{F152C35F-B709-4DAF-8C20-CDCB73806ACF}"/>
    <cellStyle name="Normal 3 11 2 4 2 2" xfId="28306" xr:uid="{8A77E1EC-5BFE-4209-896E-96C031F06EEF}"/>
    <cellStyle name="Normal 3 11 2 4 3" xfId="19978" xr:uid="{D9F9F4BE-FA09-48D1-8C34-C09D66AF88EF}"/>
    <cellStyle name="Normal 3 11 2 5" xfId="6095" xr:uid="{443179F1-EDA6-4FCC-9912-22324AAD424F}"/>
    <cellStyle name="Normal 3 11 2 5 2" xfId="14425" xr:uid="{90937925-C9BE-4CB3-92B8-CA03D779C46B}"/>
    <cellStyle name="Normal 3 11 2 5 2 2" xfId="31082" xr:uid="{EC48E089-8C63-4150-B3A5-27D1D8FF98F7}"/>
    <cellStyle name="Normal 3 11 2 5 3" xfId="22754" xr:uid="{157B6624-909D-405B-9F9A-81A79FF0D096}"/>
    <cellStyle name="Normal 3 11 2 6" xfId="8873" xr:uid="{0343CCAB-BBBD-433E-A6EC-7969F8594BEE}"/>
    <cellStyle name="Normal 3 11 2 6 2" xfId="25530" xr:uid="{001B7207-5E24-4F68-9C90-11C028AC46E4}"/>
    <cellStyle name="Normal 3 11 2 7" xfId="17202" xr:uid="{7A8B8992-F4AE-4839-8327-7C4179E9CDB1}"/>
    <cellStyle name="Normal 3 11 3" xfId="762" xr:uid="{896BF8BE-612C-467D-B884-5CCA510FB760}"/>
    <cellStyle name="Normal 3 11 3 2" xfId="2092" xr:uid="{7FD2D89C-645D-409F-AFBC-72AE610A3857}"/>
    <cellStyle name="Normal 3 11 3 2 2" xfId="4882" xr:uid="{3CDEB7AD-5CF2-472F-A496-D09186C96562}"/>
    <cellStyle name="Normal 3 11 3 2 2 2" xfId="13212" xr:uid="{5FAC00AD-408F-4EBA-8F26-83FED2AD220F}"/>
    <cellStyle name="Normal 3 11 3 2 2 2 2" xfId="29869" xr:uid="{1F083CA0-5C07-49CD-93F0-D7ED23C9AB40}"/>
    <cellStyle name="Normal 3 11 3 2 2 3" xfId="21541" xr:uid="{A4FB2752-8C89-4866-BD86-D5593B17C24D}"/>
    <cellStyle name="Normal 3 11 3 2 3" xfId="7658" xr:uid="{D4DE6EA7-BFF4-44FD-B526-ECD6BB73619A}"/>
    <cellStyle name="Normal 3 11 3 2 3 2" xfId="15988" xr:uid="{82DEBE84-82BF-4D11-B836-69C2FA8B7172}"/>
    <cellStyle name="Normal 3 11 3 2 3 2 2" xfId="32645" xr:uid="{8047593B-4796-4DEA-BA22-FE0D248A9118}"/>
    <cellStyle name="Normal 3 11 3 2 3 3" xfId="24317" xr:uid="{51F5A846-BA76-4526-A5EE-C84B8C2B513B}"/>
    <cellStyle name="Normal 3 11 3 2 4" xfId="10436" xr:uid="{7B027419-A2C8-44E1-BC14-F697C22BB8EC}"/>
    <cellStyle name="Normal 3 11 3 2 4 2" xfId="27093" xr:uid="{062109EB-95DE-42B7-9A5B-309F16D6E22B}"/>
    <cellStyle name="Normal 3 11 3 2 5" xfId="18765" xr:uid="{29050276-BDAA-47FF-957B-5555B78AEA0D}"/>
    <cellStyle name="Normal 3 11 3 3" xfId="3555" xr:uid="{956BCBC6-1B86-4883-9440-FEFDE3B30643}"/>
    <cellStyle name="Normal 3 11 3 3 2" xfId="11885" xr:uid="{0A25C3BB-B1C6-4AF7-B7D6-751DCC92427E}"/>
    <cellStyle name="Normal 3 11 3 3 2 2" xfId="28542" xr:uid="{524C84DE-23B5-4D60-846E-95E455FA32FE}"/>
    <cellStyle name="Normal 3 11 3 3 3" xfId="20214" xr:uid="{C219FB80-AFD9-427A-8ACC-7697F9FC87C7}"/>
    <cellStyle name="Normal 3 11 3 4" xfId="6331" xr:uid="{1194D626-A88B-4222-A41F-D63F411C66E3}"/>
    <cellStyle name="Normal 3 11 3 4 2" xfId="14661" xr:uid="{D2341410-7C37-4040-815E-7B682A8B2CBC}"/>
    <cellStyle name="Normal 3 11 3 4 2 2" xfId="31318" xr:uid="{44339EDA-5EA3-43D3-B3CF-81C487B16D27}"/>
    <cellStyle name="Normal 3 11 3 4 3" xfId="22990" xr:uid="{E3674E38-DDCE-4EC6-8F6B-6D48F937E456}"/>
    <cellStyle name="Normal 3 11 3 5" xfId="9109" xr:uid="{085FBC27-8867-4875-9DFC-8BB9F1B31EC2}"/>
    <cellStyle name="Normal 3 11 3 5 2" xfId="25766" xr:uid="{6913C0CD-346B-491D-A94D-E008A8752DE7}"/>
    <cellStyle name="Normal 3 11 3 6" xfId="17438" xr:uid="{7A37C862-98D6-4CA3-AB95-E2E41E7B7C2F}"/>
    <cellStyle name="Normal 3 11 4" xfId="1239" xr:uid="{02269E45-1E73-430F-AEAF-D31D97882481}"/>
    <cellStyle name="Normal 3 11 4 2" xfId="2567" xr:uid="{C5CD76F0-35C1-429E-A9EF-C0FE458AE447}"/>
    <cellStyle name="Normal 3 11 4 2 2" xfId="5357" xr:uid="{CC5840F7-A248-49AF-AF99-72631E917400}"/>
    <cellStyle name="Normal 3 11 4 2 2 2" xfId="13687" xr:uid="{9EF3A46B-0B28-4C2C-A801-7E6CA2957DFB}"/>
    <cellStyle name="Normal 3 11 4 2 2 2 2" xfId="30344" xr:uid="{7D18A309-1E0C-4286-9CDC-7B1CFBE64518}"/>
    <cellStyle name="Normal 3 11 4 2 2 3" xfId="22016" xr:uid="{B45F0D36-19A8-44D5-A375-E0065C00FBEE}"/>
    <cellStyle name="Normal 3 11 4 2 3" xfId="8133" xr:uid="{22C258A1-3D69-49B6-B917-2684FF8C8DAA}"/>
    <cellStyle name="Normal 3 11 4 2 3 2" xfId="16463" xr:uid="{3A5AC3BA-B3FC-4406-95C4-57BA6E17EF0F}"/>
    <cellStyle name="Normal 3 11 4 2 3 2 2" xfId="33120" xr:uid="{BE923793-FF1D-47A0-ACFC-5CF8B4FF4C10}"/>
    <cellStyle name="Normal 3 11 4 2 3 3" xfId="24792" xr:uid="{0837BEA0-AC62-4A64-9994-9EA88CDCBD61}"/>
    <cellStyle name="Normal 3 11 4 2 4" xfId="10911" xr:uid="{10AD3178-409A-47BE-A9BD-DF3032F7D512}"/>
    <cellStyle name="Normal 3 11 4 2 4 2" xfId="27568" xr:uid="{26840B86-7D02-4F63-822D-4DF2614C350C}"/>
    <cellStyle name="Normal 3 11 4 2 5" xfId="19240" xr:uid="{66E6605C-3EC3-4454-ADD8-1DC7EB966659}"/>
    <cellStyle name="Normal 3 11 4 3" xfId="4030" xr:uid="{DCE491DA-E0EF-4BC1-9CE8-E1FB2B97EB8D}"/>
    <cellStyle name="Normal 3 11 4 3 2" xfId="12360" xr:uid="{51021901-E422-4935-A77F-52F74631E823}"/>
    <cellStyle name="Normal 3 11 4 3 2 2" xfId="29017" xr:uid="{C2545C6C-7232-4A86-8F9B-F996E6F29B72}"/>
    <cellStyle name="Normal 3 11 4 3 3" xfId="20689" xr:uid="{476E354E-A4BA-402B-9C52-4946515F9203}"/>
    <cellStyle name="Normal 3 11 4 4" xfId="6806" xr:uid="{EB36BCF4-877C-4DFE-96E6-B578F3D4C6BC}"/>
    <cellStyle name="Normal 3 11 4 4 2" xfId="15136" xr:uid="{8C6D242B-7690-4057-A9B0-9C69572B4317}"/>
    <cellStyle name="Normal 3 11 4 4 2 2" xfId="31793" xr:uid="{C22026B2-C276-473F-A0FC-97348FEF569B}"/>
    <cellStyle name="Normal 3 11 4 4 3" xfId="23465" xr:uid="{F5FEAE9A-8B3B-4844-978F-D60293999EB5}"/>
    <cellStyle name="Normal 3 11 4 5" xfId="9584" xr:uid="{6F911320-3ED9-494C-8732-D52F0F795C27}"/>
    <cellStyle name="Normal 3 11 4 5 2" xfId="26241" xr:uid="{51C58862-A16C-4FAC-9A95-AF2E705F90C6}"/>
    <cellStyle name="Normal 3 11 4 6" xfId="17913" xr:uid="{5D010DEF-C1D2-4411-8E39-0D7E9C58A4CC}"/>
    <cellStyle name="Normal 3 11 5" xfId="1619" xr:uid="{0F261316-A638-4F23-965E-E45CACEB7A02}"/>
    <cellStyle name="Normal 3 11 5 2" xfId="4409" xr:uid="{3C8B5939-B68E-48F6-82C9-DE8B20D5674A}"/>
    <cellStyle name="Normal 3 11 5 2 2" xfId="12739" xr:uid="{BBBAE803-60DE-4934-B71E-B818BA7F4FED}"/>
    <cellStyle name="Normal 3 11 5 2 2 2" xfId="29396" xr:uid="{4D018CDD-3CD7-4D05-8EAC-6FD1ABCBCCA0}"/>
    <cellStyle name="Normal 3 11 5 2 3" xfId="21068" xr:uid="{9309AC5E-1816-41E9-B3D6-21F35EDBA9B8}"/>
    <cellStyle name="Normal 3 11 5 3" xfId="7185" xr:uid="{916AA9EE-073D-47AC-B982-6C476CD79426}"/>
    <cellStyle name="Normal 3 11 5 3 2" xfId="15515" xr:uid="{FB3063E4-FD40-4567-865C-F807DD3CE6D4}"/>
    <cellStyle name="Normal 3 11 5 3 2 2" xfId="32172" xr:uid="{B8D03834-64A3-4ABC-BDA9-74BD23E50AF2}"/>
    <cellStyle name="Normal 3 11 5 3 3" xfId="23844" xr:uid="{AB75211C-35DE-407C-9CDC-9D2BDB3A3AF7}"/>
    <cellStyle name="Normal 3 11 5 4" xfId="9963" xr:uid="{045B2DE7-F2C1-4262-80B5-AEDA3D017128}"/>
    <cellStyle name="Normal 3 11 5 4 2" xfId="26620" xr:uid="{E6A3CA39-9CB6-44F9-ADF8-04D6028CE020}"/>
    <cellStyle name="Normal 3 11 5 5" xfId="18292" xr:uid="{2DA94290-48EA-4B58-95C4-40294E06E891}"/>
    <cellStyle name="Normal 3 11 6" xfId="3082" xr:uid="{127D868E-4C5C-425B-B5E9-1FF8BB871EF8}"/>
    <cellStyle name="Normal 3 11 6 2" xfId="11412" xr:uid="{A0326091-C837-4C4B-931B-5B7C30D5D341}"/>
    <cellStyle name="Normal 3 11 6 2 2" xfId="28069" xr:uid="{096B1FD1-0FE9-4C90-AC81-B60A480DD037}"/>
    <cellStyle name="Normal 3 11 6 3" xfId="19741" xr:uid="{5E712BE4-B787-4B7C-B08A-BC4B94FFC4A1}"/>
    <cellStyle name="Normal 3 11 7" xfId="5858" xr:uid="{580BD43F-E9A2-4062-8DB8-0F350E4EBEFB}"/>
    <cellStyle name="Normal 3 11 7 2" xfId="14188" xr:uid="{8EE1DBC5-2733-492E-B882-635BB8B2136D}"/>
    <cellStyle name="Normal 3 11 7 2 2" xfId="30845" xr:uid="{65A3BABF-6B03-4093-85B2-822158EF28B9}"/>
    <cellStyle name="Normal 3 11 7 3" xfId="22517" xr:uid="{8452920B-7921-4674-BAB5-C72DCA65CC22}"/>
    <cellStyle name="Normal 3 11 8" xfId="8636" xr:uid="{024AD08D-28CD-4B7B-9B9D-1AC4A1FDF95C}"/>
    <cellStyle name="Normal 3 11 8 2" xfId="25293" xr:uid="{CA98517D-C6C8-490C-8236-14455D647A99}"/>
    <cellStyle name="Normal 3 11 9" xfId="16965" xr:uid="{80B95609-6D56-44C3-A5E3-555BAA319586}"/>
    <cellStyle name="Normal 3 12" xfId="290" xr:uid="{3D0FC763-7F94-4A21-BFB3-9B4402A16352}"/>
    <cellStyle name="Normal 3 12 2" xfId="772" xr:uid="{628491EA-7F43-4F61-A326-112DCA693EC5}"/>
    <cellStyle name="Normal 3 12 2 2" xfId="2100" xr:uid="{71FDAA6F-CA45-467F-8F61-A2A7008E61CC}"/>
    <cellStyle name="Normal 3 12 2 2 2" xfId="4890" xr:uid="{3C2E0E44-8136-4B02-8EC2-B46C3D3161C0}"/>
    <cellStyle name="Normal 3 12 2 2 2 2" xfId="13220" xr:uid="{CA768959-4CFD-424A-8A46-23EC317E9EA0}"/>
    <cellStyle name="Normal 3 12 2 2 2 2 2" xfId="29877" xr:uid="{18B8E1DF-ACF0-494E-BCD9-A0C19CB3EAD9}"/>
    <cellStyle name="Normal 3 12 2 2 2 3" xfId="21549" xr:uid="{5D25960A-FCA1-4FC6-8FDE-3904EB5666F1}"/>
    <cellStyle name="Normal 3 12 2 2 3" xfId="7666" xr:uid="{99B413D4-998E-4347-BF49-0E37C16FB82F}"/>
    <cellStyle name="Normal 3 12 2 2 3 2" xfId="15996" xr:uid="{F50FBCC3-A642-48DD-A590-C38FE81847DB}"/>
    <cellStyle name="Normal 3 12 2 2 3 2 2" xfId="32653" xr:uid="{4C77BD77-10CA-4616-810D-16F91269A7E3}"/>
    <cellStyle name="Normal 3 12 2 2 3 3" xfId="24325" xr:uid="{A7E25EFA-2EF9-4594-BFC3-C4E60D031817}"/>
    <cellStyle name="Normal 3 12 2 2 4" xfId="10444" xr:uid="{6BE4249D-AA3A-4500-8BBF-DCA4FDA8F086}"/>
    <cellStyle name="Normal 3 12 2 2 4 2" xfId="27101" xr:uid="{D05DE92B-1F2F-4884-BA99-BFA941B88D4F}"/>
    <cellStyle name="Normal 3 12 2 2 5" xfId="18773" xr:uid="{6E95507A-304D-40A6-ABC2-277BE15E2CD8}"/>
    <cellStyle name="Normal 3 12 2 3" xfId="3563" xr:uid="{B668D7E3-161A-4259-A19D-921E1DEE004D}"/>
    <cellStyle name="Normal 3 12 2 3 2" xfId="11893" xr:uid="{A722A377-EA12-4A7F-AED6-6D9EB344EB9D}"/>
    <cellStyle name="Normal 3 12 2 3 2 2" xfId="28550" xr:uid="{87EDF3A0-BA1A-43D6-AED0-A851A1269248}"/>
    <cellStyle name="Normal 3 12 2 3 3" xfId="20222" xr:uid="{C5AFBCB9-FB38-433A-81C8-AA3AB9F69EEB}"/>
    <cellStyle name="Normal 3 12 2 4" xfId="6339" xr:uid="{C5FF4D1C-DBC9-4597-8A59-DD9C3815BD74}"/>
    <cellStyle name="Normal 3 12 2 4 2" xfId="14669" xr:uid="{FD033964-894D-48FC-B921-560C9E64F2B3}"/>
    <cellStyle name="Normal 3 12 2 4 2 2" xfId="31326" xr:uid="{A306287F-6F7F-4AC8-AF9E-E9C85FA65C1F}"/>
    <cellStyle name="Normal 3 12 2 4 3" xfId="22998" xr:uid="{7737088D-7DF7-46E3-B36E-A02768F6DBBC}"/>
    <cellStyle name="Normal 3 12 2 5" xfId="9117" xr:uid="{3AF3C846-019A-4CA9-B207-A1758AFD7798}"/>
    <cellStyle name="Normal 3 12 2 5 2" xfId="25774" xr:uid="{7D15C8BB-5F05-4621-8F5A-52250D4C8C74}"/>
    <cellStyle name="Normal 3 12 2 6" xfId="17446" xr:uid="{FB6ACBDD-B824-431B-AC49-771104FAC104}"/>
    <cellStyle name="Normal 3 12 3" xfId="1620" xr:uid="{96BF898B-E929-4424-A4DF-CB3EA69A4021}"/>
    <cellStyle name="Normal 3 12 3 2" xfId="4410" xr:uid="{FA8E7F61-768D-454A-99DD-3043456C39D8}"/>
    <cellStyle name="Normal 3 12 3 2 2" xfId="12740" xr:uid="{BA063EB6-BC1F-4301-824A-E1149E2BCF1C}"/>
    <cellStyle name="Normal 3 12 3 2 2 2" xfId="29397" xr:uid="{7187CADF-E96C-4382-B569-6879FF13942B}"/>
    <cellStyle name="Normal 3 12 3 2 3" xfId="21069" xr:uid="{B0D9F7FA-6454-4E8E-B6B1-DDEF4BB089D1}"/>
    <cellStyle name="Normal 3 12 3 3" xfId="7186" xr:uid="{86D1360C-9B2E-4A82-93BD-EF7719258CE9}"/>
    <cellStyle name="Normal 3 12 3 3 2" xfId="15516" xr:uid="{A655C2E4-61EA-4BE2-A291-06200248E81F}"/>
    <cellStyle name="Normal 3 12 3 3 2 2" xfId="32173" xr:uid="{68F45615-7555-4504-8050-AE3377FB93A4}"/>
    <cellStyle name="Normal 3 12 3 3 3" xfId="23845" xr:uid="{1408324D-E47C-4E3C-B767-E1DF353111E8}"/>
    <cellStyle name="Normal 3 12 3 4" xfId="9964" xr:uid="{3B018BF7-89D8-4686-9B17-87601B966A91}"/>
    <cellStyle name="Normal 3 12 3 4 2" xfId="26621" xr:uid="{A05F269F-8ED5-4451-A526-CD5B90217545}"/>
    <cellStyle name="Normal 3 12 3 5" xfId="18293" xr:uid="{7F80094F-6722-4A95-BD31-6000E7F85F51}"/>
    <cellStyle name="Normal 3 12 4" xfId="3083" xr:uid="{B64E68E1-A242-4DD8-AFE6-486488037D84}"/>
    <cellStyle name="Normal 3 12 4 2" xfId="11413" xr:uid="{AAB6E0DB-4E04-4902-AFAE-933EF4F93034}"/>
    <cellStyle name="Normal 3 12 4 2 2" xfId="28070" xr:uid="{78112199-9729-4D24-86AD-E862E8D281F6}"/>
    <cellStyle name="Normal 3 12 4 3" xfId="19742" xr:uid="{1BB4A530-5E02-4DA4-BFBE-C177D12E8143}"/>
    <cellStyle name="Normal 3 12 5" xfId="5859" xr:uid="{5C1DD62C-EE4D-4707-B972-FA0D09E55CB1}"/>
    <cellStyle name="Normal 3 12 5 2" xfId="14189" xr:uid="{8390B11A-F2E0-462C-BF6C-3F85C02F05B6}"/>
    <cellStyle name="Normal 3 12 5 2 2" xfId="30846" xr:uid="{6CCACBCC-5B75-4183-BE76-C972766BBF8E}"/>
    <cellStyle name="Normal 3 12 5 3" xfId="22518" xr:uid="{021ECC54-6FB5-4504-A81F-01860410D2A4}"/>
    <cellStyle name="Normal 3 12 6" xfId="8637" xr:uid="{D53164D1-CF3B-430F-9D59-EFB3A6D0D93D}"/>
    <cellStyle name="Normal 3 12 6 2" xfId="25294" xr:uid="{305A69D1-789F-44F3-B95A-6582B6E42E72}"/>
    <cellStyle name="Normal 3 12 7" xfId="16966" xr:uid="{3D955255-0518-482A-AED1-76F3BAC5317E}"/>
    <cellStyle name="Normal 3 12 8" xfId="35598" xr:uid="{25831073-DD4A-4C52-A4CD-F9334D8930F5}"/>
    <cellStyle name="Normal 3 13" xfId="1003" xr:uid="{7583A916-C20F-4583-A1B4-0765648B1326}"/>
    <cellStyle name="Normal 3 13 2" xfId="2331" xr:uid="{A3B0915D-8C3F-4512-9509-D9571067F695}"/>
    <cellStyle name="Normal 3 13 2 2" xfId="5121" xr:uid="{AC85A726-87FE-4C1D-90AE-4E500A8213ED}"/>
    <cellStyle name="Normal 3 13 2 2 2" xfId="13451" xr:uid="{872BC365-FEB7-4FC2-B3D5-BA7470317FE9}"/>
    <cellStyle name="Normal 3 13 2 2 2 2" xfId="30108" xr:uid="{860BA2AA-1169-48EE-9EDB-31184CBC73FE}"/>
    <cellStyle name="Normal 3 13 2 2 3" xfId="21780" xr:uid="{6FD78122-DE56-4C9F-B051-9E5D152EDB35}"/>
    <cellStyle name="Normal 3 13 2 3" xfId="7897" xr:uid="{828282B3-9CBF-40C0-8CB0-4FC148980B8A}"/>
    <cellStyle name="Normal 3 13 2 3 2" xfId="16227" xr:uid="{1F7F5225-DF33-4BC0-B49F-D6A83C382C72}"/>
    <cellStyle name="Normal 3 13 2 3 2 2" xfId="32884" xr:uid="{4F5D2DCE-004F-424C-ADEF-65EA6CC284DD}"/>
    <cellStyle name="Normal 3 13 2 3 3" xfId="24556" xr:uid="{FD55FCE9-8902-486A-8BB7-BDB1F3254A37}"/>
    <cellStyle name="Normal 3 13 2 4" xfId="10675" xr:uid="{5C19FFD3-4D60-49B6-A109-DFD7A7741AD1}"/>
    <cellStyle name="Normal 3 13 2 4 2" xfId="27332" xr:uid="{9458B9AA-578F-4BF3-8BE5-43DAB74E3AB5}"/>
    <cellStyle name="Normal 3 13 2 5" xfId="19004" xr:uid="{C0A3F527-3C82-431C-917C-77C2E0622C67}"/>
    <cellStyle name="Normal 3 13 3" xfId="3794" xr:uid="{E82F841F-4ED5-40D8-8969-5F826F3B9025}"/>
    <cellStyle name="Normal 3 13 3 2" xfId="12124" xr:uid="{F412FC25-681C-4CB3-9B9A-60795A04772A}"/>
    <cellStyle name="Normal 3 13 3 2 2" xfId="28781" xr:uid="{BF14BE08-CE2E-41B4-B8E2-49FCC0D1C13F}"/>
    <cellStyle name="Normal 3 13 3 3" xfId="20453" xr:uid="{C6619ACF-CB41-482F-8512-3F8B3951531A}"/>
    <cellStyle name="Normal 3 13 4" xfId="6570" xr:uid="{5EDD5A9B-E81A-456F-860F-BD3916927A24}"/>
    <cellStyle name="Normal 3 13 4 2" xfId="14900" xr:uid="{5FEF0618-DFB2-47D4-BEF5-C4D16F63BD6E}"/>
    <cellStyle name="Normal 3 13 4 2 2" xfId="31557" xr:uid="{0102A247-1F7F-48F3-8649-8432435AD2F2}"/>
    <cellStyle name="Normal 3 13 4 3" xfId="23229" xr:uid="{E88A3C77-AF7A-4C83-AB91-09096F4A30FF}"/>
    <cellStyle name="Normal 3 13 5" xfId="9348" xr:uid="{ED885AC5-5CF3-4F98-B637-70ED8A8D1B09}"/>
    <cellStyle name="Normal 3 13 5 2" xfId="26005" xr:uid="{A0759309-254C-4C19-86C9-A714306AB57C}"/>
    <cellStyle name="Normal 3 13 6" xfId="17677" xr:uid="{3422144E-881A-4459-89D7-E0B9424A6848}"/>
    <cellStyle name="Normal 3 13 7" xfId="34727" xr:uid="{83335C52-BCAB-4753-AA07-1277EEA991D3}"/>
    <cellStyle name="Normal 3 14" xfId="2713" xr:uid="{6990FD5A-04DD-45FD-941E-E2183567C580}"/>
    <cellStyle name="Normal 3 14 2" xfId="33660" xr:uid="{C9BC3D29-4084-4E7A-86AE-2F492671DFB7}"/>
    <cellStyle name="Normal 3 15" xfId="16747" xr:uid="{8B5551B1-F768-4016-8388-A61C3D03E696}"/>
    <cellStyle name="Normal 3 16" xfId="16746" xr:uid="{0B65BF8A-F0AD-4559-A3FE-14DB8AB266F7}"/>
    <cellStyle name="Normal 3 17" xfId="33822" xr:uid="{91B9323A-BAC2-4C05-B009-056F06B35A93}"/>
    <cellStyle name="Normal 3 18" xfId="34674" xr:uid="{3CD03087-1792-4887-9962-1684D768C27C}"/>
    <cellStyle name="Normal 3 19" xfId="34679" xr:uid="{BA569A94-843B-4465-8222-BF556DD01E85}"/>
    <cellStyle name="Normal 3 2" xfId="63" xr:uid="{B945DE48-E0F8-4B59-89A2-5450D90956BE}"/>
    <cellStyle name="Normal 3 2 10" xfId="2864" xr:uid="{BA966182-934E-4393-9FAE-D2E9C9BE86B6}"/>
    <cellStyle name="Normal 3 2 10 2" xfId="11195" xr:uid="{89BD4CC6-40DA-4585-8AB3-CB5331235D2B}"/>
    <cellStyle name="Normal 3 2 10 2 2" xfId="27852" xr:uid="{6E920D24-5BFD-4541-AB86-EA52E96EF375}"/>
    <cellStyle name="Normal 3 2 10 3" xfId="19524" xr:uid="{BF0BE4C0-C3AF-4401-A5EF-379B96DD9984}"/>
    <cellStyle name="Normal 3 2 11" xfId="5641" xr:uid="{33DD6DDE-28FE-4F17-A91C-D0564F4335F4}"/>
    <cellStyle name="Normal 3 2 11 2" xfId="13971" xr:uid="{2DC906DB-3B4F-455E-A195-E3BC5F97074C}"/>
    <cellStyle name="Normal 3 2 11 2 2" xfId="30628" xr:uid="{B7AC2BDC-8062-4E9D-AD1C-45F0657F9268}"/>
    <cellStyle name="Normal 3 2 11 3" xfId="22300" xr:uid="{56997CEF-133C-497A-A7FA-9B8639D97AA5}"/>
    <cellStyle name="Normal 3 2 12" xfId="8418" xr:uid="{FBAAE50E-0150-4AC2-88C6-A4362D3CDE2F}"/>
    <cellStyle name="Normal 3 2 12 2" xfId="25076" xr:uid="{9B3D50EA-3BA2-45DA-AED8-7EB5C6C89C36}"/>
    <cellStyle name="Normal 3 2 13" xfId="16748" xr:uid="{CAFF6D84-C8C3-462C-BA8D-85EDD5C93AEA}"/>
    <cellStyle name="Normal 3 2 14" xfId="33937" xr:uid="{36FEB55C-3E47-40F0-A4E9-DD5D3A9561A2}"/>
    <cellStyle name="Normal 3 2 15" xfId="35599" xr:uid="{78ED8172-0D4C-4E95-9BAD-AA2E979EBCA5}"/>
    <cellStyle name="Normal 3 2 2" xfId="66" xr:uid="{3B63B804-B37C-414F-A954-74213297BA16}"/>
    <cellStyle name="Normal 3 2 2 10" xfId="5645" xr:uid="{710BCB8B-E09B-4131-B6A4-D788517ACBD3}"/>
    <cellStyle name="Normal 3 2 2 10 2" xfId="13975" xr:uid="{50E0C350-2A3D-48D3-9055-E0A1049F58F4}"/>
    <cellStyle name="Normal 3 2 2 10 2 2" xfId="30632" xr:uid="{BFCA3D7C-1C4E-4F09-A7DF-22EEA2A5D2CF}"/>
    <cellStyle name="Normal 3 2 2 10 3" xfId="22304" xr:uid="{A0A3B129-E4FA-4F13-9DFA-91A28E39B6CE}"/>
    <cellStyle name="Normal 3 2 2 11" xfId="8422" xr:uid="{2853869A-7D76-4C1E-9C0A-6E5AA62A692A}"/>
    <cellStyle name="Normal 3 2 2 11 2" xfId="25080" xr:uid="{AFDEF070-8604-46D5-B51B-749F1637EA87}"/>
    <cellStyle name="Normal 3 2 2 12" xfId="16752" xr:uid="{D7D995E1-8499-49C8-BDDD-959A49061F4E}"/>
    <cellStyle name="Normal 3 2 2 13" xfId="33826" xr:uid="{FA560D09-266C-4D47-9775-AE4A92C87DF6}"/>
    <cellStyle name="Normal 3 2 2 14" xfId="35600" xr:uid="{4E2BD011-C956-46FD-83C5-3C60BB27F688}"/>
    <cellStyle name="Normal 3 2 2 2" xfId="127" xr:uid="{DFA86BB1-71D5-4FA2-95CA-A041B58A6E6A}"/>
    <cellStyle name="Normal 3 2 2 2 10" xfId="8481" xr:uid="{EF4A5A60-F851-4D64-86AB-8A2A57CA90B1}"/>
    <cellStyle name="Normal 3 2 2 2 10 2" xfId="25138" xr:uid="{259B3763-B32F-4885-B1FD-DC5B6277FD34}"/>
    <cellStyle name="Normal 3 2 2 2 11" xfId="16810" xr:uid="{A4BA969E-B98B-4203-9394-E879B196350E}"/>
    <cellStyle name="Normal 3 2 2 2 2" xfId="249" xr:uid="{613756D4-A851-4121-B69B-980C3F61921D}"/>
    <cellStyle name="Normal 3 2 2 2 2 2" xfId="491" xr:uid="{EEEA63DF-D227-48CD-A70D-D8BCC4A5AF84}"/>
    <cellStyle name="Normal 3 2 2 2 2 2 2" xfId="767" xr:uid="{673CE500-EFFA-49BD-9E00-361523144038}"/>
    <cellStyle name="Normal 3 2 2 2 2 2 2 2" xfId="2097" xr:uid="{F505BE9D-A6C3-42FA-9B3C-C68E6C95D9E9}"/>
    <cellStyle name="Normal 3 2 2 2 2 2 2 2 2" xfId="4887" xr:uid="{9BF9EFA7-F79A-4023-BBF9-5951ECA8F878}"/>
    <cellStyle name="Normal 3 2 2 2 2 2 2 2 2 2" xfId="13217" xr:uid="{90ECBDBC-1919-4B2A-A23B-11AD5A4850BF}"/>
    <cellStyle name="Normal 3 2 2 2 2 2 2 2 2 2 2" xfId="29874" xr:uid="{EE1C223E-E903-4F76-AB0C-B1767285919F}"/>
    <cellStyle name="Normal 3 2 2 2 2 2 2 2 2 3" xfId="21546" xr:uid="{A30CE396-33D4-44B1-8C6C-0B09B041113F}"/>
    <cellStyle name="Normal 3 2 2 2 2 2 2 2 3" xfId="7663" xr:uid="{A81D959D-1C47-40DF-9171-4A4E1B5483E6}"/>
    <cellStyle name="Normal 3 2 2 2 2 2 2 2 3 2" xfId="15993" xr:uid="{88B57E1D-4027-45D7-A427-E6647AD61060}"/>
    <cellStyle name="Normal 3 2 2 2 2 2 2 2 3 2 2" xfId="32650" xr:uid="{828E64A3-C35B-4C21-9906-3A170C6FD5DC}"/>
    <cellStyle name="Normal 3 2 2 2 2 2 2 2 3 3" xfId="24322" xr:uid="{69B27072-FF4E-4153-A7C4-19BD9CF2F7AD}"/>
    <cellStyle name="Normal 3 2 2 2 2 2 2 2 4" xfId="10441" xr:uid="{E0090C59-73F4-4BA5-83FA-107F904A27A5}"/>
    <cellStyle name="Normal 3 2 2 2 2 2 2 2 4 2" xfId="27098" xr:uid="{BA97CCE3-905D-4CE4-AF9A-892769D02C7A}"/>
    <cellStyle name="Normal 3 2 2 2 2 2 2 2 5" xfId="18770" xr:uid="{16CBD8EF-9020-4BD6-B5DF-DD0617ED04B8}"/>
    <cellStyle name="Normal 3 2 2 2 2 2 2 3" xfId="3560" xr:uid="{247B37AC-FB41-40AB-B81A-7601EA85564A}"/>
    <cellStyle name="Normal 3 2 2 2 2 2 2 3 2" xfId="11890" xr:uid="{F3C6A01D-B55B-4AA8-9B9F-447092597452}"/>
    <cellStyle name="Normal 3 2 2 2 2 2 2 3 2 2" xfId="28547" xr:uid="{513EF635-08D5-4B9C-A817-96CAE66E6BA4}"/>
    <cellStyle name="Normal 3 2 2 2 2 2 2 3 3" xfId="20219" xr:uid="{93238633-3ABF-4A4D-BA92-EB59D694F7E0}"/>
    <cellStyle name="Normal 3 2 2 2 2 2 2 4" xfId="6336" xr:uid="{BD994D66-C83A-4F7A-B665-E4AEC85AC543}"/>
    <cellStyle name="Normal 3 2 2 2 2 2 2 4 2" xfId="14666" xr:uid="{98EDA449-A3DC-4157-BA98-F9E6F199908C}"/>
    <cellStyle name="Normal 3 2 2 2 2 2 2 4 2 2" xfId="31323" xr:uid="{E5024DA2-3A16-4360-BF0F-45997E134FC3}"/>
    <cellStyle name="Normal 3 2 2 2 2 2 2 4 3" xfId="22995" xr:uid="{8F07056F-B39E-4918-90F6-8DA5568FCAF6}"/>
    <cellStyle name="Normal 3 2 2 2 2 2 2 5" xfId="9114" xr:uid="{40934B4D-0FCD-47B9-8561-62D5B6F1098C}"/>
    <cellStyle name="Normal 3 2 2 2 2 2 2 5 2" xfId="25771" xr:uid="{945CF37C-A9C3-4058-996F-486D5E5118CF}"/>
    <cellStyle name="Normal 3 2 2 2 2 2 2 6" xfId="17443" xr:uid="{65FB9357-F6C7-486D-8C6E-4FE0795D4429}"/>
    <cellStyle name="Normal 3 2 2 2 2 2 3" xfId="1821" xr:uid="{4A09537E-0C19-41B9-A7A7-383B5B13035D}"/>
    <cellStyle name="Normal 3 2 2 2 2 2 3 2" xfId="4611" xr:uid="{6ACFB187-D776-4C8D-860F-C730324BAB83}"/>
    <cellStyle name="Normal 3 2 2 2 2 2 3 2 2" xfId="12941" xr:uid="{313A2B3F-C345-4299-9B19-86A1BF4752D1}"/>
    <cellStyle name="Normal 3 2 2 2 2 2 3 2 2 2" xfId="29598" xr:uid="{9A31A0DD-410D-4D2C-942A-54AAA8640831}"/>
    <cellStyle name="Normal 3 2 2 2 2 2 3 2 3" xfId="21270" xr:uid="{46A6FEE0-55B3-4CED-9C36-5F0558F95109}"/>
    <cellStyle name="Normal 3 2 2 2 2 2 3 3" xfId="7387" xr:uid="{633183D2-6919-46E0-94FB-97631CDF1F9A}"/>
    <cellStyle name="Normal 3 2 2 2 2 2 3 3 2" xfId="15717" xr:uid="{0A824B71-FBC4-456C-B67F-E034D918E720}"/>
    <cellStyle name="Normal 3 2 2 2 2 2 3 3 2 2" xfId="32374" xr:uid="{C4577E9E-CFD0-42FD-9BEF-B948E751FF9C}"/>
    <cellStyle name="Normal 3 2 2 2 2 2 3 3 3" xfId="24046" xr:uid="{77E67DF4-06F2-412B-88B7-DFFF1B7A9BF2}"/>
    <cellStyle name="Normal 3 2 2 2 2 2 3 4" xfId="10165" xr:uid="{FF8D0E61-094C-429C-8549-29B87CD80BA2}"/>
    <cellStyle name="Normal 3 2 2 2 2 2 3 4 2" xfId="26822" xr:uid="{1A013D03-D7C7-4498-9FF4-DA0C816A55AC}"/>
    <cellStyle name="Normal 3 2 2 2 2 2 3 5" xfId="18494" xr:uid="{460270FA-7747-4A0F-97DC-AA4BB8E7F402}"/>
    <cellStyle name="Normal 3 2 2 2 2 2 4" xfId="3284" xr:uid="{CECF20DB-A9E8-4FD2-8646-A492B21C9ACF}"/>
    <cellStyle name="Normal 3 2 2 2 2 2 4 2" xfId="11614" xr:uid="{698C93AC-09C3-4C2C-AB9F-1661CE5E4B05}"/>
    <cellStyle name="Normal 3 2 2 2 2 2 4 2 2" xfId="28271" xr:uid="{888934EA-EB9D-4995-9D1E-514C1F9060CB}"/>
    <cellStyle name="Normal 3 2 2 2 2 2 4 3" xfId="19943" xr:uid="{411B5C72-764A-4660-BD55-BDC5BEA0DEA5}"/>
    <cellStyle name="Normal 3 2 2 2 2 2 5" xfId="6060" xr:uid="{040623AC-5290-4F91-889C-C54A7C3DFBD3}"/>
    <cellStyle name="Normal 3 2 2 2 2 2 5 2" xfId="14390" xr:uid="{1398C017-C349-4522-B1C4-32F9F4F5F06E}"/>
    <cellStyle name="Normal 3 2 2 2 2 2 5 2 2" xfId="31047" xr:uid="{11D8758D-FE21-42D8-8578-2193571C3C85}"/>
    <cellStyle name="Normal 3 2 2 2 2 2 5 3" xfId="22719" xr:uid="{B1803595-3403-441F-B112-4FB2EFAFF0CC}"/>
    <cellStyle name="Normal 3 2 2 2 2 2 6" xfId="8838" xr:uid="{9846F0A0-5AF5-453C-B06A-04E6E67FB3E1}"/>
    <cellStyle name="Normal 3 2 2 2 2 2 6 2" xfId="25495" xr:uid="{E78ED492-AAD7-42C9-B56E-828FC46D9105}"/>
    <cellStyle name="Normal 3 2 2 2 2 2 7" xfId="17167" xr:uid="{C180DE2E-F87F-493A-ADE1-EDCE5C89623E}"/>
    <cellStyle name="Normal 3 2 2 2 2 3" xfId="727" xr:uid="{1E0E7F6B-4C5A-44F3-92E5-F14DD9C9F34F}"/>
    <cellStyle name="Normal 3 2 2 2 2 3 2" xfId="2057" xr:uid="{A3BB59CE-6E37-4195-A5F0-8C4B836C87FB}"/>
    <cellStyle name="Normal 3 2 2 2 2 3 2 2" xfId="4847" xr:uid="{4591570E-109B-493D-A7F5-2E82A4F15301}"/>
    <cellStyle name="Normal 3 2 2 2 2 3 2 2 2" xfId="13177" xr:uid="{BC19FB3C-DFE4-4E15-859C-7C0AE53068FC}"/>
    <cellStyle name="Normal 3 2 2 2 2 3 2 2 2 2" xfId="29834" xr:uid="{82103EAA-A5EF-4C39-A8B7-5D3C551CDDB0}"/>
    <cellStyle name="Normal 3 2 2 2 2 3 2 2 3" xfId="21506" xr:uid="{606BE652-47D2-4577-B245-CEB681AB65F2}"/>
    <cellStyle name="Normal 3 2 2 2 2 3 2 3" xfId="7623" xr:uid="{45F84364-68FB-44BA-A592-773A2678370B}"/>
    <cellStyle name="Normal 3 2 2 2 2 3 2 3 2" xfId="15953" xr:uid="{9CEE3169-07B3-4B3B-B4E7-7892E4FE7484}"/>
    <cellStyle name="Normal 3 2 2 2 2 3 2 3 2 2" xfId="32610" xr:uid="{F51BC0B4-0983-4D90-8D1B-4F6A6B403392}"/>
    <cellStyle name="Normal 3 2 2 2 2 3 2 3 3" xfId="24282" xr:uid="{8D6E279B-31F7-49EE-8C4B-8C6E26F41F46}"/>
    <cellStyle name="Normal 3 2 2 2 2 3 2 4" xfId="10401" xr:uid="{6BE0F046-976B-456C-BDDE-A2E99A366C68}"/>
    <cellStyle name="Normal 3 2 2 2 2 3 2 4 2" xfId="27058" xr:uid="{FE859C23-6DA3-4994-820F-1627403D1B6D}"/>
    <cellStyle name="Normal 3 2 2 2 2 3 2 5" xfId="18730" xr:uid="{AE5720D5-B1B7-420C-BB56-592B285CB973}"/>
    <cellStyle name="Normal 3 2 2 2 2 3 3" xfId="3520" xr:uid="{C45A95D7-E0C9-4FBA-BB57-25709D045041}"/>
    <cellStyle name="Normal 3 2 2 2 2 3 3 2" xfId="11850" xr:uid="{0CB516E8-A037-4456-A9B3-0D82D4984F14}"/>
    <cellStyle name="Normal 3 2 2 2 2 3 3 2 2" xfId="28507" xr:uid="{70097BEF-00D6-4CAF-BB85-3FFB3AE03548}"/>
    <cellStyle name="Normal 3 2 2 2 2 3 3 3" xfId="20179" xr:uid="{8799A411-7BA8-4902-9445-279842D17586}"/>
    <cellStyle name="Normal 3 2 2 2 2 3 4" xfId="6296" xr:uid="{6A47B1D8-42F5-4FA1-9FE4-5C61FFF70942}"/>
    <cellStyle name="Normal 3 2 2 2 2 3 4 2" xfId="14626" xr:uid="{B8D9386F-87A5-41ED-8BFF-3FE03C309276}"/>
    <cellStyle name="Normal 3 2 2 2 2 3 4 2 2" xfId="31283" xr:uid="{54610B5F-3019-4B77-8577-E18897F5BDD4}"/>
    <cellStyle name="Normal 3 2 2 2 2 3 4 3" xfId="22955" xr:uid="{18A54235-4847-4370-B112-A281A11B7897}"/>
    <cellStyle name="Normal 3 2 2 2 2 3 5" xfId="9074" xr:uid="{5890C4EC-75E9-42DF-972A-0C0818A4C22C}"/>
    <cellStyle name="Normal 3 2 2 2 2 3 5 2" xfId="25731" xr:uid="{34C3FC6D-01A1-4A8F-9590-5739B8760762}"/>
    <cellStyle name="Normal 3 2 2 2 2 3 6" xfId="17403" xr:uid="{2B8BA3D8-8266-413D-B124-42782BF43356}"/>
    <cellStyle name="Normal 3 2 2 2 2 4" xfId="1204" xr:uid="{E86DAE2C-8CE7-43DD-86EB-0C199C409D9E}"/>
    <cellStyle name="Normal 3 2 2 2 2 4 2" xfId="2532" xr:uid="{9BA97523-5DDA-4EB1-A0F3-5D58C8DBD9A6}"/>
    <cellStyle name="Normal 3 2 2 2 2 4 2 2" xfId="5322" xr:uid="{BB1B7A01-6FBC-488C-9F40-FBD59FFB0D87}"/>
    <cellStyle name="Normal 3 2 2 2 2 4 2 2 2" xfId="13652" xr:uid="{CB30B96B-8158-47C3-B538-43B1EE9BE9AF}"/>
    <cellStyle name="Normal 3 2 2 2 2 4 2 2 2 2" xfId="30309" xr:uid="{F68337DD-7586-4A2A-950F-11B07B6B2C9D}"/>
    <cellStyle name="Normal 3 2 2 2 2 4 2 2 3" xfId="21981" xr:uid="{9FC90349-17BC-4D04-B011-4EDF1C789B35}"/>
    <cellStyle name="Normal 3 2 2 2 2 4 2 3" xfId="8098" xr:uid="{9FE0EACA-ECBE-44F1-841A-1E75192F7C98}"/>
    <cellStyle name="Normal 3 2 2 2 2 4 2 3 2" xfId="16428" xr:uid="{012C1ECC-2FBF-4582-9BEF-57A16DB08744}"/>
    <cellStyle name="Normal 3 2 2 2 2 4 2 3 2 2" xfId="33085" xr:uid="{6FF4311A-17E1-481D-9CBF-6D23AED538DE}"/>
    <cellStyle name="Normal 3 2 2 2 2 4 2 3 3" xfId="24757" xr:uid="{FB61DC21-497C-4757-8F1C-F2A98E1893F4}"/>
    <cellStyle name="Normal 3 2 2 2 2 4 2 4" xfId="10876" xr:uid="{54E3BE12-5781-44B5-A9F5-41408C9CF0AB}"/>
    <cellStyle name="Normal 3 2 2 2 2 4 2 4 2" xfId="27533" xr:uid="{9D03F547-4E2D-429E-96C4-A2007E1B46B8}"/>
    <cellStyle name="Normal 3 2 2 2 2 4 2 5" xfId="19205" xr:uid="{8304219A-D22B-4406-BDCB-0AD9F7A7C2CB}"/>
    <cellStyle name="Normal 3 2 2 2 2 4 3" xfId="3995" xr:uid="{64D5686D-5F15-46F2-8FF6-8657B0FAF1A6}"/>
    <cellStyle name="Normal 3 2 2 2 2 4 3 2" xfId="12325" xr:uid="{F696B796-716C-43C1-B047-2662D02EA237}"/>
    <cellStyle name="Normal 3 2 2 2 2 4 3 2 2" xfId="28982" xr:uid="{F6D3BD33-A3A8-4176-A16E-A84F9A5E568B}"/>
    <cellStyle name="Normal 3 2 2 2 2 4 3 3" xfId="20654" xr:uid="{7F00DBEB-D8F4-4997-A1CA-C9D0DF77FACB}"/>
    <cellStyle name="Normal 3 2 2 2 2 4 4" xfId="6771" xr:uid="{1EF33DE6-A4BA-437F-8222-20DC70F13B61}"/>
    <cellStyle name="Normal 3 2 2 2 2 4 4 2" xfId="15101" xr:uid="{8F99FFB4-D7F7-4930-9770-7F863CA2F4AB}"/>
    <cellStyle name="Normal 3 2 2 2 2 4 4 2 2" xfId="31758" xr:uid="{B4DBBA4C-7996-463D-BB37-ED5E3BC2BECF}"/>
    <cellStyle name="Normal 3 2 2 2 2 4 4 3" xfId="23430" xr:uid="{F26EFEBA-5F1C-4FC6-B2E3-E275C92DE3D8}"/>
    <cellStyle name="Normal 3 2 2 2 2 4 5" xfId="9549" xr:uid="{C12C563B-836E-4789-81A7-A96136BBE57E}"/>
    <cellStyle name="Normal 3 2 2 2 2 4 5 2" xfId="26206" xr:uid="{385687C8-96D5-4A7F-98CD-51688A10832F}"/>
    <cellStyle name="Normal 3 2 2 2 2 4 6" xfId="17878" xr:uid="{C9A90EB7-11C1-428D-BB15-F7234E924313}"/>
    <cellStyle name="Normal 3 2 2 2 2 5" xfId="1584" xr:uid="{E68BA20F-1231-4B14-8C30-0547CFAAD45C}"/>
    <cellStyle name="Normal 3 2 2 2 2 5 2" xfId="4374" xr:uid="{8E309F25-319F-488A-A64B-CCCA038935BC}"/>
    <cellStyle name="Normal 3 2 2 2 2 5 2 2" xfId="12704" xr:uid="{BCAA35CB-2FF1-4211-ADDD-52DEB4E8EC49}"/>
    <cellStyle name="Normal 3 2 2 2 2 5 2 2 2" xfId="29361" xr:uid="{C5766D2D-12FC-4D2B-BB9A-96F009B2E2DD}"/>
    <cellStyle name="Normal 3 2 2 2 2 5 2 3" xfId="21033" xr:uid="{2A3FE4ED-CBD6-4460-A28A-33BBF28816EE}"/>
    <cellStyle name="Normal 3 2 2 2 2 5 3" xfId="7150" xr:uid="{4CA22617-22E5-4106-8F14-F2BC90344CAA}"/>
    <cellStyle name="Normal 3 2 2 2 2 5 3 2" xfId="15480" xr:uid="{6336C194-2558-4CE0-AE9D-941725CB91D2}"/>
    <cellStyle name="Normal 3 2 2 2 2 5 3 2 2" xfId="32137" xr:uid="{3AA4C132-49B7-4970-A7C9-46888DE9B016}"/>
    <cellStyle name="Normal 3 2 2 2 2 5 3 3" xfId="23809" xr:uid="{8316E9A6-E897-41E9-87A4-F2083B56F92B}"/>
    <cellStyle name="Normal 3 2 2 2 2 5 4" xfId="9928" xr:uid="{F71D260C-EDC1-4EE2-9585-60AE6A3CFAF7}"/>
    <cellStyle name="Normal 3 2 2 2 2 5 4 2" xfId="26585" xr:uid="{65E1C5DB-8668-4707-9F61-54780C311777}"/>
    <cellStyle name="Normal 3 2 2 2 2 5 5" xfId="18257" xr:uid="{6049C7D8-B882-42DA-B55C-552756CFF7D4}"/>
    <cellStyle name="Normal 3 2 2 2 2 6" xfId="3047" xr:uid="{91205131-8F43-4F8E-AC93-211E9521B5D5}"/>
    <cellStyle name="Normal 3 2 2 2 2 6 2" xfId="11377" xr:uid="{7ECA6B04-1C89-492E-B289-2D05FDF4261A}"/>
    <cellStyle name="Normal 3 2 2 2 2 6 2 2" xfId="28034" xr:uid="{8B16314D-381D-47A6-A003-DFDF3675192C}"/>
    <cellStyle name="Normal 3 2 2 2 2 6 3" xfId="19706" xr:uid="{FDD5BD07-EAB7-4684-BE89-335A8EDD6A2E}"/>
    <cellStyle name="Normal 3 2 2 2 2 7" xfId="5823" xr:uid="{7500BB31-07BA-4B44-AD3D-C51B2FF6A477}"/>
    <cellStyle name="Normal 3 2 2 2 2 7 2" xfId="14153" xr:uid="{629456EC-A768-48BF-AA75-93F78130FAC1}"/>
    <cellStyle name="Normal 3 2 2 2 2 7 2 2" xfId="30810" xr:uid="{73892773-80AF-4C5F-880C-0090E3C46A5C}"/>
    <cellStyle name="Normal 3 2 2 2 2 7 3" xfId="22482" xr:uid="{DDD288D1-385D-4BB4-993B-1AF89ED98619}"/>
    <cellStyle name="Normal 3 2 2 2 2 8" xfId="8601" xr:uid="{D9AC52AD-1F04-4951-B96D-76EE5ECEC57B}"/>
    <cellStyle name="Normal 3 2 2 2 2 8 2" xfId="25258" xr:uid="{D561EB9A-3A6F-4C6B-B929-EE7E01B8FCBB}"/>
    <cellStyle name="Normal 3 2 2 2 2 9" xfId="16930" xr:uid="{9E6D42A4-8658-440B-A7E9-08770E1E839E}"/>
    <cellStyle name="Normal 3 2 2 2 3" xfId="371" xr:uid="{8339B6AF-E908-4CA3-B312-2E6FD236666A}"/>
    <cellStyle name="Normal 3 2 2 2 3 2" xfId="765" xr:uid="{5BF84F9B-7C83-453F-97E5-E9585C2C047F}"/>
    <cellStyle name="Normal 3 2 2 2 3 2 2" xfId="2095" xr:uid="{377AC769-5C1E-4502-97BE-2CD1D8298E47}"/>
    <cellStyle name="Normal 3 2 2 2 3 2 2 2" xfId="4885" xr:uid="{12A656E2-DAAE-4C4D-81A6-5060EAA36867}"/>
    <cellStyle name="Normal 3 2 2 2 3 2 2 2 2" xfId="13215" xr:uid="{CF9E4CD3-2201-49B5-949F-B87D65D69F3F}"/>
    <cellStyle name="Normal 3 2 2 2 3 2 2 2 2 2" xfId="29872" xr:uid="{8128D749-D1B5-4637-9B3F-166D4D86B75D}"/>
    <cellStyle name="Normal 3 2 2 2 3 2 2 2 3" xfId="21544" xr:uid="{3DD4B479-ACAD-40E0-8967-D95EE19E1B12}"/>
    <cellStyle name="Normal 3 2 2 2 3 2 2 3" xfId="7661" xr:uid="{A5EC3F1C-3239-48E0-A1E6-AEEE1769F2EA}"/>
    <cellStyle name="Normal 3 2 2 2 3 2 2 3 2" xfId="15991" xr:uid="{AB6C9FD6-9D6F-4821-884C-6631F7693364}"/>
    <cellStyle name="Normal 3 2 2 2 3 2 2 3 2 2" xfId="32648" xr:uid="{BDEFC78A-6050-44C1-B0C8-76A822BDB9CB}"/>
    <cellStyle name="Normal 3 2 2 2 3 2 2 3 3" xfId="24320" xr:uid="{AD4D6B54-95F4-4EF2-92CC-466DFA923426}"/>
    <cellStyle name="Normal 3 2 2 2 3 2 2 4" xfId="10439" xr:uid="{5417EA40-23C0-4FAC-9DDA-84B8F1C0D2E9}"/>
    <cellStyle name="Normal 3 2 2 2 3 2 2 4 2" xfId="27096" xr:uid="{272AEEA4-089C-4CE7-B143-B4BB5DA31AF5}"/>
    <cellStyle name="Normal 3 2 2 2 3 2 2 5" xfId="18768" xr:uid="{3A6854CE-E29F-4901-A456-E3E0E49FD520}"/>
    <cellStyle name="Normal 3 2 2 2 3 2 3" xfId="3558" xr:uid="{E12C95D1-3D2E-4CE4-B633-31DCD3E46EFB}"/>
    <cellStyle name="Normal 3 2 2 2 3 2 3 2" xfId="11888" xr:uid="{368BC89C-2DB1-4F97-AD28-7FE4FC8F86E7}"/>
    <cellStyle name="Normal 3 2 2 2 3 2 3 2 2" xfId="28545" xr:uid="{3DEA6130-0279-482A-A621-19478520919F}"/>
    <cellStyle name="Normal 3 2 2 2 3 2 3 3" xfId="20217" xr:uid="{331B7D8F-ECE2-46FB-ABFC-007DBCC8DF18}"/>
    <cellStyle name="Normal 3 2 2 2 3 2 4" xfId="6334" xr:uid="{4F899498-AAEA-4D83-8F5E-D2AF28E2EFE3}"/>
    <cellStyle name="Normal 3 2 2 2 3 2 4 2" xfId="14664" xr:uid="{A66AADBF-7469-41AB-AF5F-1DEAD72F8BB3}"/>
    <cellStyle name="Normal 3 2 2 2 3 2 4 2 2" xfId="31321" xr:uid="{94739495-6402-460F-9E42-86031B21D973}"/>
    <cellStyle name="Normal 3 2 2 2 3 2 4 3" xfId="22993" xr:uid="{F5E8DEFE-F9B9-45E5-BAC0-E433B627545C}"/>
    <cellStyle name="Normal 3 2 2 2 3 2 5" xfId="9112" xr:uid="{7FAE3E9D-9E30-40E6-A450-87A961D40F08}"/>
    <cellStyle name="Normal 3 2 2 2 3 2 5 2" xfId="25769" xr:uid="{F43B1DFE-C792-4A5E-9935-0F3244E3440F}"/>
    <cellStyle name="Normal 3 2 2 2 3 2 6" xfId="17441" xr:uid="{D5BB38FB-D42A-4EA1-BE79-6B37E8BBB124}"/>
    <cellStyle name="Normal 3 2 2 2 3 3" xfId="1701" xr:uid="{CC6C7662-5644-4662-9EF0-8DCE9318DE54}"/>
    <cellStyle name="Normal 3 2 2 2 3 3 2" xfId="4491" xr:uid="{0307E080-4C81-44F9-BE91-DD5D2452E6CD}"/>
    <cellStyle name="Normal 3 2 2 2 3 3 2 2" xfId="12821" xr:uid="{592CD52C-623E-46B4-B04A-0EE2E8C7B75A}"/>
    <cellStyle name="Normal 3 2 2 2 3 3 2 2 2" xfId="29478" xr:uid="{EF9B19D2-2D9D-49FA-900E-0A702D615818}"/>
    <cellStyle name="Normal 3 2 2 2 3 3 2 3" xfId="21150" xr:uid="{ACBB47B4-2641-4255-81BB-834ED3020395}"/>
    <cellStyle name="Normal 3 2 2 2 3 3 3" xfId="7267" xr:uid="{0809E047-6DDA-46D3-94C4-6633E78CEA50}"/>
    <cellStyle name="Normal 3 2 2 2 3 3 3 2" xfId="15597" xr:uid="{44BA85DF-E56A-4D68-A888-DA50995E3B9C}"/>
    <cellStyle name="Normal 3 2 2 2 3 3 3 2 2" xfId="32254" xr:uid="{D00BC684-93F4-460F-9A13-19A4BA056F75}"/>
    <cellStyle name="Normal 3 2 2 2 3 3 3 3" xfId="23926" xr:uid="{5415F8B0-5851-494A-BB4C-EDDDFB90C40C}"/>
    <cellStyle name="Normal 3 2 2 2 3 3 4" xfId="10045" xr:uid="{09C8D5BD-6591-42C9-97A6-AF382C8940BF}"/>
    <cellStyle name="Normal 3 2 2 2 3 3 4 2" xfId="26702" xr:uid="{7F491766-D0FC-4B45-B205-FBCF664B5197}"/>
    <cellStyle name="Normal 3 2 2 2 3 3 5" xfId="18374" xr:uid="{B70C8EBE-451F-4782-9531-2E0E8626EFBA}"/>
    <cellStyle name="Normal 3 2 2 2 3 4" xfId="3164" xr:uid="{23D1AD9A-18E2-4B10-819F-892183A687C3}"/>
    <cellStyle name="Normal 3 2 2 2 3 4 2" xfId="11494" xr:uid="{9614D346-BC75-4238-9AF2-36B72A502AB9}"/>
    <cellStyle name="Normal 3 2 2 2 3 4 2 2" xfId="28151" xr:uid="{3C62782D-A2B6-4F08-801F-C195E20C3850}"/>
    <cellStyle name="Normal 3 2 2 2 3 4 3" xfId="19823" xr:uid="{1B14B89F-4B19-40D4-978A-629B44CBD16B}"/>
    <cellStyle name="Normal 3 2 2 2 3 5" xfId="5940" xr:uid="{622B46FE-9613-4272-8F66-E5A0DE27A2DC}"/>
    <cellStyle name="Normal 3 2 2 2 3 5 2" xfId="14270" xr:uid="{34C02362-E005-4684-986F-D87DFD00E283}"/>
    <cellStyle name="Normal 3 2 2 2 3 5 2 2" xfId="30927" xr:uid="{6BA7EE2F-76A8-46B5-BCE7-6179A838CB14}"/>
    <cellStyle name="Normal 3 2 2 2 3 5 3" xfId="22599" xr:uid="{72488703-6BBE-40E3-AF8F-B6941E59CD90}"/>
    <cellStyle name="Normal 3 2 2 2 3 6" xfId="8718" xr:uid="{A6520B2E-92A3-4CF4-8140-BAE24C2D4AEF}"/>
    <cellStyle name="Normal 3 2 2 2 3 6 2" xfId="25375" xr:uid="{62A10CC4-D0F6-439B-B831-D71AB3A77651}"/>
    <cellStyle name="Normal 3 2 2 2 3 7" xfId="17047" xr:uid="{4EF7A2A5-BCB3-4A7F-BF0A-4E475018AE66}"/>
    <cellStyle name="Normal 3 2 2 2 4" xfId="607" xr:uid="{8EC6DBFF-5269-4220-9195-C256D537F233}"/>
    <cellStyle name="Normal 3 2 2 2 4 2" xfId="1937" xr:uid="{85ABB9FD-2F68-482F-9985-0BDAE2A32B7A}"/>
    <cellStyle name="Normal 3 2 2 2 4 2 2" xfId="4727" xr:uid="{A62CE18B-A62E-47ED-97BC-51B980D931E6}"/>
    <cellStyle name="Normal 3 2 2 2 4 2 2 2" xfId="13057" xr:uid="{3CFCB5FD-0CD8-44A4-83AA-ADBE68927C38}"/>
    <cellStyle name="Normal 3 2 2 2 4 2 2 2 2" xfId="29714" xr:uid="{39A8966F-6E70-4DFF-9647-F6B90CCB227C}"/>
    <cellStyle name="Normal 3 2 2 2 4 2 2 3" xfId="21386" xr:uid="{E347410F-13B3-4725-B9DC-AD642F80BD39}"/>
    <cellStyle name="Normal 3 2 2 2 4 2 3" xfId="7503" xr:uid="{EC6DE828-D620-4501-9E40-2C8669F4532E}"/>
    <cellStyle name="Normal 3 2 2 2 4 2 3 2" xfId="15833" xr:uid="{7A2B87C4-86A2-4FC7-A2DC-1E6049F577E6}"/>
    <cellStyle name="Normal 3 2 2 2 4 2 3 2 2" xfId="32490" xr:uid="{7C6A3EC9-FBDB-4E2A-B5F8-F3B5EDD1D982}"/>
    <cellStyle name="Normal 3 2 2 2 4 2 3 3" xfId="24162" xr:uid="{8D4E4691-5762-4FA4-B6DF-4D42CA51A6C1}"/>
    <cellStyle name="Normal 3 2 2 2 4 2 4" xfId="10281" xr:uid="{AFF2681E-E53E-49E2-906C-642583593A43}"/>
    <cellStyle name="Normal 3 2 2 2 4 2 4 2" xfId="26938" xr:uid="{0951AE58-3DB6-4872-BD43-026DB868747D}"/>
    <cellStyle name="Normal 3 2 2 2 4 2 5" xfId="18610" xr:uid="{3FF3E442-DC25-489D-998A-60B5A2589BEC}"/>
    <cellStyle name="Normal 3 2 2 2 4 3" xfId="3400" xr:uid="{E4F69DF4-B074-45BE-9DF4-F696C0F036D3}"/>
    <cellStyle name="Normal 3 2 2 2 4 3 2" xfId="11730" xr:uid="{25142CE4-4EDD-43B1-8E93-227384999700}"/>
    <cellStyle name="Normal 3 2 2 2 4 3 2 2" xfId="28387" xr:uid="{7820FD19-DB88-4C54-BADC-D02F9C6326B4}"/>
    <cellStyle name="Normal 3 2 2 2 4 3 3" xfId="20059" xr:uid="{8E75C939-BD54-461A-B72E-C8F97E7FE336}"/>
    <cellStyle name="Normal 3 2 2 2 4 4" xfId="6176" xr:uid="{4DE8BDCF-8326-427A-A986-544971D0083B}"/>
    <cellStyle name="Normal 3 2 2 2 4 4 2" xfId="14506" xr:uid="{FA61F52B-84D1-40AE-8AD4-0191C16F563E}"/>
    <cellStyle name="Normal 3 2 2 2 4 4 2 2" xfId="31163" xr:uid="{074E0A7C-56ED-44E0-BFA8-5309B0146B3F}"/>
    <cellStyle name="Normal 3 2 2 2 4 4 3" xfId="22835" xr:uid="{8ED1F878-A80C-4539-823A-314E63F2C7B3}"/>
    <cellStyle name="Normal 3 2 2 2 4 5" xfId="8954" xr:uid="{A1EE0FC1-06F0-48CF-BBF0-444EC80F2EB6}"/>
    <cellStyle name="Normal 3 2 2 2 4 5 2" xfId="25611" xr:uid="{8DCE083B-6796-43E4-9E4E-03826967FB19}"/>
    <cellStyle name="Normal 3 2 2 2 4 6" xfId="17283" xr:uid="{9D06C2EA-E6B4-4E0D-B75B-0FCFB2983C15}"/>
    <cellStyle name="Normal 3 2 2 2 5" xfId="1084" xr:uid="{6A660F3A-226D-4C93-A356-93F916B27A13}"/>
    <cellStyle name="Normal 3 2 2 2 5 2" xfId="2412" xr:uid="{EE302F00-F326-4FF4-AA07-C82EF4C479D5}"/>
    <cellStyle name="Normal 3 2 2 2 5 2 2" xfId="5202" xr:uid="{ADEBDBC5-D4E2-48D8-993B-BAC1ED6F43BD}"/>
    <cellStyle name="Normal 3 2 2 2 5 2 2 2" xfId="13532" xr:uid="{E94BCED3-150F-4322-BAAE-B7368908008B}"/>
    <cellStyle name="Normal 3 2 2 2 5 2 2 2 2" xfId="30189" xr:uid="{C4AD98D1-68E7-47F0-AECE-F82A39ED774C}"/>
    <cellStyle name="Normal 3 2 2 2 5 2 2 3" xfId="21861" xr:uid="{6C2B98D4-2737-4E51-B89E-EEAB522BFE6C}"/>
    <cellStyle name="Normal 3 2 2 2 5 2 3" xfId="7978" xr:uid="{0835918D-D235-4952-AD7B-782F24FED442}"/>
    <cellStyle name="Normal 3 2 2 2 5 2 3 2" xfId="16308" xr:uid="{5E698F3F-C2D8-4D0A-BAD3-DB1CD78A97FF}"/>
    <cellStyle name="Normal 3 2 2 2 5 2 3 2 2" xfId="32965" xr:uid="{2DD288E8-67A4-4687-9007-143A2E5A9D88}"/>
    <cellStyle name="Normal 3 2 2 2 5 2 3 3" xfId="24637" xr:uid="{6D18785B-B48D-4C8F-9447-BB6B9351BB03}"/>
    <cellStyle name="Normal 3 2 2 2 5 2 4" xfId="10756" xr:uid="{CC756798-1C0D-479B-9311-148FD843C165}"/>
    <cellStyle name="Normal 3 2 2 2 5 2 4 2" xfId="27413" xr:uid="{1F6F5ED1-D661-4EEC-B3D0-8661A9C6BDD2}"/>
    <cellStyle name="Normal 3 2 2 2 5 2 5" xfId="19085" xr:uid="{A6BB1EFF-B6BC-473F-A1A5-B4EDC582224D}"/>
    <cellStyle name="Normal 3 2 2 2 5 3" xfId="3875" xr:uid="{6F1EB65A-D100-477C-A5D0-3347FF7F053F}"/>
    <cellStyle name="Normal 3 2 2 2 5 3 2" xfId="12205" xr:uid="{DDE31F48-CDE7-4887-BF17-2AA72134E518}"/>
    <cellStyle name="Normal 3 2 2 2 5 3 2 2" xfId="28862" xr:uid="{869DCF53-8CD3-4E48-813A-6F7688DDFA15}"/>
    <cellStyle name="Normal 3 2 2 2 5 3 3" xfId="20534" xr:uid="{FFBB0074-236C-4AF4-B84A-8ACA85DF1E3A}"/>
    <cellStyle name="Normal 3 2 2 2 5 4" xfId="6651" xr:uid="{65317031-EFBF-42F9-B7C3-AADFCFBAD8C5}"/>
    <cellStyle name="Normal 3 2 2 2 5 4 2" xfId="14981" xr:uid="{8E32D830-E2AA-473C-B151-91A48F6A7D0E}"/>
    <cellStyle name="Normal 3 2 2 2 5 4 2 2" xfId="31638" xr:uid="{2DF26BA9-FD59-470D-AE17-CC05A259E27C}"/>
    <cellStyle name="Normal 3 2 2 2 5 4 3" xfId="23310" xr:uid="{58D11935-73A8-42EF-91ED-0D8F12624B66}"/>
    <cellStyle name="Normal 3 2 2 2 5 5" xfId="9429" xr:uid="{3ABB8457-4CC8-4AC8-BF65-1C3902941EDF}"/>
    <cellStyle name="Normal 3 2 2 2 5 5 2" xfId="26086" xr:uid="{81A8C93A-778C-49F1-99C1-3874B141F0E1}"/>
    <cellStyle name="Normal 3 2 2 2 5 6" xfId="17758" xr:uid="{331DB084-B5B0-415A-A07D-687B9C34E4EB}"/>
    <cellStyle name="Normal 3 2 2 2 6" xfId="1349" xr:uid="{FF2552C9-89D8-449E-B300-1247CA659505}"/>
    <cellStyle name="Normal 3 2 2 2 6 2" xfId="2677" xr:uid="{53A10CD7-7023-43D3-9847-76095D38CFE7}"/>
    <cellStyle name="Normal 3 2 2 2 6 2 2" xfId="5467" xr:uid="{D3177161-A332-4E12-985B-0AA96EF5D638}"/>
    <cellStyle name="Normal 3 2 2 2 6 2 2 2" xfId="13797" xr:uid="{25F7ED9F-154C-403A-9A5C-5ECB9BAC2149}"/>
    <cellStyle name="Normal 3 2 2 2 6 2 2 2 2" xfId="30454" xr:uid="{063D5B41-37E4-42AB-A320-B019BB8E029A}"/>
    <cellStyle name="Normal 3 2 2 2 6 2 2 3" xfId="22126" xr:uid="{28E65107-8F7D-4ABD-9310-2B9BDB1DFEE2}"/>
    <cellStyle name="Normal 3 2 2 2 6 2 3" xfId="8243" xr:uid="{CFBA7D48-AAC7-4544-832A-18CF34F806CE}"/>
    <cellStyle name="Normal 3 2 2 2 6 2 3 2" xfId="16573" xr:uid="{5A8F7D58-F8DD-4211-A27D-2B7C537C64AC}"/>
    <cellStyle name="Normal 3 2 2 2 6 2 3 2 2" xfId="33230" xr:uid="{7BA846CB-BE31-486D-83DA-1857028C24B4}"/>
    <cellStyle name="Normal 3 2 2 2 6 2 3 3" xfId="24902" xr:uid="{2B75A30E-3D37-461B-AD06-835E0570A27F}"/>
    <cellStyle name="Normal 3 2 2 2 6 2 4" xfId="11021" xr:uid="{111EB5E6-AAD2-4315-9D5E-78CE943337C2}"/>
    <cellStyle name="Normal 3 2 2 2 6 2 4 2" xfId="27678" xr:uid="{2D795B91-9E6F-4BA4-B416-CFFE38811174}"/>
    <cellStyle name="Normal 3 2 2 2 6 2 5" xfId="19350" xr:uid="{BCF99F84-2F3E-42C3-A4F7-3CB9B5339B9B}"/>
    <cellStyle name="Normal 3 2 2 2 6 3" xfId="4140" xr:uid="{0BB3DBF8-8E3C-43AC-8FB5-110170718C2A}"/>
    <cellStyle name="Normal 3 2 2 2 6 3 2" xfId="12470" xr:uid="{EC3EE38B-871D-4087-ABE7-785EE07AF637}"/>
    <cellStyle name="Normal 3 2 2 2 6 3 2 2" xfId="29127" xr:uid="{E6181F19-1496-495D-8DF4-2206BB8C046E}"/>
    <cellStyle name="Normal 3 2 2 2 6 3 3" xfId="20799" xr:uid="{30F8B659-FE3B-4CBD-ABB3-3373CDD44F22}"/>
    <cellStyle name="Normal 3 2 2 2 6 4" xfId="6916" xr:uid="{82C7A2B6-41D7-44BC-AB21-DB065A3100E1}"/>
    <cellStyle name="Normal 3 2 2 2 6 4 2" xfId="15246" xr:uid="{6E993928-4B53-40EC-9C9B-509F681EC35D}"/>
    <cellStyle name="Normal 3 2 2 2 6 4 2 2" xfId="31903" xr:uid="{C24B2B38-79E0-4B4F-9883-AD69B66B7A11}"/>
    <cellStyle name="Normal 3 2 2 2 6 4 3" xfId="23575" xr:uid="{67D3B8B0-3B8F-4F4B-83BD-23DA969E64A5}"/>
    <cellStyle name="Normal 3 2 2 2 6 5" xfId="9694" xr:uid="{84E72139-8860-4F05-8CD9-C8138F32DDE4}"/>
    <cellStyle name="Normal 3 2 2 2 6 5 2" xfId="26351" xr:uid="{95A95D9C-B706-4AB3-B30E-732D992A824C}"/>
    <cellStyle name="Normal 3 2 2 2 6 6" xfId="18023" xr:uid="{2C24C4C9-F4E0-4F87-93BD-B1E6F294CFBA}"/>
    <cellStyle name="Normal 3 2 2 2 7" xfId="1464" xr:uid="{4081B5E8-9E1D-443F-81A0-01EA3F959B0D}"/>
    <cellStyle name="Normal 3 2 2 2 7 2" xfId="4254" xr:uid="{A793E01D-570A-4DF7-B9DE-49AAF43D4723}"/>
    <cellStyle name="Normal 3 2 2 2 7 2 2" xfId="12584" xr:uid="{DB71008F-C8DE-48CD-803A-63CBE33DCB1C}"/>
    <cellStyle name="Normal 3 2 2 2 7 2 2 2" xfId="29241" xr:uid="{4E54D1B2-AC60-412B-A98C-110953E5EB16}"/>
    <cellStyle name="Normal 3 2 2 2 7 2 3" xfId="20913" xr:uid="{3C3462AA-A6BB-4E16-85F7-5749599C650A}"/>
    <cellStyle name="Normal 3 2 2 2 7 3" xfId="7030" xr:uid="{5B3772BB-D8A6-4BF2-BEAC-38E204332281}"/>
    <cellStyle name="Normal 3 2 2 2 7 3 2" xfId="15360" xr:uid="{80D17D08-90C0-4FA5-9812-9D9810F9CD08}"/>
    <cellStyle name="Normal 3 2 2 2 7 3 2 2" xfId="32017" xr:uid="{FBA544E0-5E21-49E8-BEF8-0F7C727B0F89}"/>
    <cellStyle name="Normal 3 2 2 2 7 3 3" xfId="23689" xr:uid="{4916ADFE-26BC-4B29-9D6B-B248AFE2298B}"/>
    <cellStyle name="Normal 3 2 2 2 7 4" xfId="9808" xr:uid="{EF0D0684-5558-4873-B9B7-3C01041F5F19}"/>
    <cellStyle name="Normal 3 2 2 2 7 4 2" xfId="26465" xr:uid="{6E93AAAC-23A7-49EA-AF0D-E0ABEDB2B850}"/>
    <cellStyle name="Normal 3 2 2 2 7 5" xfId="18137" xr:uid="{CA0B1D03-DD63-4D8F-A042-DE4A549E897B}"/>
    <cellStyle name="Normal 3 2 2 2 8" xfId="2927" xr:uid="{A81D02B1-FC72-420E-8657-3AC18FF26872}"/>
    <cellStyle name="Normal 3 2 2 2 8 2" xfId="11257" xr:uid="{A4C95C7B-B655-4FF5-9A5D-287764CFCD85}"/>
    <cellStyle name="Normal 3 2 2 2 8 2 2" xfId="27914" xr:uid="{F5DA5A81-2276-48D9-9831-01DA6B15AF21}"/>
    <cellStyle name="Normal 3 2 2 2 8 3" xfId="19586" xr:uid="{BC0A9BD0-C967-4DEB-B9AB-ECD41A347CB2}"/>
    <cellStyle name="Normal 3 2 2 2 9" xfId="5703" xr:uid="{9BCC0136-A83E-47AC-B2E5-A74427A86A9B}"/>
    <cellStyle name="Normal 3 2 2 2 9 2" xfId="14033" xr:uid="{D359F08B-3C4F-4004-B9C6-FB8A2AF6D9D6}"/>
    <cellStyle name="Normal 3 2 2 2 9 2 2" xfId="30690" xr:uid="{74A5E8F7-5AF8-4A97-A51E-805D14A8E526}"/>
    <cellStyle name="Normal 3 2 2 2 9 3" xfId="22362" xr:uid="{1179FC6D-7250-41A3-B854-1D58076C7F88}"/>
    <cellStyle name="Normal 3 2 2 3" xfId="187" xr:uid="{83241DBE-D01A-456E-A70B-2CD3A1E61827}"/>
    <cellStyle name="Normal 3 2 2 3 2" xfId="429" xr:uid="{94A42F5A-5A1E-4C10-B6BE-95E882EBA2E8}"/>
    <cellStyle name="Normal 3 2 2 3 2 2" xfId="906" xr:uid="{48839DBA-8C6E-4B99-A1B9-154D88DE5C2F}"/>
    <cellStyle name="Normal 3 2 2 3 2 2 2" xfId="2234" xr:uid="{9776637B-77E4-48E8-AD4D-460B9F507EA4}"/>
    <cellStyle name="Normal 3 2 2 3 2 2 2 2" xfId="5024" xr:uid="{C61CAA20-5BE6-4363-A68E-CE5304D2FD97}"/>
    <cellStyle name="Normal 3 2 2 3 2 2 2 2 2" xfId="13354" xr:uid="{64184528-4D10-41EE-AFBE-5CBE61FD1001}"/>
    <cellStyle name="Normal 3 2 2 3 2 2 2 2 2 2" xfId="30011" xr:uid="{8F0D946A-216F-4390-8D09-02828C930C5D}"/>
    <cellStyle name="Normal 3 2 2 3 2 2 2 2 3" xfId="21683" xr:uid="{AD544832-F8F6-4A6D-9DDA-465EFB9C54DE}"/>
    <cellStyle name="Normal 3 2 2 3 2 2 2 3" xfId="7800" xr:uid="{A8364E37-0671-492F-BD7D-3E20701BD0B4}"/>
    <cellStyle name="Normal 3 2 2 3 2 2 2 3 2" xfId="16130" xr:uid="{1AEA2020-40F5-4323-B0F4-7FE8C0914F30}"/>
    <cellStyle name="Normal 3 2 2 3 2 2 2 3 2 2" xfId="32787" xr:uid="{DB94FBC3-3256-4396-85B8-A0B910572952}"/>
    <cellStyle name="Normal 3 2 2 3 2 2 2 3 3" xfId="24459" xr:uid="{631A49A4-0BFB-4581-BD1F-4279D29C85B2}"/>
    <cellStyle name="Normal 3 2 2 3 2 2 2 4" xfId="10578" xr:uid="{331A4BBE-FB99-4130-A6B4-D809AB33954E}"/>
    <cellStyle name="Normal 3 2 2 3 2 2 2 4 2" xfId="27235" xr:uid="{E8DE011F-36A5-4310-B993-2CB0000C3DBA}"/>
    <cellStyle name="Normal 3 2 2 3 2 2 2 5" xfId="18907" xr:uid="{94E13B8E-2408-4836-AE76-9D3043AF28C6}"/>
    <cellStyle name="Normal 3 2 2 3 2 2 3" xfId="3697" xr:uid="{E7A9E474-DFD6-4E10-9913-F6594B2A67C5}"/>
    <cellStyle name="Normal 3 2 2 3 2 2 3 2" xfId="12027" xr:uid="{44D2947B-091B-46BD-AE2E-314AA4BD757D}"/>
    <cellStyle name="Normal 3 2 2 3 2 2 3 2 2" xfId="28684" xr:uid="{FC1594A3-DC6C-4E9C-A067-993936252639}"/>
    <cellStyle name="Normal 3 2 2 3 2 2 3 3" xfId="20356" xr:uid="{D29C8140-E644-4953-AE47-1CE1E235AFA3}"/>
    <cellStyle name="Normal 3 2 2 3 2 2 4" xfId="6473" xr:uid="{4B583D3B-3D48-4851-8FD6-A1A90B5EAECB}"/>
    <cellStyle name="Normal 3 2 2 3 2 2 4 2" xfId="14803" xr:uid="{F8E70ECD-46A2-4474-BAEB-A4BC5E86E2FE}"/>
    <cellStyle name="Normal 3 2 2 3 2 2 4 2 2" xfId="31460" xr:uid="{AFD7E2CD-F590-4F4E-96C2-A62A3F0CAFFB}"/>
    <cellStyle name="Normal 3 2 2 3 2 2 4 3" xfId="23132" xr:uid="{88E7E2BE-303C-42F1-89E4-0760AEDA739B}"/>
    <cellStyle name="Normal 3 2 2 3 2 2 5" xfId="9251" xr:uid="{154DEF7A-B2CC-4A47-9C0D-64AC3E21D555}"/>
    <cellStyle name="Normal 3 2 2 3 2 2 5 2" xfId="25908" xr:uid="{2AF585F0-8420-4A88-9407-E5F7C0DDF962}"/>
    <cellStyle name="Normal 3 2 2 3 2 2 6" xfId="17580" xr:uid="{1427F184-9F67-4AA4-B7DF-8A354D086B31}"/>
    <cellStyle name="Normal 3 2 2 3 2 3" xfId="1759" xr:uid="{9C346123-7A66-41A3-B286-DAA92D0367E9}"/>
    <cellStyle name="Normal 3 2 2 3 2 3 2" xfId="4549" xr:uid="{7F1658D0-8400-49AB-BE97-75EFAEE44804}"/>
    <cellStyle name="Normal 3 2 2 3 2 3 2 2" xfId="12879" xr:uid="{86058940-6ACD-4A7E-A99D-4C73A3B9C756}"/>
    <cellStyle name="Normal 3 2 2 3 2 3 2 2 2" xfId="29536" xr:uid="{EB6AAC4F-34C6-4DBC-B890-21F3464E2A89}"/>
    <cellStyle name="Normal 3 2 2 3 2 3 2 3" xfId="21208" xr:uid="{6E7E323D-D034-443D-B3A0-370D223FCB3C}"/>
    <cellStyle name="Normal 3 2 2 3 2 3 3" xfId="7325" xr:uid="{A63F1D11-F646-4C44-8FE9-07DBC8186738}"/>
    <cellStyle name="Normal 3 2 2 3 2 3 3 2" xfId="15655" xr:uid="{E83EE983-D61D-466D-A2D7-700C2D5B9D85}"/>
    <cellStyle name="Normal 3 2 2 3 2 3 3 2 2" xfId="32312" xr:uid="{2E673E96-01C8-45EE-98B1-B6FE983C1A24}"/>
    <cellStyle name="Normal 3 2 2 3 2 3 3 3" xfId="23984" xr:uid="{1EE7D681-E1DF-4139-B483-5CB0E561B17B}"/>
    <cellStyle name="Normal 3 2 2 3 2 3 4" xfId="10103" xr:uid="{E1A3F855-4F06-4558-B50D-DC5E4571C7EC}"/>
    <cellStyle name="Normal 3 2 2 3 2 3 4 2" xfId="26760" xr:uid="{8A2B7A54-A24B-4909-9834-7184F156864E}"/>
    <cellStyle name="Normal 3 2 2 3 2 3 5" xfId="18432" xr:uid="{B616AC16-0A0A-4EC9-A5A0-0439EAEF06AA}"/>
    <cellStyle name="Normal 3 2 2 3 2 4" xfId="3222" xr:uid="{F12F22B4-D5CA-4307-B4F8-0A75E8BC36A9}"/>
    <cellStyle name="Normal 3 2 2 3 2 4 2" xfId="11552" xr:uid="{C38F8F94-C7EF-418E-801E-DCBC5408F9C5}"/>
    <cellStyle name="Normal 3 2 2 3 2 4 2 2" xfId="28209" xr:uid="{D49AFA01-090F-451C-A2D8-40F3AAC68198}"/>
    <cellStyle name="Normal 3 2 2 3 2 4 3" xfId="19881" xr:uid="{7AED600B-B4DF-4F3F-9124-B2B26865CAAD}"/>
    <cellStyle name="Normal 3 2 2 3 2 5" xfId="5998" xr:uid="{48ED4154-E398-4945-A75E-2CE8035212F2}"/>
    <cellStyle name="Normal 3 2 2 3 2 5 2" xfId="14328" xr:uid="{F22F1789-85BA-48FC-84CB-94554B0071BA}"/>
    <cellStyle name="Normal 3 2 2 3 2 5 2 2" xfId="30985" xr:uid="{C0799EF2-6C09-41C0-A0BE-533F8333A2D0}"/>
    <cellStyle name="Normal 3 2 2 3 2 5 3" xfId="22657" xr:uid="{1903E892-D9E6-4C7E-BF13-770A15712248}"/>
    <cellStyle name="Normal 3 2 2 3 2 6" xfId="8776" xr:uid="{D55B15C1-0421-47D2-8D4A-C2AE176A4317}"/>
    <cellStyle name="Normal 3 2 2 3 2 6 2" xfId="25433" xr:uid="{3DA9AD84-A8BA-459E-B34B-1B4FB7F38E82}"/>
    <cellStyle name="Normal 3 2 2 3 2 7" xfId="17105" xr:uid="{E6245AC9-722A-43EB-A19A-E2E9958F262E}"/>
    <cellStyle name="Normal 3 2 2 3 3" xfId="665" xr:uid="{9D54E84D-7D33-479D-96E9-3C67A3D173EE}"/>
    <cellStyle name="Normal 3 2 2 3 3 2" xfId="1995" xr:uid="{C03DC5DB-C857-4A9E-9A15-10A44C6D24D7}"/>
    <cellStyle name="Normal 3 2 2 3 3 2 2" xfId="4785" xr:uid="{271144EC-23B4-4FB9-9B3D-A241FE28C378}"/>
    <cellStyle name="Normal 3 2 2 3 3 2 2 2" xfId="13115" xr:uid="{C6AA3280-AE2D-4EB3-92B6-875468BD70F1}"/>
    <cellStyle name="Normal 3 2 2 3 3 2 2 2 2" xfId="29772" xr:uid="{0E7153A7-71D1-4749-8EBA-CC4EA92C843F}"/>
    <cellStyle name="Normal 3 2 2 3 3 2 2 3" xfId="21444" xr:uid="{DBA12E81-F0E7-4891-9EE3-812B6A7689A1}"/>
    <cellStyle name="Normal 3 2 2 3 3 2 3" xfId="7561" xr:uid="{42CBC4AD-929A-4C1A-B2E2-FF91A4625FC5}"/>
    <cellStyle name="Normal 3 2 2 3 3 2 3 2" xfId="15891" xr:uid="{00DAEDB1-0218-4C20-8535-F41E37C9F15E}"/>
    <cellStyle name="Normal 3 2 2 3 3 2 3 2 2" xfId="32548" xr:uid="{9427EF25-4D49-435F-9AB8-1A62D3F8B978}"/>
    <cellStyle name="Normal 3 2 2 3 3 2 3 3" xfId="24220" xr:uid="{0077F874-6FE6-4160-A91F-F0823B915E99}"/>
    <cellStyle name="Normal 3 2 2 3 3 2 4" xfId="10339" xr:uid="{31374D81-C69A-4551-B25C-2D5A06EBE29C}"/>
    <cellStyle name="Normal 3 2 2 3 3 2 4 2" xfId="26996" xr:uid="{AA175ADC-58F1-4175-862F-0E3318E874AF}"/>
    <cellStyle name="Normal 3 2 2 3 3 2 5" xfId="18668" xr:uid="{FFA58A3D-52C6-49D9-98D6-DE4000126451}"/>
    <cellStyle name="Normal 3 2 2 3 3 3" xfId="3458" xr:uid="{93D58F13-AD5E-4EBD-9D6F-7B78822F72E1}"/>
    <cellStyle name="Normal 3 2 2 3 3 3 2" xfId="11788" xr:uid="{9208522E-A93F-4CAB-8CC2-1E9D24A66FCB}"/>
    <cellStyle name="Normal 3 2 2 3 3 3 2 2" xfId="28445" xr:uid="{37613F3F-5E53-48C1-8E97-43FDC5C566CE}"/>
    <cellStyle name="Normal 3 2 2 3 3 3 3" xfId="20117" xr:uid="{A98CBA2E-9211-4E52-9DF9-77C7A769B879}"/>
    <cellStyle name="Normal 3 2 2 3 3 4" xfId="6234" xr:uid="{DA51874B-A074-46B5-A914-187B3B580401}"/>
    <cellStyle name="Normal 3 2 2 3 3 4 2" xfId="14564" xr:uid="{6200D30A-7F67-4112-870C-5A96DF929A5C}"/>
    <cellStyle name="Normal 3 2 2 3 3 4 2 2" xfId="31221" xr:uid="{8DB73A80-41E0-4D78-BF7C-4A588E0B6D74}"/>
    <cellStyle name="Normal 3 2 2 3 3 4 3" xfId="22893" xr:uid="{D75EE483-5896-4CB3-9499-453A997B40F7}"/>
    <cellStyle name="Normal 3 2 2 3 3 5" xfId="9012" xr:uid="{22340D86-79D2-46F2-A12D-C181B0099F02}"/>
    <cellStyle name="Normal 3 2 2 3 3 5 2" xfId="25669" xr:uid="{AE984350-FFC1-4139-81F0-749F5E5647AC}"/>
    <cellStyle name="Normal 3 2 2 3 3 6" xfId="17341" xr:uid="{2BF9540A-74B3-4165-945C-2992CB6BD941}"/>
    <cellStyle name="Normal 3 2 2 3 4" xfId="1142" xr:uid="{FAC922E5-9313-4B5E-A667-BBF8DD631481}"/>
    <cellStyle name="Normal 3 2 2 3 4 2" xfId="2470" xr:uid="{30FD9F49-F797-495C-804C-55DA1BEB0BB7}"/>
    <cellStyle name="Normal 3 2 2 3 4 2 2" xfId="5260" xr:uid="{569DA992-A4E2-4698-AB93-88E08A979861}"/>
    <cellStyle name="Normal 3 2 2 3 4 2 2 2" xfId="13590" xr:uid="{D1FA9CA9-5D94-437C-AA84-3C67C791FCA2}"/>
    <cellStyle name="Normal 3 2 2 3 4 2 2 2 2" xfId="30247" xr:uid="{6F0BEAFD-A2C3-4415-860B-F88F73C34C04}"/>
    <cellStyle name="Normal 3 2 2 3 4 2 2 3" xfId="21919" xr:uid="{8137051E-639F-4D0A-83E0-E1A74C8EFF7B}"/>
    <cellStyle name="Normal 3 2 2 3 4 2 3" xfId="8036" xr:uid="{8EB0B0BC-0832-4C17-98A7-B4B6B8171580}"/>
    <cellStyle name="Normal 3 2 2 3 4 2 3 2" xfId="16366" xr:uid="{EE4404CB-FB85-4D88-8467-4427F6ACE411}"/>
    <cellStyle name="Normal 3 2 2 3 4 2 3 2 2" xfId="33023" xr:uid="{08F1AE17-3C25-410F-9A2D-767501FE375B}"/>
    <cellStyle name="Normal 3 2 2 3 4 2 3 3" xfId="24695" xr:uid="{F8A21247-B81D-45BE-BE58-FF379D0BF80F}"/>
    <cellStyle name="Normal 3 2 2 3 4 2 4" xfId="10814" xr:uid="{603BD2BC-BECD-4086-AC28-CBF8B195B368}"/>
    <cellStyle name="Normal 3 2 2 3 4 2 4 2" xfId="27471" xr:uid="{716DA08E-103B-4F6C-B5EE-E45D40E214E9}"/>
    <cellStyle name="Normal 3 2 2 3 4 2 5" xfId="19143" xr:uid="{85A2A414-F352-494C-8BBF-3EC3FC733D55}"/>
    <cellStyle name="Normal 3 2 2 3 4 3" xfId="3933" xr:uid="{EBE82AB5-AD32-4B30-B101-E0B7E59FEE57}"/>
    <cellStyle name="Normal 3 2 2 3 4 3 2" xfId="12263" xr:uid="{D21B679A-3837-4F89-9DB3-01091DE31215}"/>
    <cellStyle name="Normal 3 2 2 3 4 3 2 2" xfId="28920" xr:uid="{700A6E43-4154-4837-A749-CD655E3A9015}"/>
    <cellStyle name="Normal 3 2 2 3 4 3 3" xfId="20592" xr:uid="{09A87A2B-9EF1-45AC-B985-E48921240890}"/>
    <cellStyle name="Normal 3 2 2 3 4 4" xfId="6709" xr:uid="{27F82B72-01FA-4457-ABEF-020D75BEC494}"/>
    <cellStyle name="Normal 3 2 2 3 4 4 2" xfId="15039" xr:uid="{3CDC0CFA-8690-4ABE-A30D-F6B30CBF2895}"/>
    <cellStyle name="Normal 3 2 2 3 4 4 2 2" xfId="31696" xr:uid="{6A65B5B8-1DCF-4A68-84AB-BF2EDCA8D870}"/>
    <cellStyle name="Normal 3 2 2 3 4 4 3" xfId="23368" xr:uid="{805A98E1-9E02-4297-BA1E-CB9A70663974}"/>
    <cellStyle name="Normal 3 2 2 3 4 5" xfId="9487" xr:uid="{92A3B704-B714-4717-97BC-6844116C489D}"/>
    <cellStyle name="Normal 3 2 2 3 4 5 2" xfId="26144" xr:uid="{5051BADA-DB0F-4342-9BCA-40DA147160F7}"/>
    <cellStyle name="Normal 3 2 2 3 4 6" xfId="17816" xr:uid="{13E7F5E0-074F-4CC6-A5AA-5522DBFD5811}"/>
    <cellStyle name="Normal 3 2 2 3 5" xfId="1522" xr:uid="{92F85C0E-379C-4405-97FF-13708B67976E}"/>
    <cellStyle name="Normal 3 2 2 3 5 2" xfId="4312" xr:uid="{CB99C1E2-5CDE-4ED2-9306-0F677828EC80}"/>
    <cellStyle name="Normal 3 2 2 3 5 2 2" xfId="12642" xr:uid="{C43D6837-9EB3-44B4-9F40-33D17B19AE7D}"/>
    <cellStyle name="Normal 3 2 2 3 5 2 2 2" xfId="29299" xr:uid="{A467DC0A-5E08-4645-AB59-93F05A75C554}"/>
    <cellStyle name="Normal 3 2 2 3 5 2 3" xfId="20971" xr:uid="{482FA2CE-2EB6-4298-BEAF-D56A8B8B9132}"/>
    <cellStyle name="Normal 3 2 2 3 5 3" xfId="7088" xr:uid="{3FA6DCD1-539F-440E-B860-D529F7466C5B}"/>
    <cellStyle name="Normal 3 2 2 3 5 3 2" xfId="15418" xr:uid="{279CC9A4-1699-48CC-974D-84FE135CCFE6}"/>
    <cellStyle name="Normal 3 2 2 3 5 3 2 2" xfId="32075" xr:uid="{B522017F-B308-41D7-AA95-95EA1F1A2EBC}"/>
    <cellStyle name="Normal 3 2 2 3 5 3 3" xfId="23747" xr:uid="{ED9E7D5B-B003-4D46-87C7-D6A471E5A994}"/>
    <cellStyle name="Normal 3 2 2 3 5 4" xfId="9866" xr:uid="{116F15C1-5F23-42A9-B277-C60AD83F2FF6}"/>
    <cellStyle name="Normal 3 2 2 3 5 4 2" xfId="26523" xr:uid="{8BC1DEBE-B030-4210-9B9D-A540DDF4B656}"/>
    <cellStyle name="Normal 3 2 2 3 5 5" xfId="18195" xr:uid="{797577AD-309C-4E89-9B4A-0B80CED8532E}"/>
    <cellStyle name="Normal 3 2 2 3 6" xfId="2985" xr:uid="{CA3630DE-1801-48DB-BECB-03777CADDE9F}"/>
    <cellStyle name="Normal 3 2 2 3 6 2" xfId="11315" xr:uid="{D70D1F8D-8248-44A5-8537-EA46291EF40B}"/>
    <cellStyle name="Normal 3 2 2 3 6 2 2" xfId="27972" xr:uid="{B130FB56-CC30-48D5-8BAC-A3ADDABE0221}"/>
    <cellStyle name="Normal 3 2 2 3 6 3" xfId="19644" xr:uid="{13C80F60-C3A8-4CED-A7A8-01E29C741101}"/>
    <cellStyle name="Normal 3 2 2 3 7" xfId="5761" xr:uid="{E718A208-3443-4C6B-9DFF-23E1BBCCFDE7}"/>
    <cellStyle name="Normal 3 2 2 3 7 2" xfId="14091" xr:uid="{E7FCAACB-696A-47ED-A051-1D56FFD98BA3}"/>
    <cellStyle name="Normal 3 2 2 3 7 2 2" xfId="30748" xr:uid="{935EE6F3-E566-4250-82E2-1540004568CD}"/>
    <cellStyle name="Normal 3 2 2 3 7 3" xfId="22420" xr:uid="{EA2B5670-B1E1-47A7-8ACF-1F67B899E372}"/>
    <cellStyle name="Normal 3 2 2 3 8" xfId="8539" xr:uid="{665D6EDA-BE1B-4391-9DB5-BE8D5FA09CAA}"/>
    <cellStyle name="Normal 3 2 2 3 8 2" xfId="25196" xr:uid="{859EEE99-2560-405C-A79C-85DF87AB56D5}"/>
    <cellStyle name="Normal 3 2 2 3 9" xfId="16868" xr:uid="{7EFB73D4-EEC8-49B0-9147-5E09A355C5C6}"/>
    <cellStyle name="Normal 3 2 2 4" xfId="313" xr:uid="{F3CC1CC6-F8F6-4D82-8158-D95AADE0ABC9}"/>
    <cellStyle name="Normal 3 2 2 4 2" xfId="795" xr:uid="{214411FB-DA10-45F7-8A60-7AEBD8F389DB}"/>
    <cellStyle name="Normal 3 2 2 4 2 2" xfId="2123" xr:uid="{21B59A74-ABB7-4692-97D7-1C7F95543DA2}"/>
    <cellStyle name="Normal 3 2 2 4 2 2 2" xfId="4913" xr:uid="{90F2CED5-1C2A-40C1-8F8E-CECFD26CA696}"/>
    <cellStyle name="Normal 3 2 2 4 2 2 2 2" xfId="13243" xr:uid="{AF32026F-14B3-45D4-9612-5E994820ED5D}"/>
    <cellStyle name="Normal 3 2 2 4 2 2 2 2 2" xfId="29900" xr:uid="{DF0A9E49-764C-4F65-9767-559FBB6914B8}"/>
    <cellStyle name="Normal 3 2 2 4 2 2 2 3" xfId="21572" xr:uid="{5D15BDE3-6E7B-4F36-85A8-68E8A051E750}"/>
    <cellStyle name="Normal 3 2 2 4 2 2 3" xfId="7689" xr:uid="{7376703D-AF6B-4C8D-A9BE-637F7062967D}"/>
    <cellStyle name="Normal 3 2 2 4 2 2 3 2" xfId="16019" xr:uid="{B2D6E609-8942-4D06-BDC2-0DFBE35EFB23}"/>
    <cellStyle name="Normal 3 2 2 4 2 2 3 2 2" xfId="32676" xr:uid="{41BA3F91-8E68-4356-A398-1DE648CB999C}"/>
    <cellStyle name="Normal 3 2 2 4 2 2 3 3" xfId="24348" xr:uid="{636ECF16-FEFA-40FB-8EEA-9D4D04696DD0}"/>
    <cellStyle name="Normal 3 2 2 4 2 2 4" xfId="10467" xr:uid="{7A5586CF-DDF0-4426-BCC3-1551C92AA3F5}"/>
    <cellStyle name="Normal 3 2 2 4 2 2 4 2" xfId="27124" xr:uid="{BFABBC5E-D3DC-423D-9C0A-275C76DD2A53}"/>
    <cellStyle name="Normal 3 2 2 4 2 2 5" xfId="18796" xr:uid="{B18F44F3-37D1-4142-9DAE-692471918FB5}"/>
    <cellStyle name="Normal 3 2 2 4 2 3" xfId="3586" xr:uid="{F244E09E-2602-4FC0-B514-16CC9EF72308}"/>
    <cellStyle name="Normal 3 2 2 4 2 3 2" xfId="11916" xr:uid="{80264DBC-7443-4E40-B071-CA002E679C4F}"/>
    <cellStyle name="Normal 3 2 2 4 2 3 2 2" xfId="28573" xr:uid="{0E76EA58-8AD6-4DCA-B91C-B64A5BBC872F}"/>
    <cellStyle name="Normal 3 2 2 4 2 3 3" xfId="20245" xr:uid="{09AAEE16-C85B-4069-AAAF-D722A52864C3}"/>
    <cellStyle name="Normal 3 2 2 4 2 4" xfId="6362" xr:uid="{89515388-A85B-4500-A426-440E74FC1F1F}"/>
    <cellStyle name="Normal 3 2 2 4 2 4 2" xfId="14692" xr:uid="{71F33269-D20C-4CED-A4C4-43DB673AFF53}"/>
    <cellStyle name="Normal 3 2 2 4 2 4 2 2" xfId="31349" xr:uid="{8DFEBF0B-22CF-496B-A1FC-9B70A26730CB}"/>
    <cellStyle name="Normal 3 2 2 4 2 4 3" xfId="23021" xr:uid="{756BDEB2-A16F-472B-BB7E-83B2101599E3}"/>
    <cellStyle name="Normal 3 2 2 4 2 5" xfId="9140" xr:uid="{6CB24F9A-577C-42E3-B075-54369EC5FE2F}"/>
    <cellStyle name="Normal 3 2 2 4 2 5 2" xfId="25797" xr:uid="{BEFB2DB7-A5FF-49B1-A871-249EF0184083}"/>
    <cellStyle name="Normal 3 2 2 4 2 6" xfId="17469" xr:uid="{748CF735-69BE-4690-9FD0-D3FF30ABCBFD}"/>
    <cellStyle name="Normal 3 2 2 4 3" xfId="1643" xr:uid="{E7CFD31E-82C8-4CE5-B5EE-DAD77DD800E5}"/>
    <cellStyle name="Normal 3 2 2 4 3 2" xfId="4433" xr:uid="{16D1D544-A3B8-4228-BA7B-E01CE6F71EFF}"/>
    <cellStyle name="Normal 3 2 2 4 3 2 2" xfId="12763" xr:uid="{A11A6BC4-8BAB-4A11-887F-784951B19434}"/>
    <cellStyle name="Normal 3 2 2 4 3 2 2 2" xfId="29420" xr:uid="{63BA5A79-3421-4F88-B9FE-B2009498B13D}"/>
    <cellStyle name="Normal 3 2 2 4 3 2 3" xfId="21092" xr:uid="{8B6810C0-83A7-4473-AA73-D553E1DA3342}"/>
    <cellStyle name="Normal 3 2 2 4 3 3" xfId="7209" xr:uid="{8B56BCF7-11AE-45E1-AB1B-5DEBC5870288}"/>
    <cellStyle name="Normal 3 2 2 4 3 3 2" xfId="15539" xr:uid="{914B08F1-19BB-4D3E-9F73-EB8B452F5528}"/>
    <cellStyle name="Normal 3 2 2 4 3 3 2 2" xfId="32196" xr:uid="{95178681-6C40-48B3-BFF5-BF8AF3B4408B}"/>
    <cellStyle name="Normal 3 2 2 4 3 3 3" xfId="23868" xr:uid="{A05B27E2-3F17-4833-89CC-6D20AECDD215}"/>
    <cellStyle name="Normal 3 2 2 4 3 4" xfId="9987" xr:uid="{CB99BB5A-F78A-4BC3-9972-0AD23989CC00}"/>
    <cellStyle name="Normal 3 2 2 4 3 4 2" xfId="26644" xr:uid="{0631825F-13CD-4B29-B3A3-3DF17ADF3D43}"/>
    <cellStyle name="Normal 3 2 2 4 3 5" xfId="18316" xr:uid="{A9F6D3B0-3628-4A40-B54A-122EC9AB75D1}"/>
    <cellStyle name="Normal 3 2 2 4 4" xfId="3106" xr:uid="{BCBEB533-CAF8-46EC-8CB0-60977BD764D7}"/>
    <cellStyle name="Normal 3 2 2 4 4 2" xfId="11436" xr:uid="{DB4873A1-735C-493F-A5E1-E530A6DBF1B6}"/>
    <cellStyle name="Normal 3 2 2 4 4 2 2" xfId="28093" xr:uid="{C88A4149-1C3E-4FB6-A4F6-E99600E3890C}"/>
    <cellStyle name="Normal 3 2 2 4 4 3" xfId="19765" xr:uid="{10C824DF-F0F8-4FDB-A7F0-65D4D168F420}"/>
    <cellStyle name="Normal 3 2 2 4 5" xfId="5882" xr:uid="{A4BAA3FD-C3C9-4822-8AD4-86EAC07220E4}"/>
    <cellStyle name="Normal 3 2 2 4 5 2" xfId="14212" xr:uid="{EEFA2ABC-2225-489A-8716-4FC5998545D5}"/>
    <cellStyle name="Normal 3 2 2 4 5 2 2" xfId="30869" xr:uid="{B5F22937-783A-4E20-B5D6-513C020A9903}"/>
    <cellStyle name="Normal 3 2 2 4 5 3" xfId="22541" xr:uid="{8ED9A997-ECFD-46F3-A03C-AED21590B786}"/>
    <cellStyle name="Normal 3 2 2 4 6" xfId="8660" xr:uid="{4676B49A-24C4-4D34-A70C-F5E306B947CF}"/>
    <cellStyle name="Normal 3 2 2 4 6 2" xfId="25317" xr:uid="{05904BA6-EF55-4F97-A7AD-3FFB229E831A}"/>
    <cellStyle name="Normal 3 2 2 4 7" xfId="16989" xr:uid="{917C8143-F571-41E0-8B25-BE4C8C917F83}"/>
    <cellStyle name="Normal 3 2 2 5" xfId="549" xr:uid="{8A27806C-74AC-4B31-96A3-7058CD274F3F}"/>
    <cellStyle name="Normal 3 2 2 5 2" xfId="1879" xr:uid="{EDB10D50-84FC-41B7-9AEA-9CAA71CFAF59}"/>
    <cellStyle name="Normal 3 2 2 5 2 2" xfId="4669" xr:uid="{A65320D7-C6CB-4782-AC88-BC1DB03479A6}"/>
    <cellStyle name="Normal 3 2 2 5 2 2 2" xfId="12999" xr:uid="{152F1124-BB8F-4B6E-A71A-CF3FBBACD924}"/>
    <cellStyle name="Normal 3 2 2 5 2 2 2 2" xfId="29656" xr:uid="{C9589BCC-4FA0-4406-8BBB-09B4B8F15082}"/>
    <cellStyle name="Normal 3 2 2 5 2 2 3" xfId="21328" xr:uid="{10AA4AAC-C85C-4574-9B98-4301019A5E71}"/>
    <cellStyle name="Normal 3 2 2 5 2 3" xfId="7445" xr:uid="{F1F4985E-AE0C-47EC-B0DA-0A1EF1C09827}"/>
    <cellStyle name="Normal 3 2 2 5 2 3 2" xfId="15775" xr:uid="{E2696EA7-8572-4FB7-9046-4CA7A5B9113A}"/>
    <cellStyle name="Normal 3 2 2 5 2 3 2 2" xfId="32432" xr:uid="{CC6F67F2-BCB9-4400-BF0A-6D113E763163}"/>
    <cellStyle name="Normal 3 2 2 5 2 3 3" xfId="24104" xr:uid="{92E5EEB7-0C10-4F83-8D64-362D0C8D96F3}"/>
    <cellStyle name="Normal 3 2 2 5 2 4" xfId="10223" xr:uid="{48DC6371-46C1-420A-B5F6-08F71F3517DF}"/>
    <cellStyle name="Normal 3 2 2 5 2 4 2" xfId="26880" xr:uid="{489435AA-18E9-4430-BE99-CDC3AB1B69D4}"/>
    <cellStyle name="Normal 3 2 2 5 2 5" xfId="18552" xr:uid="{2A71CB15-8CA4-48B9-865E-D84CA1787E68}"/>
    <cellStyle name="Normal 3 2 2 5 3" xfId="3342" xr:uid="{169B80D8-F9AC-41D3-AF56-E6ACB45C24B4}"/>
    <cellStyle name="Normal 3 2 2 5 3 2" xfId="11672" xr:uid="{51B03DB0-FD16-4EF2-82FE-89077C5A3C3B}"/>
    <cellStyle name="Normal 3 2 2 5 3 2 2" xfId="28329" xr:uid="{38DB274B-A2E5-4F4B-B682-5ECFBA5F68B8}"/>
    <cellStyle name="Normal 3 2 2 5 3 3" xfId="20001" xr:uid="{CCA834FE-9574-4E78-A7BE-87293FBCABA7}"/>
    <cellStyle name="Normal 3 2 2 5 4" xfId="6118" xr:uid="{39138063-8DE4-4455-A337-A86AC7068D20}"/>
    <cellStyle name="Normal 3 2 2 5 4 2" xfId="14448" xr:uid="{772E4B91-A522-4165-AC29-8582A397E02E}"/>
    <cellStyle name="Normal 3 2 2 5 4 2 2" xfId="31105" xr:uid="{D6A47398-67D9-4BF4-8A5F-BC54969D7050}"/>
    <cellStyle name="Normal 3 2 2 5 4 3" xfId="22777" xr:uid="{E1D1CCA1-51C6-41B7-BC10-A4827F09AD8F}"/>
    <cellStyle name="Normal 3 2 2 5 5" xfId="8896" xr:uid="{C204E2E6-104C-4B28-93DF-D03BF65D7946}"/>
    <cellStyle name="Normal 3 2 2 5 5 2" xfId="25553" xr:uid="{B0B9AE01-88D9-492C-B8D9-F8C0E8892379}"/>
    <cellStyle name="Normal 3 2 2 5 6" xfId="17225" xr:uid="{23E595BB-3BFE-42F6-BE1C-04FDBC616B6E}"/>
    <cellStyle name="Normal 3 2 2 6" xfId="1026" xr:uid="{D5CFABCB-5ACE-4A50-93A7-9C460E096A35}"/>
    <cellStyle name="Normal 3 2 2 6 2" xfId="2354" xr:uid="{455E2769-046A-421D-B1B1-BD361095A643}"/>
    <cellStyle name="Normal 3 2 2 6 2 2" xfId="5144" xr:uid="{B1D51303-2F51-4DA9-991B-17EC2EE37F4E}"/>
    <cellStyle name="Normal 3 2 2 6 2 2 2" xfId="13474" xr:uid="{BE674766-8CD1-44F9-B458-AD108452FF24}"/>
    <cellStyle name="Normal 3 2 2 6 2 2 2 2" xfId="30131" xr:uid="{D8BC97B0-7CE5-4F82-83F5-9A72ABFC8686}"/>
    <cellStyle name="Normal 3 2 2 6 2 2 3" xfId="21803" xr:uid="{BBC9EFB3-6080-4435-9518-B75BC67E3B14}"/>
    <cellStyle name="Normal 3 2 2 6 2 3" xfId="7920" xr:uid="{9CE49B25-13CD-420A-B6D2-76CB0D63E05F}"/>
    <cellStyle name="Normal 3 2 2 6 2 3 2" xfId="16250" xr:uid="{626811E9-F9AF-418A-89DC-C4506A35C71B}"/>
    <cellStyle name="Normal 3 2 2 6 2 3 2 2" xfId="32907" xr:uid="{70B64B13-A958-4DAB-9543-66A52C526BC4}"/>
    <cellStyle name="Normal 3 2 2 6 2 3 3" xfId="24579" xr:uid="{AF9DBB77-4435-4566-9C2E-5A553CE3F79C}"/>
    <cellStyle name="Normal 3 2 2 6 2 4" xfId="10698" xr:uid="{C032356F-276B-495D-95DA-BDD326889256}"/>
    <cellStyle name="Normal 3 2 2 6 2 4 2" xfId="27355" xr:uid="{33CB05CD-BA0E-4761-AE5B-D3711343B33B}"/>
    <cellStyle name="Normal 3 2 2 6 2 5" xfId="19027" xr:uid="{516224E1-012C-4894-AF19-1DF262F38D34}"/>
    <cellStyle name="Normal 3 2 2 6 3" xfId="3817" xr:uid="{39720992-FB31-4942-BA66-F11AC255825F}"/>
    <cellStyle name="Normal 3 2 2 6 3 2" xfId="12147" xr:uid="{00ABACEA-8948-4D7E-B1C8-0566A12957C7}"/>
    <cellStyle name="Normal 3 2 2 6 3 2 2" xfId="28804" xr:uid="{55885728-DBC0-492F-8D78-BB139E6B1BB0}"/>
    <cellStyle name="Normal 3 2 2 6 3 3" xfId="20476" xr:uid="{6F48AFBA-05DB-4054-8FA0-51AE171E635A}"/>
    <cellStyle name="Normal 3 2 2 6 4" xfId="6593" xr:uid="{A1C6BCE6-F0EC-430E-8921-C689FAA4257A}"/>
    <cellStyle name="Normal 3 2 2 6 4 2" xfId="14923" xr:uid="{4149E89A-C127-4C62-A8AE-EF3469658D43}"/>
    <cellStyle name="Normal 3 2 2 6 4 2 2" xfId="31580" xr:uid="{D38E2AC7-B891-49F9-89BD-E3573BDE0C05}"/>
    <cellStyle name="Normal 3 2 2 6 4 3" xfId="23252" xr:uid="{727785AF-9DA6-492D-9D30-9964914F4C7E}"/>
    <cellStyle name="Normal 3 2 2 6 5" xfId="9371" xr:uid="{DFDAF86A-DF17-4EEA-A72B-97A23FDE4C3C}"/>
    <cellStyle name="Normal 3 2 2 6 5 2" xfId="26028" xr:uid="{B8C7D46D-13F7-4A5D-AEC1-21E9BA991311}"/>
    <cellStyle name="Normal 3 2 2 6 6" xfId="17700" xr:uid="{04D1B49F-5347-4806-8F28-79F1E5155691}"/>
    <cellStyle name="Normal 3 2 2 7" xfId="1287" xr:uid="{E3C50D92-116A-40A6-A430-921F3A40E041}"/>
    <cellStyle name="Normal 3 2 2 7 2" xfId="2615" xr:uid="{E4B5D30B-8592-4BF4-8DAF-2D3C68848EFF}"/>
    <cellStyle name="Normal 3 2 2 7 2 2" xfId="5405" xr:uid="{2358A10E-0168-4428-8614-B210EAA0390B}"/>
    <cellStyle name="Normal 3 2 2 7 2 2 2" xfId="13735" xr:uid="{EED1F025-4752-40A7-AAED-2F3E60C87E6C}"/>
    <cellStyle name="Normal 3 2 2 7 2 2 2 2" xfId="30392" xr:uid="{6F8C7B75-E635-43A0-851C-BDD77B69FD24}"/>
    <cellStyle name="Normal 3 2 2 7 2 2 3" xfId="22064" xr:uid="{9AF28851-575D-4984-80B6-DA5C549D1ACE}"/>
    <cellStyle name="Normal 3 2 2 7 2 3" xfId="8181" xr:uid="{0FD65C38-CC4C-490F-92F2-E68AD9E5BD0D}"/>
    <cellStyle name="Normal 3 2 2 7 2 3 2" xfId="16511" xr:uid="{823C7146-C6B1-4EA0-89D9-75DDF788640A}"/>
    <cellStyle name="Normal 3 2 2 7 2 3 2 2" xfId="33168" xr:uid="{C6A1A896-8502-4A08-8F51-143764C68969}"/>
    <cellStyle name="Normal 3 2 2 7 2 3 3" xfId="24840" xr:uid="{4B4CF3C1-E9B6-40C3-8314-5816ECD9C9D8}"/>
    <cellStyle name="Normal 3 2 2 7 2 4" xfId="10959" xr:uid="{BFF9F420-D052-4400-98B0-6332187B5A8C}"/>
    <cellStyle name="Normal 3 2 2 7 2 4 2" xfId="27616" xr:uid="{C1C79835-92EA-45DB-B76B-618D8CAFCDFE}"/>
    <cellStyle name="Normal 3 2 2 7 2 5" xfId="19288" xr:uid="{E94E9333-DF93-4710-844F-265C97E281A8}"/>
    <cellStyle name="Normal 3 2 2 7 3" xfId="4078" xr:uid="{CCC1A655-3168-4576-9464-B6CFB8094933}"/>
    <cellStyle name="Normal 3 2 2 7 3 2" xfId="12408" xr:uid="{0F39DA2F-8314-48A8-8908-14188AE94FC7}"/>
    <cellStyle name="Normal 3 2 2 7 3 2 2" xfId="29065" xr:uid="{FB99BEE4-416B-4221-BCCC-D0EE2C780E77}"/>
    <cellStyle name="Normal 3 2 2 7 3 3" xfId="20737" xr:uid="{68A910AC-8C30-4175-B799-819977C6CAE8}"/>
    <cellStyle name="Normal 3 2 2 7 4" xfId="6854" xr:uid="{AC2D5C45-9559-4F51-8FDB-45E6A8A94E9D}"/>
    <cellStyle name="Normal 3 2 2 7 4 2" xfId="15184" xr:uid="{30938624-914F-490D-B418-ED57ECA516E4}"/>
    <cellStyle name="Normal 3 2 2 7 4 2 2" xfId="31841" xr:uid="{8AFEDF38-7B0A-4545-B12E-ED960E2BC385}"/>
    <cellStyle name="Normal 3 2 2 7 4 3" xfId="23513" xr:uid="{B99DA71A-36BC-49BA-8E2C-CC801FE16CFB}"/>
    <cellStyle name="Normal 3 2 2 7 5" xfId="9632" xr:uid="{99D2047D-B487-41AC-B016-64A6A7D3AE28}"/>
    <cellStyle name="Normal 3 2 2 7 5 2" xfId="26289" xr:uid="{53889E0E-DC99-4D98-A961-E7E820E1DFBF}"/>
    <cellStyle name="Normal 3 2 2 7 6" xfId="17961" xr:uid="{04983B35-3487-45FA-B5AC-9947D0486743}"/>
    <cellStyle name="Normal 3 2 2 8" xfId="1405" xr:uid="{8C94FDEA-264E-4DF2-9968-211A000E6094}"/>
    <cellStyle name="Normal 3 2 2 8 2" xfId="4196" xr:uid="{2AAC3BC3-7A9B-4548-95A6-22DA75600505}"/>
    <cellStyle name="Normal 3 2 2 8 2 2" xfId="12526" xr:uid="{C2970669-1AA5-4CF4-93B6-8A12A08F97E0}"/>
    <cellStyle name="Normal 3 2 2 8 2 2 2" xfId="29183" xr:uid="{534F0D42-00D5-403A-8A73-C13A2CA4CE90}"/>
    <cellStyle name="Normal 3 2 2 8 2 3" xfId="20855" xr:uid="{AB4A873C-F94B-4C5D-916C-6FCFCD816CC3}"/>
    <cellStyle name="Normal 3 2 2 8 3" xfId="6972" xr:uid="{BE5CEE86-C40D-442B-BF17-C3710A1624ED}"/>
    <cellStyle name="Normal 3 2 2 8 3 2" xfId="15302" xr:uid="{CCEC94DC-38EC-455D-8594-D33E3F8DFDD2}"/>
    <cellStyle name="Normal 3 2 2 8 3 2 2" xfId="31959" xr:uid="{E44DCAA8-1BA6-4A4F-A3F2-BF0D99C36750}"/>
    <cellStyle name="Normal 3 2 2 8 3 3" xfId="23631" xr:uid="{D57F549D-AC97-41FF-BAB8-E45B4500B077}"/>
    <cellStyle name="Normal 3 2 2 8 4" xfId="9750" xr:uid="{7DEC232E-1C61-48A6-997A-ABC60E6B76FA}"/>
    <cellStyle name="Normal 3 2 2 8 4 2" xfId="26407" xr:uid="{8E3ECD69-7C34-4D03-8B91-63BB8F1909AC}"/>
    <cellStyle name="Normal 3 2 2 8 5" xfId="18079" xr:uid="{AEEA2179-3113-4B48-A831-4915A84790A3}"/>
    <cellStyle name="Normal 3 2 2 9" xfId="2868" xr:uid="{F4A16EB8-CE20-4073-9694-09B24EE18EE9}"/>
    <cellStyle name="Normal 3 2 2 9 2" xfId="11199" xr:uid="{914C742C-DD93-4969-8E9C-9FF93A125187}"/>
    <cellStyle name="Normal 3 2 2 9 2 2" xfId="27856" xr:uid="{B8B3D10B-E3A3-4547-8239-EC24221B75F4}"/>
    <cellStyle name="Normal 3 2 2 9 3" xfId="19528" xr:uid="{7A5BD2BA-61A9-446F-AEB3-57D6EDF60015}"/>
    <cellStyle name="Normal 3 2 3" xfId="123" xr:uid="{79B3D44F-6EA1-442B-A1F5-C378538F23F1}"/>
    <cellStyle name="Normal 3 2 3 10" xfId="8477" xr:uid="{0CC84484-D67E-4039-B6CB-5852FBD3D186}"/>
    <cellStyle name="Normal 3 2 3 10 2" xfId="25134" xr:uid="{34732F76-68D1-40B6-88BE-A592B0199AC4}"/>
    <cellStyle name="Normal 3 2 3 11" xfId="16806" xr:uid="{3A105A62-4AA0-4C6B-BA44-8085A654CCE7}"/>
    <cellStyle name="Normal 3 2 3 12" xfId="35601" xr:uid="{263C4EBA-ADA5-44C0-9615-5D5770C3B2CB}"/>
    <cellStyle name="Normal 3 2 3 2" xfId="245" xr:uid="{F1D9EC1C-10CD-463E-AF2E-DAF868F7CC0A}"/>
    <cellStyle name="Normal 3 2 3 2 2" xfId="487" xr:uid="{DD238E9D-02B7-451B-AA0E-7FB1250E5109}"/>
    <cellStyle name="Normal 3 2 3 2 2 2" xfId="964" xr:uid="{257E8BC0-972F-45D4-BD41-81FCD02757DA}"/>
    <cellStyle name="Normal 3 2 3 2 2 2 2" xfId="2292" xr:uid="{F2CDF88D-DB42-4700-A9B7-83D10F0E3C2C}"/>
    <cellStyle name="Normal 3 2 3 2 2 2 2 2" xfId="5082" xr:uid="{6FB73810-FAB2-4D75-85AF-C8DCCE53C5F2}"/>
    <cellStyle name="Normal 3 2 3 2 2 2 2 2 2" xfId="13412" xr:uid="{22F475E2-B0DB-4CF9-9BA4-DF90AA774AD4}"/>
    <cellStyle name="Normal 3 2 3 2 2 2 2 2 2 2" xfId="30069" xr:uid="{7426EB04-C409-4C98-8BCF-FCBB1482594E}"/>
    <cellStyle name="Normal 3 2 3 2 2 2 2 2 3" xfId="21741" xr:uid="{043F1A72-CD17-4F73-99E0-F1E72F5B18B2}"/>
    <cellStyle name="Normal 3 2 3 2 2 2 2 3" xfId="7858" xr:uid="{A348B694-AB42-409F-AB80-8B2102F4C274}"/>
    <cellStyle name="Normal 3 2 3 2 2 2 2 3 2" xfId="16188" xr:uid="{8E1275CB-CC88-471C-BCFA-C84FFE546986}"/>
    <cellStyle name="Normal 3 2 3 2 2 2 2 3 2 2" xfId="32845" xr:uid="{BD38E70D-A560-4C20-BFFC-9E45F9B62FD5}"/>
    <cellStyle name="Normal 3 2 3 2 2 2 2 3 3" xfId="24517" xr:uid="{E589A9C3-63FA-4AC7-996A-855222B4C2C4}"/>
    <cellStyle name="Normal 3 2 3 2 2 2 2 4" xfId="10636" xr:uid="{60E19CD3-C0A1-4CCD-BFBF-82AD1451EB2B}"/>
    <cellStyle name="Normal 3 2 3 2 2 2 2 4 2" xfId="27293" xr:uid="{B38DD46C-5327-488E-90AE-A5A6D96EC9C7}"/>
    <cellStyle name="Normal 3 2 3 2 2 2 2 5" xfId="18965" xr:uid="{81587993-F2B8-4B46-ADCF-88829C4B3C16}"/>
    <cellStyle name="Normal 3 2 3 2 2 2 3" xfId="3755" xr:uid="{8BA8531E-D4C7-407D-8D68-6829E59BD648}"/>
    <cellStyle name="Normal 3 2 3 2 2 2 3 2" xfId="12085" xr:uid="{A1B236A8-7D75-4D4A-B046-E5335076F67D}"/>
    <cellStyle name="Normal 3 2 3 2 2 2 3 2 2" xfId="28742" xr:uid="{0F34617C-E7A7-40F4-A820-5C84541C723C}"/>
    <cellStyle name="Normal 3 2 3 2 2 2 3 3" xfId="20414" xr:uid="{722F42C8-2795-4836-8307-727DDDCB464D}"/>
    <cellStyle name="Normal 3 2 3 2 2 2 4" xfId="6531" xr:uid="{8B252A0D-05F1-45AF-9DD9-DE56EC18CE20}"/>
    <cellStyle name="Normal 3 2 3 2 2 2 4 2" xfId="14861" xr:uid="{838653C5-DD06-411D-9C2E-AC53445DD694}"/>
    <cellStyle name="Normal 3 2 3 2 2 2 4 2 2" xfId="31518" xr:uid="{ED3F9112-4143-4029-812A-6AF0F737DC2E}"/>
    <cellStyle name="Normal 3 2 3 2 2 2 4 3" xfId="23190" xr:uid="{97F9410A-7E34-4772-82D5-7592677DD0A4}"/>
    <cellStyle name="Normal 3 2 3 2 2 2 5" xfId="9309" xr:uid="{82DCF22D-9B77-4D98-AAE2-1EF77017E23C}"/>
    <cellStyle name="Normal 3 2 3 2 2 2 5 2" xfId="25966" xr:uid="{403CFC02-54DD-44C1-BE3F-C1E8277D4922}"/>
    <cellStyle name="Normal 3 2 3 2 2 2 6" xfId="17638" xr:uid="{584058DD-591A-4582-B61A-B2F5660FD8B2}"/>
    <cellStyle name="Normal 3 2 3 2 2 3" xfId="1817" xr:uid="{AA821438-83AC-4051-803D-D297F25157C7}"/>
    <cellStyle name="Normal 3 2 3 2 2 3 2" xfId="4607" xr:uid="{3F3B7833-4E1A-4EB1-9EE9-12ADECFA619E}"/>
    <cellStyle name="Normal 3 2 3 2 2 3 2 2" xfId="12937" xr:uid="{5108D328-11C9-4747-AB73-FBBC859E72AF}"/>
    <cellStyle name="Normal 3 2 3 2 2 3 2 2 2" xfId="29594" xr:uid="{1337DB0A-09CA-49C7-B854-F389144A5602}"/>
    <cellStyle name="Normal 3 2 3 2 2 3 2 3" xfId="21266" xr:uid="{E122A52D-B494-4F7C-8C35-97B5575310ED}"/>
    <cellStyle name="Normal 3 2 3 2 2 3 3" xfId="7383" xr:uid="{748DC116-A697-4A8A-A06B-D00A4E6900BA}"/>
    <cellStyle name="Normal 3 2 3 2 2 3 3 2" xfId="15713" xr:uid="{E33283A8-0464-4CBA-85CD-30FE5635EE96}"/>
    <cellStyle name="Normal 3 2 3 2 2 3 3 2 2" xfId="32370" xr:uid="{42821EE4-2DC1-48A9-A247-30C3A5627918}"/>
    <cellStyle name="Normal 3 2 3 2 2 3 3 3" xfId="24042" xr:uid="{9B7F6382-5104-4025-9801-854361E702AB}"/>
    <cellStyle name="Normal 3 2 3 2 2 3 4" xfId="10161" xr:uid="{01EAB780-F13D-40AF-8B2D-78D44BDCC91C}"/>
    <cellStyle name="Normal 3 2 3 2 2 3 4 2" xfId="26818" xr:uid="{4E18E27D-0393-4A4A-AFDC-DD2FB916C4AC}"/>
    <cellStyle name="Normal 3 2 3 2 2 3 5" xfId="18490" xr:uid="{EC0B58B2-E22D-4F64-8839-FCBCC2F33014}"/>
    <cellStyle name="Normal 3 2 3 2 2 4" xfId="3280" xr:uid="{7E3A0109-484D-4F23-8C45-98EC7D8698A1}"/>
    <cellStyle name="Normal 3 2 3 2 2 4 2" xfId="11610" xr:uid="{F371DFB6-F924-45CC-A730-A4DCE1E05DEE}"/>
    <cellStyle name="Normal 3 2 3 2 2 4 2 2" xfId="28267" xr:uid="{6EB8FFCA-AF37-452F-9EF7-0B8749AE44B9}"/>
    <cellStyle name="Normal 3 2 3 2 2 4 3" xfId="19939" xr:uid="{F7C583F8-A19F-45E9-869C-1A2F1F51D1D1}"/>
    <cellStyle name="Normal 3 2 3 2 2 5" xfId="6056" xr:uid="{361A892E-5DC4-494B-890E-D9423975CD7C}"/>
    <cellStyle name="Normal 3 2 3 2 2 5 2" xfId="14386" xr:uid="{0601F100-E492-45CB-9178-2F85FBF967D6}"/>
    <cellStyle name="Normal 3 2 3 2 2 5 2 2" xfId="31043" xr:uid="{C1D35B99-0E57-4BB3-821F-CB8E037A54CA}"/>
    <cellStyle name="Normal 3 2 3 2 2 5 3" xfId="22715" xr:uid="{B211A360-7369-44CB-8CEE-DD2E0F3C4540}"/>
    <cellStyle name="Normal 3 2 3 2 2 6" xfId="8834" xr:uid="{0944DE82-65A6-4263-9648-2AAA67AC5A3E}"/>
    <cellStyle name="Normal 3 2 3 2 2 6 2" xfId="25491" xr:uid="{19D55716-B729-47B5-8192-A07B3C55AF64}"/>
    <cellStyle name="Normal 3 2 3 2 2 7" xfId="17163" xr:uid="{E9DB0958-7CF0-439D-A58D-059B7F249E79}"/>
    <cellStyle name="Normal 3 2 3 2 3" xfId="723" xr:uid="{355BC187-7BF4-4086-B135-F04EE16442C8}"/>
    <cellStyle name="Normal 3 2 3 2 3 2" xfId="2053" xr:uid="{9D90BF82-65DA-40BE-855A-5CB070F73308}"/>
    <cellStyle name="Normal 3 2 3 2 3 2 2" xfId="4843" xr:uid="{E66D10D7-1E9F-4DDD-AAB2-30E47174B56C}"/>
    <cellStyle name="Normal 3 2 3 2 3 2 2 2" xfId="13173" xr:uid="{62AD4A71-C1F7-4CEA-89D9-1F4B0ED6CA94}"/>
    <cellStyle name="Normal 3 2 3 2 3 2 2 2 2" xfId="29830" xr:uid="{91886845-4F87-4DD4-849B-C7F58C711BDD}"/>
    <cellStyle name="Normal 3 2 3 2 3 2 2 3" xfId="21502" xr:uid="{562BC386-8DC0-4E9A-97C2-5DE9F78CCB64}"/>
    <cellStyle name="Normal 3 2 3 2 3 2 3" xfId="7619" xr:uid="{848B85A0-F926-4A9F-96F4-7CE58FD13740}"/>
    <cellStyle name="Normal 3 2 3 2 3 2 3 2" xfId="15949" xr:uid="{16D652C7-31CD-47FF-9672-D52A9FB9EDEA}"/>
    <cellStyle name="Normal 3 2 3 2 3 2 3 2 2" xfId="32606" xr:uid="{A858C5C0-CB9A-47EA-9ECA-5822D1EB1648}"/>
    <cellStyle name="Normal 3 2 3 2 3 2 3 3" xfId="24278" xr:uid="{E0D8C5FF-E829-4814-9BA6-602A32B9F6F6}"/>
    <cellStyle name="Normal 3 2 3 2 3 2 4" xfId="10397" xr:uid="{CBE61263-D3AA-4DBD-8C82-B769DF4F4D54}"/>
    <cellStyle name="Normal 3 2 3 2 3 2 4 2" xfId="27054" xr:uid="{E5DD83AA-FAAC-4E64-A345-4B2D5CD741BE}"/>
    <cellStyle name="Normal 3 2 3 2 3 2 5" xfId="18726" xr:uid="{BA07D447-EFCB-4205-8655-6FAC3BFBF6B6}"/>
    <cellStyle name="Normal 3 2 3 2 3 3" xfId="3516" xr:uid="{F1197FEE-F9FF-46A2-BD86-41AE9DAF9230}"/>
    <cellStyle name="Normal 3 2 3 2 3 3 2" xfId="11846" xr:uid="{3A6D0A13-6295-441F-9299-4BAAAF55AFFD}"/>
    <cellStyle name="Normal 3 2 3 2 3 3 2 2" xfId="28503" xr:uid="{51892100-FD5C-4D98-BE88-5BC004A24CFB}"/>
    <cellStyle name="Normal 3 2 3 2 3 3 3" xfId="20175" xr:uid="{6FF62493-09F2-4CC1-8D00-D302040DE223}"/>
    <cellStyle name="Normal 3 2 3 2 3 4" xfId="6292" xr:uid="{AD6DD494-58B8-4A62-86ED-DB11068BEC76}"/>
    <cellStyle name="Normal 3 2 3 2 3 4 2" xfId="14622" xr:uid="{D761F5F5-72DC-4634-9728-B4AED34C6D55}"/>
    <cellStyle name="Normal 3 2 3 2 3 4 2 2" xfId="31279" xr:uid="{32C67F9A-4ADE-43E2-9B6B-F187B718FCC4}"/>
    <cellStyle name="Normal 3 2 3 2 3 4 3" xfId="22951" xr:uid="{34085F7E-F8DD-4FFE-89A0-63C9BCD7A00E}"/>
    <cellStyle name="Normal 3 2 3 2 3 5" xfId="9070" xr:uid="{0316BB69-6E04-46BD-8EA9-CF342CEA876E}"/>
    <cellStyle name="Normal 3 2 3 2 3 5 2" xfId="25727" xr:uid="{A8AEEFFC-C8C2-4495-950E-3B8ABC5CC6F1}"/>
    <cellStyle name="Normal 3 2 3 2 3 6" xfId="17399" xr:uid="{668D7E7B-7AE5-4593-8B2A-D0D9DC9739A8}"/>
    <cellStyle name="Normal 3 2 3 2 4" xfId="1200" xr:uid="{5F8E5BD7-5BB4-4703-85E7-FDC640C79254}"/>
    <cellStyle name="Normal 3 2 3 2 4 2" xfId="2528" xr:uid="{DD622B02-84D2-4C22-A1A4-D18EC5C1956B}"/>
    <cellStyle name="Normal 3 2 3 2 4 2 2" xfId="5318" xr:uid="{3F55FA3E-BB69-4A1B-BA2C-8347B7B03DC0}"/>
    <cellStyle name="Normal 3 2 3 2 4 2 2 2" xfId="13648" xr:uid="{56343BC5-0AAD-4109-9691-6609E711C571}"/>
    <cellStyle name="Normal 3 2 3 2 4 2 2 2 2" xfId="30305" xr:uid="{536C10A0-175E-457E-A8E5-51831DC2B9EB}"/>
    <cellStyle name="Normal 3 2 3 2 4 2 2 3" xfId="21977" xr:uid="{028CEAB1-1C7A-4CF5-B24A-D33E1D37652D}"/>
    <cellStyle name="Normal 3 2 3 2 4 2 3" xfId="8094" xr:uid="{01E386AC-3539-464F-9BF4-991CED445F38}"/>
    <cellStyle name="Normal 3 2 3 2 4 2 3 2" xfId="16424" xr:uid="{383304E8-92FB-43D5-BFF6-05EE790046FD}"/>
    <cellStyle name="Normal 3 2 3 2 4 2 3 2 2" xfId="33081" xr:uid="{8EB9D73B-1AA0-413F-8705-E91F1D2BF941}"/>
    <cellStyle name="Normal 3 2 3 2 4 2 3 3" xfId="24753" xr:uid="{72A04C16-AE29-46CC-AAA5-934A29FCD9DD}"/>
    <cellStyle name="Normal 3 2 3 2 4 2 4" xfId="10872" xr:uid="{43E7F38B-5562-4E6D-A4C3-AED2F6B0E667}"/>
    <cellStyle name="Normal 3 2 3 2 4 2 4 2" xfId="27529" xr:uid="{F9BF2A5B-591B-4F97-A472-0AECDD37948A}"/>
    <cellStyle name="Normal 3 2 3 2 4 2 5" xfId="19201" xr:uid="{46B095D3-4BB0-4896-9000-BA2D6C287A29}"/>
    <cellStyle name="Normal 3 2 3 2 4 3" xfId="3991" xr:uid="{02C04DEB-72C0-41A8-B1B4-3B2C84665153}"/>
    <cellStyle name="Normal 3 2 3 2 4 3 2" xfId="12321" xr:uid="{8D9A74DE-F079-4255-8015-8A95018FB0B1}"/>
    <cellStyle name="Normal 3 2 3 2 4 3 2 2" xfId="28978" xr:uid="{F3EC7B71-BC83-4327-8401-73CD894F1219}"/>
    <cellStyle name="Normal 3 2 3 2 4 3 3" xfId="20650" xr:uid="{49E4F0C0-CF19-4692-84B4-151828D833C3}"/>
    <cellStyle name="Normal 3 2 3 2 4 4" xfId="6767" xr:uid="{0D597D61-9096-42BD-9306-2BE048CE58F2}"/>
    <cellStyle name="Normal 3 2 3 2 4 4 2" xfId="15097" xr:uid="{06EB985C-063E-433A-B61A-1EDAC69A17A9}"/>
    <cellStyle name="Normal 3 2 3 2 4 4 2 2" xfId="31754" xr:uid="{B4F49DB4-C701-44C2-97B8-C9BCA578C3C8}"/>
    <cellStyle name="Normal 3 2 3 2 4 4 3" xfId="23426" xr:uid="{42928248-89B5-4B64-B3EA-FD67DA5DBE16}"/>
    <cellStyle name="Normal 3 2 3 2 4 5" xfId="9545" xr:uid="{D91CA6FB-8CDB-47B9-933C-01C01657F664}"/>
    <cellStyle name="Normal 3 2 3 2 4 5 2" xfId="26202" xr:uid="{639B74E4-343A-444D-A0F4-473E81556B2C}"/>
    <cellStyle name="Normal 3 2 3 2 4 6" xfId="17874" xr:uid="{821D1095-23B5-4D15-B178-FE95472F4FC3}"/>
    <cellStyle name="Normal 3 2 3 2 5" xfId="1580" xr:uid="{82C141E4-0551-44EF-9127-04B6626F389C}"/>
    <cellStyle name="Normal 3 2 3 2 5 2" xfId="4370" xr:uid="{2742E08E-6294-4873-A7EC-BA30CD8915EB}"/>
    <cellStyle name="Normal 3 2 3 2 5 2 2" xfId="12700" xr:uid="{C1D9E9BF-0ECC-4EDF-8078-46D011B4A8D1}"/>
    <cellStyle name="Normal 3 2 3 2 5 2 2 2" xfId="29357" xr:uid="{D6655DE9-2CE9-4474-BAB4-8D8641DF777D}"/>
    <cellStyle name="Normal 3 2 3 2 5 2 3" xfId="21029" xr:uid="{E3089124-A752-4E04-A22F-61061AF2651B}"/>
    <cellStyle name="Normal 3 2 3 2 5 3" xfId="7146" xr:uid="{98428597-2D22-4FF1-B0C2-6451F270B5C0}"/>
    <cellStyle name="Normal 3 2 3 2 5 3 2" xfId="15476" xr:uid="{DCDCBD05-7912-4E44-BD54-670616610051}"/>
    <cellStyle name="Normal 3 2 3 2 5 3 2 2" xfId="32133" xr:uid="{781D4EF7-9E65-492F-BBF1-A3624878377E}"/>
    <cellStyle name="Normal 3 2 3 2 5 3 3" xfId="23805" xr:uid="{4EDBE2BE-2EEC-4A54-AFA1-5957A51F2974}"/>
    <cellStyle name="Normal 3 2 3 2 5 4" xfId="9924" xr:uid="{DB6400AA-53AF-4D07-8889-F2782880162C}"/>
    <cellStyle name="Normal 3 2 3 2 5 4 2" xfId="26581" xr:uid="{AB28D3EA-7A2D-4AE2-9E63-EAAEB50772D9}"/>
    <cellStyle name="Normal 3 2 3 2 5 5" xfId="18253" xr:uid="{E55FEE7B-D6F1-432F-ADFA-2E3561FF4ABC}"/>
    <cellStyle name="Normal 3 2 3 2 6" xfId="3043" xr:uid="{4347C7AC-1F31-472B-9B96-60DD668F36EA}"/>
    <cellStyle name="Normal 3 2 3 2 6 2" xfId="11373" xr:uid="{1B15F474-3804-4E46-8560-C5248BCD16CF}"/>
    <cellStyle name="Normal 3 2 3 2 6 2 2" xfId="28030" xr:uid="{72F00FC2-A480-4EB3-8B5D-4E24C3A4ED88}"/>
    <cellStyle name="Normal 3 2 3 2 6 3" xfId="19702" xr:uid="{CF94DF26-D9D7-4A6F-8109-F0600D31C1F8}"/>
    <cellStyle name="Normal 3 2 3 2 7" xfId="5819" xr:uid="{2ADB48C1-0607-451D-B57D-053B83C24CCB}"/>
    <cellStyle name="Normal 3 2 3 2 7 2" xfId="14149" xr:uid="{0427779E-04B9-44D3-91DA-A943413B8C64}"/>
    <cellStyle name="Normal 3 2 3 2 7 2 2" xfId="30806" xr:uid="{6D836393-0A76-4D3B-AE82-B7F6DE14CCA5}"/>
    <cellStyle name="Normal 3 2 3 2 7 3" xfId="22478" xr:uid="{8549E277-C6CB-4434-8EC2-2D0187014660}"/>
    <cellStyle name="Normal 3 2 3 2 8" xfId="8597" xr:uid="{0BF10296-1A9E-458E-8406-FF63B7CD7642}"/>
    <cellStyle name="Normal 3 2 3 2 8 2" xfId="25254" xr:uid="{CA3DB94C-8087-4BDA-85AF-D04AFBD0852C}"/>
    <cellStyle name="Normal 3 2 3 2 9" xfId="16926" xr:uid="{2C28716D-59E3-48B6-B9A1-E78478899DE6}"/>
    <cellStyle name="Normal 3 2 3 3" xfId="367" xr:uid="{2710CDA3-D8DB-4ED3-A87C-48DF0E343F72}"/>
    <cellStyle name="Normal 3 2 3 3 2" xfId="846" xr:uid="{9EC8C206-09DC-41CF-A06A-56ADC76F805B}"/>
    <cellStyle name="Normal 3 2 3 3 2 2" xfId="2174" xr:uid="{2245BD4C-377D-4BC9-8AF2-D7D3F0306D36}"/>
    <cellStyle name="Normal 3 2 3 3 2 2 2" xfId="4964" xr:uid="{6EE47A25-0DB4-4104-9B53-B55B509E6A3F}"/>
    <cellStyle name="Normal 3 2 3 3 2 2 2 2" xfId="13294" xr:uid="{53BFA6B7-929A-49AF-84C9-60DECBC67CE1}"/>
    <cellStyle name="Normal 3 2 3 3 2 2 2 2 2" xfId="29951" xr:uid="{468D0FBD-3746-402A-A253-0EF1E09B6C2D}"/>
    <cellStyle name="Normal 3 2 3 3 2 2 2 3" xfId="21623" xr:uid="{CD295095-05C6-4FD3-8B4E-D102B8690CB3}"/>
    <cellStyle name="Normal 3 2 3 3 2 2 3" xfId="7740" xr:uid="{414C8DE8-B4F2-4024-9171-5738B5FACA54}"/>
    <cellStyle name="Normal 3 2 3 3 2 2 3 2" xfId="16070" xr:uid="{0EE2A708-B508-406E-8D35-C086C0EBD722}"/>
    <cellStyle name="Normal 3 2 3 3 2 2 3 2 2" xfId="32727" xr:uid="{535B7C79-8A8C-47BE-A241-08315F7CF548}"/>
    <cellStyle name="Normal 3 2 3 3 2 2 3 3" xfId="24399" xr:uid="{7949D1FF-FFA7-4961-9E3F-5CDB748A5EE0}"/>
    <cellStyle name="Normal 3 2 3 3 2 2 4" xfId="10518" xr:uid="{5F270F30-AD6C-4731-98E0-C3AA82575CC4}"/>
    <cellStyle name="Normal 3 2 3 3 2 2 4 2" xfId="27175" xr:uid="{7BB65B24-F70D-4365-A3DB-718957CEA47D}"/>
    <cellStyle name="Normal 3 2 3 3 2 2 5" xfId="18847" xr:uid="{0657A4FC-AA5B-4604-9A32-B96C2C72BF3F}"/>
    <cellStyle name="Normal 3 2 3 3 2 3" xfId="3637" xr:uid="{F605A93A-C3D5-4D5E-90C6-D7912D9A09EF}"/>
    <cellStyle name="Normal 3 2 3 3 2 3 2" xfId="11967" xr:uid="{325DD82A-7307-42A0-9AB9-67E5164EC9DE}"/>
    <cellStyle name="Normal 3 2 3 3 2 3 2 2" xfId="28624" xr:uid="{C6891EDD-20C1-4492-BC2D-E2CC555DED62}"/>
    <cellStyle name="Normal 3 2 3 3 2 3 3" xfId="20296" xr:uid="{0B4966C0-27E3-4EC5-95E8-C9E281F4A833}"/>
    <cellStyle name="Normal 3 2 3 3 2 4" xfId="6413" xr:uid="{9145397E-D2B8-4BFE-87EF-06FD1E4E775A}"/>
    <cellStyle name="Normal 3 2 3 3 2 4 2" xfId="14743" xr:uid="{9E0C82E4-DA5D-4BA7-8C46-FE3897EC7976}"/>
    <cellStyle name="Normal 3 2 3 3 2 4 2 2" xfId="31400" xr:uid="{15F32314-F3D4-46C7-85B8-505980CA7A53}"/>
    <cellStyle name="Normal 3 2 3 3 2 4 3" xfId="23072" xr:uid="{088AA4E5-FEAB-41C8-81DA-612B4C0DBA21}"/>
    <cellStyle name="Normal 3 2 3 3 2 5" xfId="9191" xr:uid="{688207C7-C801-429F-83FB-A098D0959B5B}"/>
    <cellStyle name="Normal 3 2 3 3 2 5 2" xfId="25848" xr:uid="{55B86EC6-9CA3-4F32-BF90-C2A17CA15B8D}"/>
    <cellStyle name="Normal 3 2 3 3 2 6" xfId="17520" xr:uid="{53619460-E290-4B3C-9173-B3DE891ECADD}"/>
    <cellStyle name="Normal 3 2 3 3 3" xfId="1697" xr:uid="{A577C6F1-9510-4011-937F-CFF4ADF5CBFA}"/>
    <cellStyle name="Normal 3 2 3 3 3 2" xfId="4487" xr:uid="{CA7D750D-4FB1-4B82-BA96-C113557D142B}"/>
    <cellStyle name="Normal 3 2 3 3 3 2 2" xfId="12817" xr:uid="{BAD63AF1-2C85-4995-AFD8-325DF62CD9F2}"/>
    <cellStyle name="Normal 3 2 3 3 3 2 2 2" xfId="29474" xr:uid="{D53138AC-06DC-442E-ABA3-C51CA801278F}"/>
    <cellStyle name="Normal 3 2 3 3 3 2 3" xfId="21146" xr:uid="{0CE93FE8-D372-4BF9-A8A6-4B1E1306680E}"/>
    <cellStyle name="Normal 3 2 3 3 3 3" xfId="7263" xr:uid="{FDA5DFEA-C1DE-4555-9693-93260F046A5B}"/>
    <cellStyle name="Normal 3 2 3 3 3 3 2" xfId="15593" xr:uid="{11E1CE77-7F91-46D9-A969-D7A4B4B2BD2E}"/>
    <cellStyle name="Normal 3 2 3 3 3 3 2 2" xfId="32250" xr:uid="{86733BE5-B0AF-4111-B792-D7E9D41CBF98}"/>
    <cellStyle name="Normal 3 2 3 3 3 3 3" xfId="23922" xr:uid="{27FB552D-D017-4DE9-A776-6B0BC40A80EF}"/>
    <cellStyle name="Normal 3 2 3 3 3 4" xfId="10041" xr:uid="{EFDF6F3A-E0EB-4D37-93D7-ED7B741FF318}"/>
    <cellStyle name="Normal 3 2 3 3 3 4 2" xfId="26698" xr:uid="{84885E26-BADD-474F-A037-48509BB08361}"/>
    <cellStyle name="Normal 3 2 3 3 3 5" xfId="18370" xr:uid="{A50B506C-6520-433A-A848-3840CBD28669}"/>
    <cellStyle name="Normal 3 2 3 3 4" xfId="3160" xr:uid="{23AB63C4-A0E4-4303-9F0F-92F042D286AF}"/>
    <cellStyle name="Normal 3 2 3 3 4 2" xfId="11490" xr:uid="{DA256DE9-5B1B-4177-A59A-38824B81CD99}"/>
    <cellStyle name="Normal 3 2 3 3 4 2 2" xfId="28147" xr:uid="{DA0039FE-81B4-4AE7-9D3C-E40BC3261D0F}"/>
    <cellStyle name="Normal 3 2 3 3 4 3" xfId="19819" xr:uid="{D0EC197C-2E61-4941-BF1A-2F1472CD9B8C}"/>
    <cellStyle name="Normal 3 2 3 3 5" xfId="5936" xr:uid="{76E48D2A-CF78-4118-8AAF-1DCAF46B815F}"/>
    <cellStyle name="Normal 3 2 3 3 5 2" xfId="14266" xr:uid="{804110D2-8B0B-4419-8053-31D0EE66E232}"/>
    <cellStyle name="Normal 3 2 3 3 5 2 2" xfId="30923" xr:uid="{2FACD446-40A8-4139-8BE4-C593DD39F847}"/>
    <cellStyle name="Normal 3 2 3 3 5 3" xfId="22595" xr:uid="{2505C216-A051-44CE-AADB-316043750FC1}"/>
    <cellStyle name="Normal 3 2 3 3 6" xfId="8714" xr:uid="{2C26ABA9-163B-4B1D-997B-AC34F521F1FE}"/>
    <cellStyle name="Normal 3 2 3 3 6 2" xfId="25371" xr:uid="{ADC5E215-7785-4FFD-A4C1-84420B5D56CB}"/>
    <cellStyle name="Normal 3 2 3 3 7" xfId="17043" xr:uid="{A7A45C6F-9E99-44DC-9CCF-2AA24DAAA117}"/>
    <cellStyle name="Normal 3 2 3 4" xfId="603" xr:uid="{17B6F672-535D-4499-B47A-FAFBAEC0E2E7}"/>
    <cellStyle name="Normal 3 2 3 4 2" xfId="1933" xr:uid="{31B4940F-0C8E-477A-9881-1AB14334C931}"/>
    <cellStyle name="Normal 3 2 3 4 2 2" xfId="4723" xr:uid="{B2560418-7162-4468-AA6A-C426ADC5EF82}"/>
    <cellStyle name="Normal 3 2 3 4 2 2 2" xfId="13053" xr:uid="{9C9D44A1-2EC6-407B-99A0-7F72F887135F}"/>
    <cellStyle name="Normal 3 2 3 4 2 2 2 2" xfId="29710" xr:uid="{4FDB8CB4-502C-4FB8-A9A4-E3D652C29663}"/>
    <cellStyle name="Normal 3 2 3 4 2 2 3" xfId="21382" xr:uid="{10C8C34B-71B8-4F13-8913-71413AF16969}"/>
    <cellStyle name="Normal 3 2 3 4 2 3" xfId="7499" xr:uid="{3CCE4E4D-1CA2-467E-8DA4-BED5D4FEEC95}"/>
    <cellStyle name="Normal 3 2 3 4 2 3 2" xfId="15829" xr:uid="{C3E3E331-2A6D-4E69-BA16-FB9D185C753B}"/>
    <cellStyle name="Normal 3 2 3 4 2 3 2 2" xfId="32486" xr:uid="{F48119CE-9D6B-4C4D-A551-C9ACC8C3859A}"/>
    <cellStyle name="Normal 3 2 3 4 2 3 3" xfId="24158" xr:uid="{98B1874C-BF32-404E-A799-D1D578E2438F}"/>
    <cellStyle name="Normal 3 2 3 4 2 4" xfId="10277" xr:uid="{5C02AE89-FE3C-41D5-967C-315BBEF4C810}"/>
    <cellStyle name="Normal 3 2 3 4 2 4 2" xfId="26934" xr:uid="{1CD3C3AB-A1E4-4BBC-89FD-4309DE60BA79}"/>
    <cellStyle name="Normal 3 2 3 4 2 5" xfId="18606" xr:uid="{ECD26BDE-B067-469E-AACD-18CF278A3E83}"/>
    <cellStyle name="Normal 3 2 3 4 3" xfId="3396" xr:uid="{AB325C99-51BF-4D37-B414-358F4657C92B}"/>
    <cellStyle name="Normal 3 2 3 4 3 2" xfId="11726" xr:uid="{7FD78D83-A363-42E0-BB76-C226ED6D4821}"/>
    <cellStyle name="Normal 3 2 3 4 3 2 2" xfId="28383" xr:uid="{F9D92C5F-294F-4DD8-B832-6F29BFCF3BE0}"/>
    <cellStyle name="Normal 3 2 3 4 3 3" xfId="20055" xr:uid="{87D4F684-ACE6-4BEE-BA20-96E28B5C0F19}"/>
    <cellStyle name="Normal 3 2 3 4 4" xfId="6172" xr:uid="{F622A37F-95D7-4DC9-9A10-19B701659ADD}"/>
    <cellStyle name="Normal 3 2 3 4 4 2" xfId="14502" xr:uid="{9B7079DE-B1C9-4E03-B1BE-75C29476A9D4}"/>
    <cellStyle name="Normal 3 2 3 4 4 2 2" xfId="31159" xr:uid="{1439BC98-B437-47D7-8A02-134532723CC7}"/>
    <cellStyle name="Normal 3 2 3 4 4 3" xfId="22831" xr:uid="{6D4E951B-7A68-4E80-9898-F9EDC351E0F0}"/>
    <cellStyle name="Normal 3 2 3 4 5" xfId="8950" xr:uid="{64316FAD-D83F-4344-8308-87D34C7AF7C4}"/>
    <cellStyle name="Normal 3 2 3 4 5 2" xfId="25607" xr:uid="{FF895B92-FFEF-4F03-A2B4-9F85F8CA9243}"/>
    <cellStyle name="Normal 3 2 3 4 6" xfId="17279" xr:uid="{BE4D14DD-1B56-411E-81FE-5DB3A09D1CCA}"/>
    <cellStyle name="Normal 3 2 3 5" xfId="1080" xr:uid="{4C6315C4-A5A4-4828-965E-4464922209C2}"/>
    <cellStyle name="Normal 3 2 3 5 2" xfId="2408" xr:uid="{F2E833D8-DB85-4B0F-B585-4233AE86A08F}"/>
    <cellStyle name="Normal 3 2 3 5 2 2" xfId="5198" xr:uid="{3E8657F9-CDDF-4AF7-9CAF-17CEC0C91B8E}"/>
    <cellStyle name="Normal 3 2 3 5 2 2 2" xfId="13528" xr:uid="{F5D8045C-ABC0-49E6-84DF-2F8D40279411}"/>
    <cellStyle name="Normal 3 2 3 5 2 2 2 2" xfId="30185" xr:uid="{53F5436D-90BC-42F2-8406-D4DC0329CF47}"/>
    <cellStyle name="Normal 3 2 3 5 2 2 3" xfId="21857" xr:uid="{637B2252-5E37-4874-ACBF-910A8E9DB88B}"/>
    <cellStyle name="Normal 3 2 3 5 2 3" xfId="7974" xr:uid="{715B823B-8896-412E-8564-E97C565680BE}"/>
    <cellStyle name="Normal 3 2 3 5 2 3 2" xfId="16304" xr:uid="{75520069-6D2E-4EA6-9CA0-106DD233477D}"/>
    <cellStyle name="Normal 3 2 3 5 2 3 2 2" xfId="32961" xr:uid="{65ACFD41-157C-4DB3-8548-AE3BB399574E}"/>
    <cellStyle name="Normal 3 2 3 5 2 3 3" xfId="24633" xr:uid="{8DD87AC9-0664-4CA1-AB29-99A9BF60C3B8}"/>
    <cellStyle name="Normal 3 2 3 5 2 4" xfId="10752" xr:uid="{0232B44C-2FEA-4465-8F90-0C19FE2FDB44}"/>
    <cellStyle name="Normal 3 2 3 5 2 4 2" xfId="27409" xr:uid="{99BA2AE8-7764-414F-BB34-7248312AF708}"/>
    <cellStyle name="Normal 3 2 3 5 2 5" xfId="19081" xr:uid="{6969C622-5660-4EBA-BA8B-F75BC78AE178}"/>
    <cellStyle name="Normal 3 2 3 5 3" xfId="3871" xr:uid="{38610FEE-DFAF-48CE-9A17-39E05BEF55D1}"/>
    <cellStyle name="Normal 3 2 3 5 3 2" xfId="12201" xr:uid="{247D7908-7B3D-49E3-B831-E31D45BAF166}"/>
    <cellStyle name="Normal 3 2 3 5 3 2 2" xfId="28858" xr:uid="{B8E07B48-E912-4EF7-B610-EB258797D22A}"/>
    <cellStyle name="Normal 3 2 3 5 3 3" xfId="20530" xr:uid="{9A991C1F-4FE4-4759-9ABD-A5BD3DE48E63}"/>
    <cellStyle name="Normal 3 2 3 5 4" xfId="6647" xr:uid="{F907526E-DE0A-41A2-9AF7-63216A74BBE4}"/>
    <cellStyle name="Normal 3 2 3 5 4 2" xfId="14977" xr:uid="{C62011FE-B51D-4F7E-93F5-0CD0CF5B5FB7}"/>
    <cellStyle name="Normal 3 2 3 5 4 2 2" xfId="31634" xr:uid="{6C7B14E6-C605-4187-8AA0-A5DD7C1FC507}"/>
    <cellStyle name="Normal 3 2 3 5 4 3" xfId="23306" xr:uid="{1E128D52-1471-4602-998F-F706455AF23D}"/>
    <cellStyle name="Normal 3 2 3 5 5" xfId="9425" xr:uid="{AF47CA8A-0219-46B7-A322-3D787799FF6B}"/>
    <cellStyle name="Normal 3 2 3 5 5 2" xfId="26082" xr:uid="{4A5E997D-209D-4D58-8709-D38BD612CCFD}"/>
    <cellStyle name="Normal 3 2 3 5 6" xfId="17754" xr:uid="{3BA4739A-353F-44FD-B38F-2F45370ACC94}"/>
    <cellStyle name="Normal 3 2 3 6" xfId="1345" xr:uid="{354B981D-499C-43F3-81CC-837BB49A0F17}"/>
    <cellStyle name="Normal 3 2 3 6 2" xfId="2673" xr:uid="{138BE2BF-917A-414E-A0DB-5643CE3173B4}"/>
    <cellStyle name="Normal 3 2 3 6 2 2" xfId="5463" xr:uid="{54792315-BA09-4C42-B2AC-EBDB4A7F4956}"/>
    <cellStyle name="Normal 3 2 3 6 2 2 2" xfId="13793" xr:uid="{EA5167DA-055D-4285-ACF0-867ED1B46CAB}"/>
    <cellStyle name="Normal 3 2 3 6 2 2 2 2" xfId="30450" xr:uid="{90D3BC26-D23E-41DA-84C8-6D6E0D4CC1DA}"/>
    <cellStyle name="Normal 3 2 3 6 2 2 3" xfId="22122" xr:uid="{6586CF1D-45DF-4421-BA94-00501F045541}"/>
    <cellStyle name="Normal 3 2 3 6 2 3" xfId="8239" xr:uid="{23F72B86-A975-4126-AB1F-E14B4CCECC7E}"/>
    <cellStyle name="Normal 3 2 3 6 2 3 2" xfId="16569" xr:uid="{F6D5E805-718D-48F4-8930-868293D8999E}"/>
    <cellStyle name="Normal 3 2 3 6 2 3 2 2" xfId="33226" xr:uid="{C4C818CC-C033-4F37-92DB-69ABAF1CD740}"/>
    <cellStyle name="Normal 3 2 3 6 2 3 3" xfId="24898" xr:uid="{3BBEB075-A838-4F36-8E83-580E91DE6097}"/>
    <cellStyle name="Normal 3 2 3 6 2 4" xfId="11017" xr:uid="{E8A2CF8D-D146-4DFB-BCF3-ED81896CF975}"/>
    <cellStyle name="Normal 3 2 3 6 2 4 2" xfId="27674" xr:uid="{B4EBDBE3-5901-48BD-AB39-22653D09C06F}"/>
    <cellStyle name="Normal 3 2 3 6 2 5" xfId="19346" xr:uid="{36B7C234-74E7-44BD-BC30-B344AEA994DD}"/>
    <cellStyle name="Normal 3 2 3 6 3" xfId="4136" xr:uid="{B697FFF2-93A3-4E8A-9466-5FDAC33FBC01}"/>
    <cellStyle name="Normal 3 2 3 6 3 2" xfId="12466" xr:uid="{5C57DA5F-B8E9-486F-BC11-D5E84726731B}"/>
    <cellStyle name="Normal 3 2 3 6 3 2 2" xfId="29123" xr:uid="{FA001A28-7D29-4F98-AE45-74093C9324B5}"/>
    <cellStyle name="Normal 3 2 3 6 3 3" xfId="20795" xr:uid="{4CE4B1EB-D075-423C-A6DD-6FB338B924CD}"/>
    <cellStyle name="Normal 3 2 3 6 4" xfId="6912" xr:uid="{C0EEADB3-5F6D-44EE-AFFB-7D545B476CC1}"/>
    <cellStyle name="Normal 3 2 3 6 4 2" xfId="15242" xr:uid="{3C0F75A8-39B6-4A20-9BDB-D4F3E2E9952B}"/>
    <cellStyle name="Normal 3 2 3 6 4 2 2" xfId="31899" xr:uid="{11723D64-4408-408D-88FD-4099CADAC97A}"/>
    <cellStyle name="Normal 3 2 3 6 4 3" xfId="23571" xr:uid="{753B09E1-6224-4A6D-8AFD-893440E874F5}"/>
    <cellStyle name="Normal 3 2 3 6 5" xfId="9690" xr:uid="{F5824A6F-F042-4985-A0AB-3C12F18F572E}"/>
    <cellStyle name="Normal 3 2 3 6 5 2" xfId="26347" xr:uid="{E517408A-63EB-46A6-9D60-47C0DCA6A1A6}"/>
    <cellStyle name="Normal 3 2 3 6 6" xfId="18019" xr:uid="{7846EAE9-37E5-4655-90CB-9A8BD7066B49}"/>
    <cellStyle name="Normal 3 2 3 7" xfId="1460" xr:uid="{422BD1BE-0D00-4822-810F-F9F6C480A8E5}"/>
    <cellStyle name="Normal 3 2 3 7 2" xfId="4250" xr:uid="{9A94432D-934E-43E6-BF40-C64E675C807B}"/>
    <cellStyle name="Normal 3 2 3 7 2 2" xfId="12580" xr:uid="{7119FFA3-042D-41BF-BF96-0E6A44A3C9ED}"/>
    <cellStyle name="Normal 3 2 3 7 2 2 2" xfId="29237" xr:uid="{BA0686B9-3F18-44B5-AA8E-BDFBE4FA0AD7}"/>
    <cellStyle name="Normal 3 2 3 7 2 3" xfId="20909" xr:uid="{DED138C0-9637-43E9-A285-1BF300BE36CB}"/>
    <cellStyle name="Normal 3 2 3 7 3" xfId="7026" xr:uid="{D15FFCC5-D78D-4DD3-B392-90DD198DDF08}"/>
    <cellStyle name="Normal 3 2 3 7 3 2" xfId="15356" xr:uid="{402F1348-1F3A-4E45-A769-9C2D298CA9D3}"/>
    <cellStyle name="Normal 3 2 3 7 3 2 2" xfId="32013" xr:uid="{8AAEEE3B-C101-42F7-BF84-174B2A423463}"/>
    <cellStyle name="Normal 3 2 3 7 3 3" xfId="23685" xr:uid="{C5D572E6-6E89-456F-95D5-BFB8C97129D0}"/>
    <cellStyle name="Normal 3 2 3 7 4" xfId="9804" xr:uid="{2EFA167E-FF0E-4797-A72B-38F517096B23}"/>
    <cellStyle name="Normal 3 2 3 7 4 2" xfId="26461" xr:uid="{1E1EDA88-8FA6-4052-B458-9E4DFCDF09B6}"/>
    <cellStyle name="Normal 3 2 3 7 5" xfId="18133" xr:uid="{165F5C79-8F05-4C74-8970-906F8C004CFE}"/>
    <cellStyle name="Normal 3 2 3 8" xfId="2923" xr:uid="{09A27C6D-EF6E-4CBB-AF8A-2C6EFD231DDA}"/>
    <cellStyle name="Normal 3 2 3 8 2" xfId="11253" xr:uid="{53333599-466C-457F-A2A2-7338C6CDD0AD}"/>
    <cellStyle name="Normal 3 2 3 8 2 2" xfId="27910" xr:uid="{15D71ABB-5568-4BC6-AA43-4627F0BF8A46}"/>
    <cellStyle name="Normal 3 2 3 8 3" xfId="19582" xr:uid="{41343B00-6B4A-40A8-B85C-1EB12F3538AB}"/>
    <cellStyle name="Normal 3 2 3 9" xfId="5699" xr:uid="{178337E8-7B49-4DA3-8323-7EA91E6ACA37}"/>
    <cellStyle name="Normal 3 2 3 9 2" xfId="14029" xr:uid="{D60ED991-0C03-46DC-A18C-A35B882260FB}"/>
    <cellStyle name="Normal 3 2 3 9 2 2" xfId="30686" xr:uid="{7175C07E-504F-48DF-A27C-B70E73AC5EB5}"/>
    <cellStyle name="Normal 3 2 3 9 3" xfId="22358" xr:uid="{A16975DE-3486-479B-B7C6-B0FB96FE1304}"/>
    <cellStyle name="Normal 3 2 4" xfId="183" xr:uid="{111CE9E1-67DA-43FD-96CB-C6BEB651D69D}"/>
    <cellStyle name="Normal 3 2 4 10" xfId="35602" xr:uid="{4EF404F4-8A11-4319-84B1-AFB2BEBC90CE}"/>
    <cellStyle name="Normal 3 2 4 2" xfId="425" xr:uid="{BCFE05CD-0466-42C5-A8D9-3C0150395EEC}"/>
    <cellStyle name="Normal 3 2 4 2 2" xfId="902" xr:uid="{94F0D429-3744-4274-98BB-3F1AD484A687}"/>
    <cellStyle name="Normal 3 2 4 2 2 2" xfId="2230" xr:uid="{01A7BA4B-099D-4F74-BF07-44FA1680E516}"/>
    <cellStyle name="Normal 3 2 4 2 2 2 2" xfId="5020" xr:uid="{E8F5451C-2271-4CE0-9D6E-BA39ADDE7A68}"/>
    <cellStyle name="Normal 3 2 4 2 2 2 2 2" xfId="13350" xr:uid="{A3D236F8-48BE-46AB-9817-68F09F241CEF}"/>
    <cellStyle name="Normal 3 2 4 2 2 2 2 2 2" xfId="30007" xr:uid="{E841BA4E-E1D3-49B2-B9F2-13FE2D5DA77B}"/>
    <cellStyle name="Normal 3 2 4 2 2 2 2 3" xfId="21679" xr:uid="{CF9812B7-0C1D-467A-9E45-40D1818EDE41}"/>
    <cellStyle name="Normal 3 2 4 2 2 2 3" xfId="7796" xr:uid="{0F61CBC7-EBAF-43D4-BA44-C6866D9A5F5D}"/>
    <cellStyle name="Normal 3 2 4 2 2 2 3 2" xfId="16126" xr:uid="{DE53C2B6-8FAF-4431-A395-C96EB795BEEF}"/>
    <cellStyle name="Normal 3 2 4 2 2 2 3 2 2" xfId="32783" xr:uid="{09894E03-5E93-4C37-BF4B-212F7409D620}"/>
    <cellStyle name="Normal 3 2 4 2 2 2 3 3" xfId="24455" xr:uid="{F0B14025-EABE-4FF3-9C5E-5A1EB543FCCB}"/>
    <cellStyle name="Normal 3 2 4 2 2 2 4" xfId="10574" xr:uid="{DE10CAC0-6EB6-4CD2-9435-0EF442FB4DC2}"/>
    <cellStyle name="Normal 3 2 4 2 2 2 4 2" xfId="27231" xr:uid="{82602A1F-FFFB-404A-A0DD-2E93D7A2D539}"/>
    <cellStyle name="Normal 3 2 4 2 2 2 5" xfId="18903" xr:uid="{B4E27497-BEC2-4B1C-8A0C-E8AA0738A194}"/>
    <cellStyle name="Normal 3 2 4 2 2 3" xfId="3693" xr:uid="{353EBF0A-2B54-40BA-B2F9-E47BC5183372}"/>
    <cellStyle name="Normal 3 2 4 2 2 3 2" xfId="12023" xr:uid="{A04524A6-2015-4866-B953-750B1916A28A}"/>
    <cellStyle name="Normal 3 2 4 2 2 3 2 2" xfId="28680" xr:uid="{C70113DD-0A56-4CC2-96D0-6F9FA5C70AD0}"/>
    <cellStyle name="Normal 3 2 4 2 2 3 3" xfId="20352" xr:uid="{39CFD78A-CBF6-46A6-94D5-10524B534F62}"/>
    <cellStyle name="Normal 3 2 4 2 2 4" xfId="6469" xr:uid="{7AB66D07-5747-4E90-803E-77800687F7A5}"/>
    <cellStyle name="Normal 3 2 4 2 2 4 2" xfId="14799" xr:uid="{63BCB1DE-BA68-4BB8-BBB0-4950C44EEA8F}"/>
    <cellStyle name="Normal 3 2 4 2 2 4 2 2" xfId="31456" xr:uid="{C8778920-5F15-4864-920A-FD06399D8743}"/>
    <cellStyle name="Normal 3 2 4 2 2 4 3" xfId="23128" xr:uid="{C4AEAFEA-C0D0-4884-8589-B7263CFCA508}"/>
    <cellStyle name="Normal 3 2 4 2 2 5" xfId="9247" xr:uid="{B87DDDDB-9A11-4F99-9F33-EA3195DA14DE}"/>
    <cellStyle name="Normal 3 2 4 2 2 5 2" xfId="25904" xr:uid="{F1DA105A-960C-49FC-A6EA-029102CD5548}"/>
    <cellStyle name="Normal 3 2 4 2 2 6" xfId="17576" xr:uid="{C6BF2E82-F46E-4C80-9555-C06D1C540752}"/>
    <cellStyle name="Normal 3 2 4 2 3" xfId="1755" xr:uid="{EC387698-0D38-47C0-B776-088DF397F403}"/>
    <cellStyle name="Normal 3 2 4 2 3 2" xfId="4545" xr:uid="{38B9484B-0868-414C-81FC-B02C87690A2E}"/>
    <cellStyle name="Normal 3 2 4 2 3 2 2" xfId="12875" xr:uid="{403B640A-8B31-49DF-A6EA-7C8FF98DF852}"/>
    <cellStyle name="Normal 3 2 4 2 3 2 2 2" xfId="29532" xr:uid="{34EAEF50-EAEF-499A-8736-61D065265223}"/>
    <cellStyle name="Normal 3 2 4 2 3 2 3" xfId="21204" xr:uid="{79036E49-3262-4103-995A-531356163338}"/>
    <cellStyle name="Normal 3 2 4 2 3 3" xfId="7321" xr:uid="{9568C0C8-BD10-4983-9FD7-C50616693707}"/>
    <cellStyle name="Normal 3 2 4 2 3 3 2" xfId="15651" xr:uid="{9156CB64-01C1-4372-BF16-2EF610573021}"/>
    <cellStyle name="Normal 3 2 4 2 3 3 2 2" xfId="32308" xr:uid="{30C2990D-34A0-477C-8B97-31AA364B6142}"/>
    <cellStyle name="Normal 3 2 4 2 3 3 3" xfId="23980" xr:uid="{8656B692-887D-4CFC-9A70-327C835C6D4E}"/>
    <cellStyle name="Normal 3 2 4 2 3 4" xfId="10099" xr:uid="{E02646BD-24D8-4326-9217-B6F4E56B9792}"/>
    <cellStyle name="Normal 3 2 4 2 3 4 2" xfId="26756" xr:uid="{E61D131E-A951-4383-AFBC-7E8E5CE4B1CE}"/>
    <cellStyle name="Normal 3 2 4 2 3 5" xfId="18428" xr:uid="{0087B350-CE42-4821-A720-E353ABB2A77D}"/>
    <cellStyle name="Normal 3 2 4 2 4" xfId="3218" xr:uid="{DE0722ED-4964-4271-8D3F-B3D30C741AE3}"/>
    <cellStyle name="Normal 3 2 4 2 4 2" xfId="11548" xr:uid="{E38AA83A-C961-4752-831B-16516E984F43}"/>
    <cellStyle name="Normal 3 2 4 2 4 2 2" xfId="28205" xr:uid="{2AFA4CD5-DA84-413B-B22F-E2CA6821FA53}"/>
    <cellStyle name="Normal 3 2 4 2 4 3" xfId="19877" xr:uid="{E2F630CF-2C0C-4509-A314-0C0C811A9AD9}"/>
    <cellStyle name="Normal 3 2 4 2 5" xfId="5994" xr:uid="{222A87EB-2AE6-41BE-A306-0BB1D496F85F}"/>
    <cellStyle name="Normal 3 2 4 2 5 2" xfId="14324" xr:uid="{BECEED98-162E-458A-BE2B-36944FB81870}"/>
    <cellStyle name="Normal 3 2 4 2 5 2 2" xfId="30981" xr:uid="{70F26F68-11F8-478B-95D2-CD4825EBC219}"/>
    <cellStyle name="Normal 3 2 4 2 5 3" xfId="22653" xr:uid="{A282AA08-0EF2-4664-8A1F-9AB2CD9F5810}"/>
    <cellStyle name="Normal 3 2 4 2 6" xfId="8772" xr:uid="{FB5411EF-603C-4FC8-85F6-B165DCFB71FC}"/>
    <cellStyle name="Normal 3 2 4 2 6 2" xfId="25429" xr:uid="{82466B16-9667-459A-A5DE-201E855219E2}"/>
    <cellStyle name="Normal 3 2 4 2 7" xfId="17101" xr:uid="{BAE34513-9275-4CF8-BEB4-D86BD02AC5D0}"/>
    <cellStyle name="Normal 3 2 4 3" xfId="661" xr:uid="{E3C4D672-4BEE-4FD7-9C7A-2F94C0D17789}"/>
    <cellStyle name="Normal 3 2 4 3 2" xfId="1991" xr:uid="{9559DA88-D551-46A2-B422-5FBF63509037}"/>
    <cellStyle name="Normal 3 2 4 3 2 2" xfId="4781" xr:uid="{33439520-CA06-4D05-8E10-B60C6BD4D056}"/>
    <cellStyle name="Normal 3 2 4 3 2 2 2" xfId="13111" xr:uid="{036C629B-6584-4970-8E0D-D2E500CCF810}"/>
    <cellStyle name="Normal 3 2 4 3 2 2 2 2" xfId="29768" xr:uid="{BE864FFF-33BE-4EE6-AA78-2A19DB19AA92}"/>
    <cellStyle name="Normal 3 2 4 3 2 2 3" xfId="21440" xr:uid="{F2B848BD-1192-4939-B9E0-8C07C664F7C0}"/>
    <cellStyle name="Normal 3 2 4 3 2 3" xfId="7557" xr:uid="{0C861346-9667-4E1F-A709-047C99BA0B2D}"/>
    <cellStyle name="Normal 3 2 4 3 2 3 2" xfId="15887" xr:uid="{6A5AE317-0D67-4C09-9344-24B03FF01B1D}"/>
    <cellStyle name="Normal 3 2 4 3 2 3 2 2" xfId="32544" xr:uid="{DC19595A-6F08-4F8B-9641-55833F598AC2}"/>
    <cellStyle name="Normal 3 2 4 3 2 3 3" xfId="24216" xr:uid="{26571A91-9192-45F4-9AA0-0D355411AB0B}"/>
    <cellStyle name="Normal 3 2 4 3 2 4" xfId="10335" xr:uid="{C91A4D59-0975-4F63-B003-5F141BD0E68E}"/>
    <cellStyle name="Normal 3 2 4 3 2 4 2" xfId="26992" xr:uid="{C5AB7E7F-04DC-4BE1-AC5D-352984A88C08}"/>
    <cellStyle name="Normal 3 2 4 3 2 5" xfId="18664" xr:uid="{5C19AF87-0023-4761-9ECD-A90F4EB98779}"/>
    <cellStyle name="Normal 3 2 4 3 3" xfId="3454" xr:uid="{4F5FF56B-B946-468C-977E-D14B3BB2547D}"/>
    <cellStyle name="Normal 3 2 4 3 3 2" xfId="11784" xr:uid="{CD1141FA-24F5-4F0E-9DF0-6972DA2346C9}"/>
    <cellStyle name="Normal 3 2 4 3 3 2 2" xfId="28441" xr:uid="{51EB1BC4-CC4E-487A-A297-EADE2EB8C7EF}"/>
    <cellStyle name="Normal 3 2 4 3 3 3" xfId="20113" xr:uid="{C251A7D8-B64A-45A6-9DC3-357631E37E02}"/>
    <cellStyle name="Normal 3 2 4 3 4" xfId="6230" xr:uid="{B0D3DBCC-861D-4AB0-B620-4588ED74EBF3}"/>
    <cellStyle name="Normal 3 2 4 3 4 2" xfId="14560" xr:uid="{DDEABF54-CD3A-4796-8919-1D7D466CFC4C}"/>
    <cellStyle name="Normal 3 2 4 3 4 2 2" xfId="31217" xr:uid="{8E7CA57F-3677-4710-8B81-D7F76CDDBFDD}"/>
    <cellStyle name="Normal 3 2 4 3 4 3" xfId="22889" xr:uid="{5C5D55F4-3229-4F95-B4F1-A458C22C0841}"/>
    <cellStyle name="Normal 3 2 4 3 5" xfId="9008" xr:uid="{47930779-46C3-4BDA-B535-5A5CD84E7E82}"/>
    <cellStyle name="Normal 3 2 4 3 5 2" xfId="25665" xr:uid="{F108413A-BFC1-4924-81B8-640F23108427}"/>
    <cellStyle name="Normal 3 2 4 3 6" xfId="17337" xr:uid="{D235F503-73F9-43DA-94A0-F5320FB60B58}"/>
    <cellStyle name="Normal 3 2 4 4" xfId="1138" xr:uid="{127AF019-D094-4A25-9ABF-F1A719C1C261}"/>
    <cellStyle name="Normal 3 2 4 4 2" xfId="2466" xr:uid="{6D1A3DB1-59CE-4D10-BFF5-3E9553056BB6}"/>
    <cellStyle name="Normal 3 2 4 4 2 2" xfId="5256" xr:uid="{912AF464-052F-46FA-BD43-2C4BFBDA25AC}"/>
    <cellStyle name="Normal 3 2 4 4 2 2 2" xfId="13586" xr:uid="{0FAC0F2A-224C-4814-8499-74E67C1BFB3B}"/>
    <cellStyle name="Normal 3 2 4 4 2 2 2 2" xfId="30243" xr:uid="{EBD46BC9-AC40-4601-A7C1-DDB7E0B24EA4}"/>
    <cellStyle name="Normal 3 2 4 4 2 2 3" xfId="21915" xr:uid="{FE0E09E9-B225-4814-BE15-CB1D9F9D5676}"/>
    <cellStyle name="Normal 3 2 4 4 2 3" xfId="8032" xr:uid="{0E23A3D7-2508-4D4E-87A0-313B99D7CFC0}"/>
    <cellStyle name="Normal 3 2 4 4 2 3 2" xfId="16362" xr:uid="{52A444D5-9E66-421D-AA25-823A39BC0125}"/>
    <cellStyle name="Normal 3 2 4 4 2 3 2 2" xfId="33019" xr:uid="{959DA308-948D-40DA-B149-B213C09A4FBC}"/>
    <cellStyle name="Normal 3 2 4 4 2 3 3" xfId="24691" xr:uid="{B741B1CE-290D-4E02-BD93-3A045ED764E7}"/>
    <cellStyle name="Normal 3 2 4 4 2 4" xfId="10810" xr:uid="{3F0C7DA0-5BA9-4980-B3F6-5B4B75478104}"/>
    <cellStyle name="Normal 3 2 4 4 2 4 2" xfId="27467" xr:uid="{7AFBE3FE-14E9-4BCE-911C-6FD1A193E19D}"/>
    <cellStyle name="Normal 3 2 4 4 2 5" xfId="19139" xr:uid="{3E4F03B8-58B5-41A6-B84C-B8370F055F78}"/>
    <cellStyle name="Normal 3 2 4 4 3" xfId="3929" xr:uid="{8ADC4558-0589-413B-A255-175A7C31D13B}"/>
    <cellStyle name="Normal 3 2 4 4 3 2" xfId="12259" xr:uid="{441366A3-51B4-4BEF-B3FB-9AC83726A0E8}"/>
    <cellStyle name="Normal 3 2 4 4 3 2 2" xfId="28916" xr:uid="{96A40AD4-28DB-4829-BDBA-66FD339EB5AE}"/>
    <cellStyle name="Normal 3 2 4 4 3 3" xfId="20588" xr:uid="{2584CB15-A705-4AE4-AF81-3EC08AC3587F}"/>
    <cellStyle name="Normal 3 2 4 4 4" xfId="6705" xr:uid="{BE01651C-89D2-466D-9C48-3EA0F6230A1C}"/>
    <cellStyle name="Normal 3 2 4 4 4 2" xfId="15035" xr:uid="{D0238164-8884-4875-987A-D6958F3DC80B}"/>
    <cellStyle name="Normal 3 2 4 4 4 2 2" xfId="31692" xr:uid="{20996291-D4B9-4D63-9754-61A4F636B827}"/>
    <cellStyle name="Normal 3 2 4 4 4 3" xfId="23364" xr:uid="{73ABA9E5-02D8-435F-AF6D-6656A180C6BF}"/>
    <cellStyle name="Normal 3 2 4 4 5" xfId="9483" xr:uid="{80882252-45CC-4FE6-8A6D-BBAA2A622666}"/>
    <cellStyle name="Normal 3 2 4 4 5 2" xfId="26140" xr:uid="{3B178C14-2E53-471E-B808-8199ECA3A427}"/>
    <cellStyle name="Normal 3 2 4 4 6" xfId="17812" xr:uid="{4A61092C-ED5E-42DF-A1B1-DA1B93119AE5}"/>
    <cellStyle name="Normal 3 2 4 5" xfId="1518" xr:uid="{4D8F8673-4B8F-475B-ACA0-AA70E5DFDAE4}"/>
    <cellStyle name="Normal 3 2 4 5 2" xfId="4308" xr:uid="{F5F7FFB9-30E5-48BA-82EC-E5095DDAD0B8}"/>
    <cellStyle name="Normal 3 2 4 5 2 2" xfId="12638" xr:uid="{4F0541D5-3C1B-46A7-B8D8-87BDDE778E26}"/>
    <cellStyle name="Normal 3 2 4 5 2 2 2" xfId="29295" xr:uid="{F834E435-F2BB-4F05-B307-9F88E293D7E6}"/>
    <cellStyle name="Normal 3 2 4 5 2 3" xfId="20967" xr:uid="{70A81C46-C9B2-4095-93FB-6EEBD485050E}"/>
    <cellStyle name="Normal 3 2 4 5 3" xfId="7084" xr:uid="{604B451F-ED64-4D30-9524-43E474AEB2EA}"/>
    <cellStyle name="Normal 3 2 4 5 3 2" xfId="15414" xr:uid="{4544EB76-FFBA-42F2-9675-D451A355C450}"/>
    <cellStyle name="Normal 3 2 4 5 3 2 2" xfId="32071" xr:uid="{04F3D072-F61A-4404-8B68-45E3EF2D75E6}"/>
    <cellStyle name="Normal 3 2 4 5 3 3" xfId="23743" xr:uid="{D2003150-84A1-4E7D-A0BC-99A2951842E7}"/>
    <cellStyle name="Normal 3 2 4 5 4" xfId="9862" xr:uid="{DCE60462-F21A-4D8A-98C9-A3F69F61BEED}"/>
    <cellStyle name="Normal 3 2 4 5 4 2" xfId="26519" xr:uid="{6D73D58C-A67C-445F-AD40-79BE69AE69DF}"/>
    <cellStyle name="Normal 3 2 4 5 5" xfId="18191" xr:uid="{C850C79B-FA60-4E85-B55D-4B3A3476ED68}"/>
    <cellStyle name="Normal 3 2 4 6" xfId="2981" xr:uid="{F1F2CDEF-E63E-4D9C-A42E-CB2A5E312FA3}"/>
    <cellStyle name="Normal 3 2 4 6 2" xfId="11311" xr:uid="{44D519FA-419C-475F-B7A7-978D7DA2636C}"/>
    <cellStyle name="Normal 3 2 4 6 2 2" xfId="27968" xr:uid="{9213F131-98C1-459C-9A05-B55DA2042232}"/>
    <cellStyle name="Normal 3 2 4 6 3" xfId="19640" xr:uid="{09BDB8A6-9A98-44D9-9B80-1F046A876C01}"/>
    <cellStyle name="Normal 3 2 4 7" xfId="5757" xr:uid="{5DAC6E9B-46B3-4220-9229-A725FEA92729}"/>
    <cellStyle name="Normal 3 2 4 7 2" xfId="14087" xr:uid="{CABB35B7-2F1A-4F42-B2A1-E9ADE06CE7D7}"/>
    <cellStyle name="Normal 3 2 4 7 2 2" xfId="30744" xr:uid="{7C561FA8-FB3D-48AD-B419-731D092BD1A6}"/>
    <cellStyle name="Normal 3 2 4 7 3" xfId="22416" xr:uid="{8ECC5859-54D0-494B-88A5-0EDDA6AAFB03}"/>
    <cellStyle name="Normal 3 2 4 8" xfId="8535" xr:uid="{74618FCF-7645-487E-8EDC-28D58F08A35C}"/>
    <cellStyle name="Normal 3 2 4 8 2" xfId="25192" xr:uid="{CA491DAB-3354-470C-9D5F-547766FAF7D4}"/>
    <cellStyle name="Normal 3 2 4 9" xfId="16864" xr:uid="{C6710545-50C6-4531-9E7D-53E8845EA285}"/>
    <cellStyle name="Normal 3 2 5" xfId="291" xr:uid="{D48A7643-BB64-4E4E-9DAC-9D644C25597C}"/>
    <cellStyle name="Normal 3 2 5 2" xfId="773" xr:uid="{90A6D89A-1027-4BFB-92B6-DF3FE4772390}"/>
    <cellStyle name="Normal 3 2 5 2 2" xfId="2101" xr:uid="{FB077DCD-E38B-479F-8971-4598627DA64B}"/>
    <cellStyle name="Normal 3 2 5 2 2 2" xfId="4891" xr:uid="{5DB0B3EA-6440-47B1-8477-70989AC1AE6D}"/>
    <cellStyle name="Normal 3 2 5 2 2 2 2" xfId="13221" xr:uid="{4C9DBB3D-53E8-46EE-A168-378FC11595B8}"/>
    <cellStyle name="Normal 3 2 5 2 2 2 2 2" xfId="29878" xr:uid="{04CE6B1E-BD50-4697-A30E-AF27E0A042EE}"/>
    <cellStyle name="Normal 3 2 5 2 2 2 3" xfId="21550" xr:uid="{E137206C-D75C-4E8F-ADBD-72878D9104B6}"/>
    <cellStyle name="Normal 3 2 5 2 2 3" xfId="7667" xr:uid="{9E1E21AA-E45A-4C24-A517-1F131389262F}"/>
    <cellStyle name="Normal 3 2 5 2 2 3 2" xfId="15997" xr:uid="{281149FD-BA05-48E5-BEF9-B819FE59FB14}"/>
    <cellStyle name="Normal 3 2 5 2 2 3 2 2" xfId="32654" xr:uid="{800C90B2-B702-4ACD-9017-8925EE947927}"/>
    <cellStyle name="Normal 3 2 5 2 2 3 3" xfId="24326" xr:uid="{1973A64C-EF11-459B-9F36-88C81339F5D4}"/>
    <cellStyle name="Normal 3 2 5 2 2 4" xfId="10445" xr:uid="{3AEF4130-C49B-4E26-9A69-ABA9CABECDCB}"/>
    <cellStyle name="Normal 3 2 5 2 2 4 2" xfId="27102" xr:uid="{71554792-02C2-4E3A-B727-FD8438754624}"/>
    <cellStyle name="Normal 3 2 5 2 2 5" xfId="18774" xr:uid="{327CB788-4806-4EB3-BA4F-EB8A1E069ED4}"/>
    <cellStyle name="Normal 3 2 5 2 3" xfId="3564" xr:uid="{5A17F0D5-7E29-41E7-8904-1FB9CBF8C4E1}"/>
    <cellStyle name="Normal 3 2 5 2 3 2" xfId="11894" xr:uid="{9B697F84-5F9A-4C61-8479-5BD34370D3D7}"/>
    <cellStyle name="Normal 3 2 5 2 3 2 2" xfId="28551" xr:uid="{270A62A4-7CF3-4D2E-8A22-773502569441}"/>
    <cellStyle name="Normal 3 2 5 2 3 3" xfId="20223" xr:uid="{47277F17-55A2-46B3-9DEB-80CAF6AAE5C5}"/>
    <cellStyle name="Normal 3 2 5 2 4" xfId="6340" xr:uid="{1319E35E-8EA4-47ED-A8DB-BA435B7C66F2}"/>
    <cellStyle name="Normal 3 2 5 2 4 2" xfId="14670" xr:uid="{D218AC3D-903B-497D-97C4-9F7D3F3AFAC8}"/>
    <cellStyle name="Normal 3 2 5 2 4 2 2" xfId="31327" xr:uid="{99B6DB2C-0CF2-4F6D-A085-AA04939A11BE}"/>
    <cellStyle name="Normal 3 2 5 2 4 3" xfId="22999" xr:uid="{5343F7BF-32CB-4322-9F07-50233102A0B1}"/>
    <cellStyle name="Normal 3 2 5 2 5" xfId="9118" xr:uid="{75FD07C2-F426-4439-AF7F-3177AE93FC8B}"/>
    <cellStyle name="Normal 3 2 5 2 5 2" xfId="25775" xr:uid="{953CC471-AF1B-4C09-BBA6-CA95B6596848}"/>
    <cellStyle name="Normal 3 2 5 2 6" xfId="17447" xr:uid="{5A0177CA-29B5-453B-B1CB-36F1298F93A7}"/>
    <cellStyle name="Normal 3 2 5 3" xfId="1621" xr:uid="{1915DF39-B70D-4CB2-9911-2F44FA623324}"/>
    <cellStyle name="Normal 3 2 5 3 2" xfId="4411" xr:uid="{71BDC761-9458-4A60-B470-8B1D8E186C8D}"/>
    <cellStyle name="Normal 3 2 5 3 2 2" xfId="12741" xr:uid="{A74AC414-24D2-414B-9B5C-2A31F1AB5209}"/>
    <cellStyle name="Normal 3 2 5 3 2 2 2" xfId="29398" xr:uid="{CF608CF4-BC3E-4781-87CC-9342086C7426}"/>
    <cellStyle name="Normal 3 2 5 3 2 3" xfId="21070" xr:uid="{CB79AF83-5D02-46B3-9FBE-2D5C08A38327}"/>
    <cellStyle name="Normal 3 2 5 3 3" xfId="7187" xr:uid="{FDC5DA6E-C17D-4DF8-B986-F479E5DEB076}"/>
    <cellStyle name="Normal 3 2 5 3 3 2" xfId="15517" xr:uid="{45052F1D-71DB-4147-B024-82EE4AA9BAEE}"/>
    <cellStyle name="Normal 3 2 5 3 3 2 2" xfId="32174" xr:uid="{5144E440-A4A8-4A5C-A732-A515813A7E9E}"/>
    <cellStyle name="Normal 3 2 5 3 3 3" xfId="23846" xr:uid="{BA9DAA34-F4FE-4EEC-B89F-8CD24172D020}"/>
    <cellStyle name="Normal 3 2 5 3 4" xfId="9965" xr:uid="{867B458F-9848-43CD-8E26-B8255AB6797B}"/>
    <cellStyle name="Normal 3 2 5 3 4 2" xfId="26622" xr:uid="{CC39FB46-8DC3-4A81-94DE-2DEADB4D5766}"/>
    <cellStyle name="Normal 3 2 5 3 5" xfId="18294" xr:uid="{B296FB05-1B54-4ABD-A0ED-7121BEE1E226}"/>
    <cellStyle name="Normal 3 2 5 4" xfId="3084" xr:uid="{4AC2B0A4-50D8-45B3-8DC8-21D7BD99923F}"/>
    <cellStyle name="Normal 3 2 5 4 2" xfId="11414" xr:uid="{B4884BE4-8A7B-41D2-86AE-FF866ADA6FAC}"/>
    <cellStyle name="Normal 3 2 5 4 2 2" xfId="28071" xr:uid="{8044E210-EDE2-40C0-A846-B06749D25524}"/>
    <cellStyle name="Normal 3 2 5 4 3" xfId="19743" xr:uid="{8FAE96B1-9748-40C8-BA0F-F0898E341ECC}"/>
    <cellStyle name="Normal 3 2 5 5" xfId="5860" xr:uid="{C268A7DC-8D5E-4C0E-840F-54E2AFD2FF67}"/>
    <cellStyle name="Normal 3 2 5 5 2" xfId="14190" xr:uid="{1AEB68FA-98D8-483E-8093-C55535F4F75B}"/>
    <cellStyle name="Normal 3 2 5 5 2 2" xfId="30847" xr:uid="{03FB0962-30AB-4776-B4F9-CDD12BF10C15}"/>
    <cellStyle name="Normal 3 2 5 5 3" xfId="22519" xr:uid="{58BCAD67-BE6B-4B11-B2D9-0C89A9059CAD}"/>
    <cellStyle name="Normal 3 2 5 6" xfId="8638" xr:uid="{1D10BC4B-5B1D-42FD-8E97-D48EA0C678F1}"/>
    <cellStyle name="Normal 3 2 5 6 2" xfId="25295" xr:uid="{FAD0422E-B2F7-4445-B866-CCEB81B1ED6F}"/>
    <cellStyle name="Normal 3 2 5 7" xfId="16967" xr:uid="{CBFAB0B7-4A56-4A84-B21D-D2E3D86DDC38}"/>
    <cellStyle name="Normal 3 2 5 8" xfId="35603" xr:uid="{8DCA1A6F-2C21-49BA-922C-515514CC93A1}"/>
    <cellStyle name="Normal 3 2 6" xfId="527" xr:uid="{C897A3E8-7108-4C2C-B15D-F4F6DA3E978C}"/>
    <cellStyle name="Normal 3 2 6 2" xfId="1857" xr:uid="{C3236BCB-64C3-42DE-97CC-A3662A47E178}"/>
    <cellStyle name="Normal 3 2 6 2 2" xfId="4647" xr:uid="{F662B486-77F0-4155-BA6E-C0DD906C350E}"/>
    <cellStyle name="Normal 3 2 6 2 2 2" xfId="12977" xr:uid="{BEC23566-2E6E-40AE-BF9A-58EE51301144}"/>
    <cellStyle name="Normal 3 2 6 2 2 2 2" xfId="29634" xr:uid="{F666DC7D-95CB-4DFE-B9DF-C7C62EFFA852}"/>
    <cellStyle name="Normal 3 2 6 2 2 3" xfId="21306" xr:uid="{23F9428B-2E48-4666-962B-0E7AD2B00A3B}"/>
    <cellStyle name="Normal 3 2 6 2 3" xfId="7423" xr:uid="{5E379146-2DC1-4FDD-BADB-1C35DA2FB126}"/>
    <cellStyle name="Normal 3 2 6 2 3 2" xfId="15753" xr:uid="{1EA825C5-CA83-4399-B877-D3F2A9145B8E}"/>
    <cellStyle name="Normal 3 2 6 2 3 2 2" xfId="32410" xr:uid="{C12B126D-A843-4F24-BF9E-5D06CFAF29DB}"/>
    <cellStyle name="Normal 3 2 6 2 3 3" xfId="24082" xr:uid="{503D4E09-05C3-4EAE-995D-021A7B5EE5C7}"/>
    <cellStyle name="Normal 3 2 6 2 4" xfId="10201" xr:uid="{BCE54E8E-5A7E-4836-BF0E-188512A75DC9}"/>
    <cellStyle name="Normal 3 2 6 2 4 2" xfId="26858" xr:uid="{2E0A9715-358C-42ED-B62C-C960F638CD95}"/>
    <cellStyle name="Normal 3 2 6 2 5" xfId="18530" xr:uid="{7651855B-B53D-494D-BB6A-3D130543CDB9}"/>
    <cellStyle name="Normal 3 2 6 3" xfId="3320" xr:uid="{1BF96B07-5242-4C92-8143-DBBFE2FCEE15}"/>
    <cellStyle name="Normal 3 2 6 3 2" xfId="11650" xr:uid="{4C396D10-9C52-43CB-B351-1F44CAC3CBF8}"/>
    <cellStyle name="Normal 3 2 6 3 2 2" xfId="28307" xr:uid="{109FD410-2048-4C5F-B71B-4F7C21F734EF}"/>
    <cellStyle name="Normal 3 2 6 3 3" xfId="19979" xr:uid="{93190E45-1E9B-4834-AB4B-A75D1318F82A}"/>
    <cellStyle name="Normal 3 2 6 4" xfId="6096" xr:uid="{4EE5B1CD-7392-4966-B672-B4F4250313B2}"/>
    <cellStyle name="Normal 3 2 6 4 2" xfId="14426" xr:uid="{C4C64A64-3A07-4B54-BF4A-F63AF6171409}"/>
    <cellStyle name="Normal 3 2 6 4 2 2" xfId="31083" xr:uid="{C597D0A7-6389-4891-BB0E-40413561767A}"/>
    <cellStyle name="Normal 3 2 6 4 3" xfId="22755" xr:uid="{0E16E25D-BAC9-48BD-B18B-9A37D87D5C68}"/>
    <cellStyle name="Normal 3 2 6 5" xfId="8874" xr:uid="{8C046D8D-D1C9-4397-966F-8CDEDCEA7678}"/>
    <cellStyle name="Normal 3 2 6 5 2" xfId="25531" xr:uid="{F647ECDD-5E0B-443B-91CA-16E6C0D584DC}"/>
    <cellStyle name="Normal 3 2 6 6" xfId="17203" xr:uid="{4A4618D6-0A91-4664-BB0A-A181B54FF6F1}"/>
    <cellStyle name="Normal 3 2 6 7" xfId="35604" xr:uid="{6F5C8705-DCAA-4361-883B-C3DB9D4BDD98}"/>
    <cellStyle name="Normal 3 2 7" xfId="1004" xr:uid="{3742CA7D-B9D1-46DE-B98C-09E01B65A315}"/>
    <cellStyle name="Normal 3 2 7 2" xfId="2332" xr:uid="{0702D6FC-C529-420E-A5B8-BB7CBFD56A69}"/>
    <cellStyle name="Normal 3 2 7 2 2" xfId="5122" xr:uid="{20404AD1-5D13-4C2C-BA61-C76FE420CE0B}"/>
    <cellStyle name="Normal 3 2 7 2 2 2" xfId="13452" xr:uid="{8995B4E4-BB31-4381-85E1-7DF71F47B82D}"/>
    <cellStyle name="Normal 3 2 7 2 2 2 2" xfId="30109" xr:uid="{668B1AF4-32DE-43BD-8D6E-1C3EBF12EC18}"/>
    <cellStyle name="Normal 3 2 7 2 2 3" xfId="21781" xr:uid="{0E5B1237-25EE-4B5C-8437-306DA99D4D88}"/>
    <cellStyle name="Normal 3 2 7 2 3" xfId="7898" xr:uid="{B0C5071E-B58C-4646-8A24-EE5830F7CF54}"/>
    <cellStyle name="Normal 3 2 7 2 3 2" xfId="16228" xr:uid="{62196EAE-95A6-4302-8E18-6C16CF950EA4}"/>
    <cellStyle name="Normal 3 2 7 2 3 2 2" xfId="32885" xr:uid="{EF5CE37D-90B6-4747-A6FB-D323B5214E91}"/>
    <cellStyle name="Normal 3 2 7 2 3 3" xfId="24557" xr:uid="{DB265A78-D7A2-4B2E-8B33-AC433792EBC3}"/>
    <cellStyle name="Normal 3 2 7 2 4" xfId="10676" xr:uid="{25982A68-38A3-4AA9-AAB1-E66EE3997710}"/>
    <cellStyle name="Normal 3 2 7 2 4 2" xfId="27333" xr:uid="{059028A3-3565-4749-954B-CD1F730BC000}"/>
    <cellStyle name="Normal 3 2 7 2 5" xfId="19005" xr:uid="{9122B45E-5A2F-4C13-8F7F-2E76C0ADDA54}"/>
    <cellStyle name="Normal 3 2 7 3" xfId="3795" xr:uid="{F1EB5D01-9070-472A-A0F8-66DE9F16E94A}"/>
    <cellStyle name="Normal 3 2 7 3 2" xfId="12125" xr:uid="{649358CF-1B27-4485-BFA5-C822BEA748A4}"/>
    <cellStyle name="Normal 3 2 7 3 2 2" xfId="28782" xr:uid="{0375C895-7C00-463E-A8B3-83DD346FC8C2}"/>
    <cellStyle name="Normal 3 2 7 3 3" xfId="20454" xr:uid="{BEB6CD7F-DC0E-4536-940B-E3FF9680F01A}"/>
    <cellStyle name="Normal 3 2 7 4" xfId="6571" xr:uid="{0BD201FE-FCD6-4D3C-A803-7A51708E2DBC}"/>
    <cellStyle name="Normal 3 2 7 4 2" xfId="14901" xr:uid="{36F4A822-DDEE-4855-A5EA-E48CC4EB8205}"/>
    <cellStyle name="Normal 3 2 7 4 2 2" xfId="31558" xr:uid="{1808F201-6209-45DE-A94B-2EBDF17979CF}"/>
    <cellStyle name="Normal 3 2 7 4 3" xfId="23230" xr:uid="{A11C99B8-90AF-4F2C-859B-8ACB2ABC5975}"/>
    <cellStyle name="Normal 3 2 7 5" xfId="9349" xr:uid="{0414F9B9-0F67-46E7-BD4B-F522F2CB9ADF}"/>
    <cellStyle name="Normal 3 2 7 5 2" xfId="26006" xr:uid="{A04C4D7E-1C7C-4804-A4CF-2D7E7CBA8E4A}"/>
    <cellStyle name="Normal 3 2 7 6" xfId="17678" xr:uid="{587E2340-1E4F-4B8D-849D-2BDD54B414DD}"/>
    <cellStyle name="Normal 3 2 7 7" xfId="35605" xr:uid="{A412A011-A4E2-46D0-85AA-DCB5F4EF5D97}"/>
    <cellStyle name="Normal 3 2 8" xfId="1283" xr:uid="{E75AAB9A-DD48-4023-9237-EE05BD719A3D}"/>
    <cellStyle name="Normal 3 2 8 2" xfId="2611" xr:uid="{8E7AAD12-5469-47AB-B71A-2478A18565EA}"/>
    <cellStyle name="Normal 3 2 8 2 2" xfId="5401" xr:uid="{0B7386FF-BFC5-4C05-8A60-2D284D1EB21E}"/>
    <cellStyle name="Normal 3 2 8 2 2 2" xfId="13731" xr:uid="{93E83016-E1CF-4F03-8698-8A654B0DFE5D}"/>
    <cellStyle name="Normal 3 2 8 2 2 2 2" xfId="30388" xr:uid="{FCD7B7BB-BA53-4D67-BBCF-FAD9C236BD91}"/>
    <cellStyle name="Normal 3 2 8 2 2 3" xfId="22060" xr:uid="{1D6EF663-AF59-4C1D-B151-0BDC4EE3D221}"/>
    <cellStyle name="Normal 3 2 8 2 3" xfId="8177" xr:uid="{BABF3BB5-0D75-4F97-BF0F-9C06B8D8D779}"/>
    <cellStyle name="Normal 3 2 8 2 3 2" xfId="16507" xr:uid="{3DF8F84F-7286-4B9B-B691-111779FC2BB0}"/>
    <cellStyle name="Normal 3 2 8 2 3 2 2" xfId="33164" xr:uid="{F147A820-5907-4D12-BE58-784B22B9DEDF}"/>
    <cellStyle name="Normal 3 2 8 2 3 3" xfId="24836" xr:uid="{401A943D-49F3-4723-8566-7FD031D44F0D}"/>
    <cellStyle name="Normal 3 2 8 2 4" xfId="10955" xr:uid="{917290B0-C800-430E-90C4-0C73EF94DD7D}"/>
    <cellStyle name="Normal 3 2 8 2 4 2" xfId="27612" xr:uid="{4E919F7E-7D51-44FB-8F3C-C458A6F34F12}"/>
    <cellStyle name="Normal 3 2 8 2 5" xfId="19284" xr:uid="{B24C6B1A-050D-4E9C-A30F-A5A0FF2CC946}"/>
    <cellStyle name="Normal 3 2 8 3" xfId="4074" xr:uid="{80EC693E-01D9-463F-9AC1-4B3939DA37A7}"/>
    <cellStyle name="Normal 3 2 8 3 2" xfId="12404" xr:uid="{948F6A98-C044-42C8-9AD1-CF98525F43C6}"/>
    <cellStyle name="Normal 3 2 8 3 2 2" xfId="29061" xr:uid="{5361180A-7A6F-4F21-B874-8EBD74A633AA}"/>
    <cellStyle name="Normal 3 2 8 3 3" xfId="20733" xr:uid="{0496F3B4-F990-42AE-93BF-6390F4A18BDA}"/>
    <cellStyle name="Normal 3 2 8 4" xfId="6850" xr:uid="{359253D0-4D8F-4ED9-A0CE-0A40BC11C84E}"/>
    <cellStyle name="Normal 3 2 8 4 2" xfId="15180" xr:uid="{0D4B26BE-5E4E-4381-9528-C3B3C1AD8DFC}"/>
    <cellStyle name="Normal 3 2 8 4 2 2" xfId="31837" xr:uid="{D5FE6E75-3B81-438A-BFC0-C256CE49C761}"/>
    <cellStyle name="Normal 3 2 8 4 3" xfId="23509" xr:uid="{52688785-129A-4EAB-982B-FDDC53E184C3}"/>
    <cellStyle name="Normal 3 2 8 5" xfId="9628" xr:uid="{2BE79B82-113D-40BE-BB36-729939282C91}"/>
    <cellStyle name="Normal 3 2 8 5 2" xfId="26285" xr:uid="{FDCFE59D-BB55-4CEF-BBC4-1011054E7E53}"/>
    <cellStyle name="Normal 3 2 8 6" xfId="17957" xr:uid="{2D88B6D3-998C-4C20-8C6F-A6F9CAFF3874}"/>
    <cellStyle name="Normal 3 2 8 7" xfId="35606" xr:uid="{A7EBFDF7-FF21-4B6A-81EB-2528662DFC25}"/>
    <cellStyle name="Normal 3 2 9" xfId="1401" xr:uid="{8A227FC6-F3FA-42F7-A389-8E8277FE58C3}"/>
    <cellStyle name="Normal 3 2 9 2" xfId="4192" xr:uid="{3D1F9B23-778C-4310-BA6B-5C743E9C67D7}"/>
    <cellStyle name="Normal 3 2 9 2 2" xfId="12522" xr:uid="{DC4215B0-B580-4F23-B0FC-FECACC3BD816}"/>
    <cellStyle name="Normal 3 2 9 2 2 2" xfId="29179" xr:uid="{59841129-8F70-4D6C-A472-AE86F84C9CF0}"/>
    <cellStyle name="Normal 3 2 9 2 3" xfId="20851" xr:uid="{59A86D81-172D-445E-ADFD-CB46E05383E3}"/>
    <cellStyle name="Normal 3 2 9 3" xfId="6968" xr:uid="{D92322E7-E1C6-4FB4-8792-E63320685827}"/>
    <cellStyle name="Normal 3 2 9 3 2" xfId="15298" xr:uid="{971AD7E3-B2D6-42B1-BBC4-A7F481584B46}"/>
    <cellStyle name="Normal 3 2 9 3 2 2" xfId="31955" xr:uid="{048FCB03-D0D6-4E6E-8C96-F944E3938D8B}"/>
    <cellStyle name="Normal 3 2 9 3 3" xfId="23627" xr:uid="{7CEFA399-B327-4BF1-8668-564EEC1233F7}"/>
    <cellStyle name="Normal 3 2 9 4" xfId="9746" xr:uid="{5E16B9AE-488F-4751-B0B6-E777A6E33742}"/>
    <cellStyle name="Normal 3 2 9 4 2" xfId="26403" xr:uid="{C87A5391-96A4-421D-AB52-95BE1AF8875B}"/>
    <cellStyle name="Normal 3 2 9 5" xfId="18075" xr:uid="{B8B8E61A-58E1-407F-8B74-D1E918875D67}"/>
    <cellStyle name="Normal 3 3" xfId="58" xr:uid="{1F55B25E-C5CD-4A74-80A5-CF1B14ACE692}"/>
    <cellStyle name="Normal 3 3 10" xfId="2865" xr:uid="{DC3DCFD4-5168-40D2-B4F5-2A91B4FE1474}"/>
    <cellStyle name="Normal 3 3 10 2" xfId="11196" xr:uid="{5908204D-548C-4BE5-8D23-4C662960FC1C}"/>
    <cellStyle name="Normal 3 3 10 2 2" xfId="27853" xr:uid="{3188CC4A-AA69-4848-98F2-3484E733AF19}"/>
    <cellStyle name="Normal 3 3 10 3" xfId="19525" xr:uid="{8C5D2B48-55DC-409D-B57D-603D9CA16BD3}"/>
    <cellStyle name="Normal 3 3 11" xfId="5642" xr:uid="{0193A85A-3A10-4221-B67D-CD2B6F68BA73}"/>
    <cellStyle name="Normal 3 3 11 2" xfId="13972" xr:uid="{3A4D286F-38E8-48E4-8FE6-9A0D567C4C7E}"/>
    <cellStyle name="Normal 3 3 11 2 2" xfId="30629" xr:uid="{A3E297A8-A072-4D31-AB47-3C95D5AAF845}"/>
    <cellStyle name="Normal 3 3 11 3" xfId="22301" xr:uid="{35F77C4E-DD5F-48DE-9556-28F20DCCBADB}"/>
    <cellStyle name="Normal 3 3 12" xfId="8419" xr:uid="{3A39D9DD-9E82-48FE-9319-40C3F8C87D80}"/>
    <cellStyle name="Normal 3 3 12 2" xfId="25077" xr:uid="{412D237F-FEAE-4539-910B-F8B090780C98}"/>
    <cellStyle name="Normal 3 3 13" xfId="16749" xr:uid="{1A9C5F19-6F45-4E5C-B2F6-D0E948FDD877}"/>
    <cellStyle name="Normal 3 3 14" xfId="33975" xr:uid="{A817D9D3-A31C-48E7-94E0-435D8003E85E}"/>
    <cellStyle name="Normal 3 3 15" xfId="35607" xr:uid="{13C5CDC3-7DB7-4A33-8975-CAA14A1ABC20}"/>
    <cellStyle name="Normal 3 3 2" xfId="67" xr:uid="{215A9A84-2E1E-4E0B-B5D4-CC48B7980C69}"/>
    <cellStyle name="Normal 3 3 2 10" xfId="5646" xr:uid="{0C6DD2D9-BEF5-4CBB-8C91-5E3CBE2F4E9F}"/>
    <cellStyle name="Normal 3 3 2 10 2" xfId="13976" xr:uid="{E91A0F84-637C-4AB7-A684-A7499DD72F84}"/>
    <cellStyle name="Normal 3 3 2 10 2 2" xfId="30633" xr:uid="{9DC70CE9-7A82-4131-AA68-EF0F5C285416}"/>
    <cellStyle name="Normal 3 3 2 10 3" xfId="22305" xr:uid="{D1D337BF-B9CD-41EC-8BC9-5AA7D08ABA72}"/>
    <cellStyle name="Normal 3 3 2 11" xfId="8423" xr:uid="{6CC0A7BB-D20B-4B88-9C87-2D4F0C8970FB}"/>
    <cellStyle name="Normal 3 3 2 11 2" xfId="25081" xr:uid="{FAE88F24-BDC3-4102-935E-908AD6893EAE}"/>
    <cellStyle name="Normal 3 3 2 12" xfId="16753" xr:uid="{DDE13B43-975E-485B-8ACD-DCB97433003E}"/>
    <cellStyle name="Normal 3 3 2 13" xfId="35608" xr:uid="{D3ACE12B-BB26-4794-980C-528EAEC7502B}"/>
    <cellStyle name="Normal 3 3 2 2" xfId="128" xr:uid="{DAD74D71-210C-4487-B098-304F99126FAB}"/>
    <cellStyle name="Normal 3 3 2 2 10" xfId="8482" xr:uid="{9FD2D639-F96E-4AAE-A296-4BEF8A76E0FB}"/>
    <cellStyle name="Normal 3 3 2 2 10 2" xfId="25139" xr:uid="{495688E0-D803-40F7-BDF0-2D7C37563010}"/>
    <cellStyle name="Normal 3 3 2 2 11" xfId="16811" xr:uid="{8A109669-78E7-4547-95A6-E2A2649117CC}"/>
    <cellStyle name="Normal 3 3 2 2 2" xfId="250" xr:uid="{CA3B8BEB-31D8-4BBF-8BDF-9BFA67B1E798}"/>
    <cellStyle name="Normal 3 3 2 2 2 2" xfId="492" xr:uid="{990B06F7-65C5-4F3D-A950-B11DF8F232C0}"/>
    <cellStyle name="Normal 3 3 2 2 2 2 2" xfId="968" xr:uid="{7FEED614-5197-46F5-93F4-44900AC0CEE3}"/>
    <cellStyle name="Normal 3 3 2 2 2 2 2 2" xfId="2296" xr:uid="{EC74590E-FE6F-45CC-BA16-8C7663C5E237}"/>
    <cellStyle name="Normal 3 3 2 2 2 2 2 2 2" xfId="5086" xr:uid="{F48379EF-1824-45DE-84CF-39BB0789D09B}"/>
    <cellStyle name="Normal 3 3 2 2 2 2 2 2 2 2" xfId="13416" xr:uid="{2EFC6C22-C07F-4B10-8B12-E151D20F1DB4}"/>
    <cellStyle name="Normal 3 3 2 2 2 2 2 2 2 2 2" xfId="30073" xr:uid="{DE71DA4B-219D-4253-A159-C5DA1D6492C2}"/>
    <cellStyle name="Normal 3 3 2 2 2 2 2 2 2 3" xfId="21745" xr:uid="{8B1D9B4A-025A-45A1-B38F-96C221B584EC}"/>
    <cellStyle name="Normal 3 3 2 2 2 2 2 2 3" xfId="7862" xr:uid="{A85A1710-86B9-4D40-B6B3-A129C101E93E}"/>
    <cellStyle name="Normal 3 3 2 2 2 2 2 2 3 2" xfId="16192" xr:uid="{D25D7619-F3C0-4B6E-BFAA-4B9F6FD1A298}"/>
    <cellStyle name="Normal 3 3 2 2 2 2 2 2 3 2 2" xfId="32849" xr:uid="{AFA04379-6508-4019-9221-060CD1547CD1}"/>
    <cellStyle name="Normal 3 3 2 2 2 2 2 2 3 3" xfId="24521" xr:uid="{992C24B4-D233-4C23-BAC1-EA402E24D4B0}"/>
    <cellStyle name="Normal 3 3 2 2 2 2 2 2 4" xfId="10640" xr:uid="{0DC0730A-268A-4E89-8A2F-415CEF2BBCA3}"/>
    <cellStyle name="Normal 3 3 2 2 2 2 2 2 4 2" xfId="27297" xr:uid="{C50C57F0-E948-4539-9929-CB4628835933}"/>
    <cellStyle name="Normal 3 3 2 2 2 2 2 2 5" xfId="18969" xr:uid="{DE75ED7A-E3EC-40C6-8034-1F76B46B6E1F}"/>
    <cellStyle name="Normal 3 3 2 2 2 2 2 3" xfId="3759" xr:uid="{787FA860-8314-4000-8D93-100B1B0F345E}"/>
    <cellStyle name="Normal 3 3 2 2 2 2 2 3 2" xfId="12089" xr:uid="{D74AA5E6-1942-4D76-AB52-8BF369218F49}"/>
    <cellStyle name="Normal 3 3 2 2 2 2 2 3 2 2" xfId="28746" xr:uid="{19D9594A-CD6B-4594-98CA-1C2DEBD509C5}"/>
    <cellStyle name="Normal 3 3 2 2 2 2 2 3 3" xfId="20418" xr:uid="{3644B87B-78DA-4C04-BC55-194E3F594E74}"/>
    <cellStyle name="Normal 3 3 2 2 2 2 2 4" xfId="6535" xr:uid="{186FEEF2-95A9-4CC0-863B-730536BBCA07}"/>
    <cellStyle name="Normal 3 3 2 2 2 2 2 4 2" xfId="14865" xr:uid="{8A1A0661-18DC-482C-81D4-BBD5332D6F6E}"/>
    <cellStyle name="Normal 3 3 2 2 2 2 2 4 2 2" xfId="31522" xr:uid="{4AC02A74-68E9-4FCA-B0FB-21AC3CDCB38E}"/>
    <cellStyle name="Normal 3 3 2 2 2 2 2 4 3" xfId="23194" xr:uid="{0CD6F82E-961F-425E-8CE8-D9F4BD8B6032}"/>
    <cellStyle name="Normal 3 3 2 2 2 2 2 5" xfId="9313" xr:uid="{BEDFF8C1-9072-4673-A026-750F516894B3}"/>
    <cellStyle name="Normal 3 3 2 2 2 2 2 5 2" xfId="25970" xr:uid="{127C2351-F16B-4181-8F56-2E49E495E939}"/>
    <cellStyle name="Normal 3 3 2 2 2 2 2 6" xfId="17642" xr:uid="{FD08CD7B-DE94-4460-82F8-E3B04756C516}"/>
    <cellStyle name="Normal 3 3 2 2 2 2 3" xfId="1822" xr:uid="{A84A7A6D-952C-40CE-8EDC-64AFC0392486}"/>
    <cellStyle name="Normal 3 3 2 2 2 2 3 2" xfId="4612" xr:uid="{2BDF9912-7787-4E32-B449-8E39A8879E46}"/>
    <cellStyle name="Normal 3 3 2 2 2 2 3 2 2" xfId="12942" xr:uid="{A89D4F9E-417B-41F0-8646-FEB28620572B}"/>
    <cellStyle name="Normal 3 3 2 2 2 2 3 2 2 2" xfId="29599" xr:uid="{AA9ACEF6-1A0D-4A0D-9C88-581DB9B4E4E7}"/>
    <cellStyle name="Normal 3 3 2 2 2 2 3 2 3" xfId="21271" xr:uid="{0514966F-9695-4FFA-B4FA-7F76625C6DE7}"/>
    <cellStyle name="Normal 3 3 2 2 2 2 3 3" xfId="7388" xr:uid="{FB44F05F-A605-4AF6-8DDA-35DBA14B5E58}"/>
    <cellStyle name="Normal 3 3 2 2 2 2 3 3 2" xfId="15718" xr:uid="{CD4DC128-F3F2-4BA8-A575-C8E860F342B5}"/>
    <cellStyle name="Normal 3 3 2 2 2 2 3 3 2 2" xfId="32375" xr:uid="{50E4BE37-0ACF-4A9E-ACD5-AD0700A0095A}"/>
    <cellStyle name="Normal 3 3 2 2 2 2 3 3 3" xfId="24047" xr:uid="{8CB1A614-858E-4E28-8ABF-9DEECEF4E3DC}"/>
    <cellStyle name="Normal 3 3 2 2 2 2 3 4" xfId="10166" xr:uid="{9C052B6A-B8F2-4CCF-84DB-B66E475A8FFA}"/>
    <cellStyle name="Normal 3 3 2 2 2 2 3 4 2" xfId="26823" xr:uid="{F819C424-24DC-4447-92BB-D161020BA44B}"/>
    <cellStyle name="Normal 3 3 2 2 2 2 3 5" xfId="18495" xr:uid="{0B36EF5F-92C3-452E-9E0E-B58028C50F6D}"/>
    <cellStyle name="Normal 3 3 2 2 2 2 4" xfId="3285" xr:uid="{541AC455-7AEC-49B2-B4D2-A9FBD7F87BB8}"/>
    <cellStyle name="Normal 3 3 2 2 2 2 4 2" xfId="11615" xr:uid="{8A3B5F24-F081-4AA2-BFF2-CB6853F4BBF3}"/>
    <cellStyle name="Normal 3 3 2 2 2 2 4 2 2" xfId="28272" xr:uid="{21765768-F2D4-48C9-863A-E910370ED72A}"/>
    <cellStyle name="Normal 3 3 2 2 2 2 4 3" xfId="19944" xr:uid="{57F10F7D-8D9F-4068-9312-47F34EF42211}"/>
    <cellStyle name="Normal 3 3 2 2 2 2 5" xfId="6061" xr:uid="{5C6B833B-B798-49C0-BD17-BF06E17CE3EB}"/>
    <cellStyle name="Normal 3 3 2 2 2 2 5 2" xfId="14391" xr:uid="{6FD5EC22-CBFB-48B1-A6C6-EF565477EDD9}"/>
    <cellStyle name="Normal 3 3 2 2 2 2 5 2 2" xfId="31048" xr:uid="{F71770FC-8487-40C9-9880-7C2A2C2707E9}"/>
    <cellStyle name="Normal 3 3 2 2 2 2 5 3" xfId="22720" xr:uid="{BBCDB7E1-2BE6-43F0-BBF8-F2EC4361A848}"/>
    <cellStyle name="Normal 3 3 2 2 2 2 6" xfId="8839" xr:uid="{FF5F4460-C466-463F-A0BC-DA45FE2A62F2}"/>
    <cellStyle name="Normal 3 3 2 2 2 2 6 2" xfId="25496" xr:uid="{08DCC67A-9AFF-43D8-993A-32EB33338262}"/>
    <cellStyle name="Normal 3 3 2 2 2 2 7" xfId="17168" xr:uid="{8B262208-C452-4D47-B516-B1E2F9C89488}"/>
    <cellStyle name="Normal 3 3 2 2 2 3" xfId="728" xr:uid="{1387213C-7601-42FA-B3A0-DA97B0931381}"/>
    <cellStyle name="Normal 3 3 2 2 2 3 2" xfId="2058" xr:uid="{0F447B96-923B-4D8D-BC4C-3C2155ACAF8D}"/>
    <cellStyle name="Normal 3 3 2 2 2 3 2 2" xfId="4848" xr:uid="{46B1BDCF-6438-44AD-9C32-0BE8CEC1C199}"/>
    <cellStyle name="Normal 3 3 2 2 2 3 2 2 2" xfId="13178" xr:uid="{AFD3C636-05B7-4222-90B3-4CC372FD9FFA}"/>
    <cellStyle name="Normal 3 3 2 2 2 3 2 2 2 2" xfId="29835" xr:uid="{741AEC08-0F43-4330-BBA8-2E71FE102857}"/>
    <cellStyle name="Normal 3 3 2 2 2 3 2 2 3" xfId="21507" xr:uid="{2127BB61-140C-4BFE-8E0C-A5D6D532E6C4}"/>
    <cellStyle name="Normal 3 3 2 2 2 3 2 3" xfId="7624" xr:uid="{D52BE12C-CADD-44EA-957F-A979E6D519EB}"/>
    <cellStyle name="Normal 3 3 2 2 2 3 2 3 2" xfId="15954" xr:uid="{08BF22D9-25B8-4A20-9028-E06E57215228}"/>
    <cellStyle name="Normal 3 3 2 2 2 3 2 3 2 2" xfId="32611" xr:uid="{507DA7CD-43D6-41F6-A280-9AA8B7ED83FC}"/>
    <cellStyle name="Normal 3 3 2 2 2 3 2 3 3" xfId="24283" xr:uid="{182615FF-0D75-435C-AF1F-6372A6B1CD3B}"/>
    <cellStyle name="Normal 3 3 2 2 2 3 2 4" xfId="10402" xr:uid="{4BFF1D89-09B1-4202-9522-848BAB616D41}"/>
    <cellStyle name="Normal 3 3 2 2 2 3 2 4 2" xfId="27059" xr:uid="{EA4B6A8A-2622-4AFE-B829-67E8397616B2}"/>
    <cellStyle name="Normal 3 3 2 2 2 3 2 5" xfId="18731" xr:uid="{EDA9A414-8C02-44D6-9F8A-D7BFB96DF692}"/>
    <cellStyle name="Normal 3 3 2 2 2 3 3" xfId="3521" xr:uid="{A7F90F09-7336-486C-A58B-90B1A3FDF072}"/>
    <cellStyle name="Normal 3 3 2 2 2 3 3 2" xfId="11851" xr:uid="{E5194895-13D6-4CCF-9699-0F8F776A0B3D}"/>
    <cellStyle name="Normal 3 3 2 2 2 3 3 2 2" xfId="28508" xr:uid="{95755487-6267-4970-BB4E-F435946CBADF}"/>
    <cellStyle name="Normal 3 3 2 2 2 3 3 3" xfId="20180" xr:uid="{58B2FCF0-2AA0-4AF8-BD9E-48F832233E3B}"/>
    <cellStyle name="Normal 3 3 2 2 2 3 4" xfId="6297" xr:uid="{65CEDC93-9FFA-436A-A63C-AA8FCD78B704}"/>
    <cellStyle name="Normal 3 3 2 2 2 3 4 2" xfId="14627" xr:uid="{819FF264-C362-4AB1-8288-2E6008714F67}"/>
    <cellStyle name="Normal 3 3 2 2 2 3 4 2 2" xfId="31284" xr:uid="{0C489F17-9F0D-4503-854D-27FDA7009868}"/>
    <cellStyle name="Normal 3 3 2 2 2 3 4 3" xfId="22956" xr:uid="{D2CC6DC7-3102-4816-ABE7-6F3BF079AC49}"/>
    <cellStyle name="Normal 3 3 2 2 2 3 5" xfId="9075" xr:uid="{BB821E78-A066-4266-A768-0C65B99A68E2}"/>
    <cellStyle name="Normal 3 3 2 2 2 3 5 2" xfId="25732" xr:uid="{67A3420D-4225-411C-BA88-5CDCB7DD88E8}"/>
    <cellStyle name="Normal 3 3 2 2 2 3 6" xfId="17404" xr:uid="{14094DF4-42A9-4E82-834B-8C545DE65BBD}"/>
    <cellStyle name="Normal 3 3 2 2 2 4" xfId="1205" xr:uid="{EA7C6064-CF6F-472D-B851-1374BB49ED3A}"/>
    <cellStyle name="Normal 3 3 2 2 2 4 2" xfId="2533" xr:uid="{6BBA54D5-5ABB-4815-BE97-829E04ADE70D}"/>
    <cellStyle name="Normal 3 3 2 2 2 4 2 2" xfId="5323" xr:uid="{97BFC157-8F21-47B1-8DF2-B5078F4A8107}"/>
    <cellStyle name="Normal 3 3 2 2 2 4 2 2 2" xfId="13653" xr:uid="{E1D88D59-5D7F-4262-9545-8FD0D05EBD20}"/>
    <cellStyle name="Normal 3 3 2 2 2 4 2 2 2 2" xfId="30310" xr:uid="{3FB05214-99C0-4D6B-8346-CFFBAEAB27D0}"/>
    <cellStyle name="Normal 3 3 2 2 2 4 2 2 3" xfId="21982" xr:uid="{650ADC9F-596F-4F11-8004-193C20ED4B8E}"/>
    <cellStyle name="Normal 3 3 2 2 2 4 2 3" xfId="8099" xr:uid="{BB5091E5-5735-49C5-8C8F-B80AC8687879}"/>
    <cellStyle name="Normal 3 3 2 2 2 4 2 3 2" xfId="16429" xr:uid="{974AC761-B9B6-4B3A-AF26-1572EC61E8CF}"/>
    <cellStyle name="Normal 3 3 2 2 2 4 2 3 2 2" xfId="33086" xr:uid="{8A0ADF21-647B-455C-9A2D-6E85810231F3}"/>
    <cellStyle name="Normal 3 3 2 2 2 4 2 3 3" xfId="24758" xr:uid="{BD714FB0-01B8-43A9-A685-4CE943B8081C}"/>
    <cellStyle name="Normal 3 3 2 2 2 4 2 4" xfId="10877" xr:uid="{075B7C70-D9F7-4A02-84B5-D8B9649FC0A3}"/>
    <cellStyle name="Normal 3 3 2 2 2 4 2 4 2" xfId="27534" xr:uid="{A6B9481E-7565-4C3E-92DB-1FBA08499A41}"/>
    <cellStyle name="Normal 3 3 2 2 2 4 2 5" xfId="19206" xr:uid="{3E560098-1496-4032-B0A8-C2598CD295B6}"/>
    <cellStyle name="Normal 3 3 2 2 2 4 3" xfId="3996" xr:uid="{A179F3D6-DEC4-4F27-8BFC-B82F6D8D2AA2}"/>
    <cellStyle name="Normal 3 3 2 2 2 4 3 2" xfId="12326" xr:uid="{9078E9B9-2F3E-43F3-8A76-E452DBFD2288}"/>
    <cellStyle name="Normal 3 3 2 2 2 4 3 2 2" xfId="28983" xr:uid="{090A69A0-834D-4084-9063-9564D51A0CAC}"/>
    <cellStyle name="Normal 3 3 2 2 2 4 3 3" xfId="20655" xr:uid="{CBE0851A-06E7-457C-BD52-FC2DA3EF53EB}"/>
    <cellStyle name="Normal 3 3 2 2 2 4 4" xfId="6772" xr:uid="{3AA7E930-3A09-4178-ACA1-E5859DD94C8B}"/>
    <cellStyle name="Normal 3 3 2 2 2 4 4 2" xfId="15102" xr:uid="{46F06116-F2E5-4E3A-A4A2-C54092C3B16C}"/>
    <cellStyle name="Normal 3 3 2 2 2 4 4 2 2" xfId="31759" xr:uid="{6FA047EC-2F3F-4377-999F-C749BDF85A4C}"/>
    <cellStyle name="Normal 3 3 2 2 2 4 4 3" xfId="23431" xr:uid="{81F1C439-A332-4965-949C-F14F324AF804}"/>
    <cellStyle name="Normal 3 3 2 2 2 4 5" xfId="9550" xr:uid="{1BD4F9AA-F1FD-46F3-B0B9-3409F4871519}"/>
    <cellStyle name="Normal 3 3 2 2 2 4 5 2" xfId="26207" xr:uid="{15B409BA-9D3D-43FC-B179-C7A3D5CEA78C}"/>
    <cellStyle name="Normal 3 3 2 2 2 4 6" xfId="17879" xr:uid="{2A2E7C1E-74F2-4863-9E07-7417CB212274}"/>
    <cellStyle name="Normal 3 3 2 2 2 5" xfId="1585" xr:uid="{5F520F77-1D8C-47AA-B2A1-265ACA7DDF5D}"/>
    <cellStyle name="Normal 3 3 2 2 2 5 2" xfId="4375" xr:uid="{9A12FDA3-872F-44D4-A9FF-E73C51612689}"/>
    <cellStyle name="Normal 3 3 2 2 2 5 2 2" xfId="12705" xr:uid="{CED6FB30-7AB4-4E77-93FF-667591E63B92}"/>
    <cellStyle name="Normal 3 3 2 2 2 5 2 2 2" xfId="29362" xr:uid="{0CCB7016-3E62-4E9B-9AE8-E6395131BEE2}"/>
    <cellStyle name="Normal 3 3 2 2 2 5 2 3" xfId="21034" xr:uid="{AB09F8D7-E7A0-4B8A-8665-9333291FA90D}"/>
    <cellStyle name="Normal 3 3 2 2 2 5 3" xfId="7151" xr:uid="{929DB4AF-35E4-43A3-8255-B51EF683575B}"/>
    <cellStyle name="Normal 3 3 2 2 2 5 3 2" xfId="15481" xr:uid="{DB730AAD-6C52-4885-A383-F287F18FC3DB}"/>
    <cellStyle name="Normal 3 3 2 2 2 5 3 2 2" xfId="32138" xr:uid="{3A773D3F-2D15-4B45-8CCA-EC598850E56D}"/>
    <cellStyle name="Normal 3 3 2 2 2 5 3 3" xfId="23810" xr:uid="{931C7DD4-2F6D-4C16-A0AE-A66A53316D56}"/>
    <cellStyle name="Normal 3 3 2 2 2 5 4" xfId="9929" xr:uid="{8F593A46-5570-4F77-A76B-C97A6F88BF16}"/>
    <cellStyle name="Normal 3 3 2 2 2 5 4 2" xfId="26586" xr:uid="{E4A0A0B9-7E0B-4211-91CC-C2E580B6BFB6}"/>
    <cellStyle name="Normal 3 3 2 2 2 5 5" xfId="18258" xr:uid="{795F7FD8-712D-4ECF-8F67-2D0422E1D8FC}"/>
    <cellStyle name="Normal 3 3 2 2 2 6" xfId="3048" xr:uid="{559CA1AA-4D75-43BC-BA92-102F13346C2C}"/>
    <cellStyle name="Normal 3 3 2 2 2 6 2" xfId="11378" xr:uid="{8926064C-9A34-4ECF-BEC7-B092AABB3A26}"/>
    <cellStyle name="Normal 3 3 2 2 2 6 2 2" xfId="28035" xr:uid="{621786EB-A6BF-4C3D-9D9A-F140C12563A4}"/>
    <cellStyle name="Normal 3 3 2 2 2 6 3" xfId="19707" xr:uid="{E6706BA1-9F65-4387-AD22-EA586ACA3A33}"/>
    <cellStyle name="Normal 3 3 2 2 2 7" xfId="5824" xr:uid="{7304D684-A969-4B72-AD0A-DCC01EEB60A6}"/>
    <cellStyle name="Normal 3 3 2 2 2 7 2" xfId="14154" xr:uid="{FEC50D1A-336E-4BFD-A493-1620FE59C7EC}"/>
    <cellStyle name="Normal 3 3 2 2 2 7 2 2" xfId="30811" xr:uid="{8AC4D575-929A-4E06-AFC7-3E74EAD2BE18}"/>
    <cellStyle name="Normal 3 3 2 2 2 7 3" xfId="22483" xr:uid="{2795D0BE-CB5E-4B0E-9239-AC9EA8CF7416}"/>
    <cellStyle name="Normal 3 3 2 2 2 8" xfId="8602" xr:uid="{3AF3658E-DA25-4700-BEFB-51068D523FFB}"/>
    <cellStyle name="Normal 3 3 2 2 2 8 2" xfId="25259" xr:uid="{997D7877-E2E8-4180-88EF-67FAFD6AB616}"/>
    <cellStyle name="Normal 3 3 2 2 2 9" xfId="16931" xr:uid="{FC8F732F-33C5-41C2-B149-1EC2EC77A54F}"/>
    <cellStyle name="Normal 3 3 2 2 3" xfId="372" xr:uid="{7ED3C7B8-CC6C-40CD-95CD-54C6C30E5292}"/>
    <cellStyle name="Normal 3 3 2 2 3 2" xfId="850" xr:uid="{38833305-C45C-4E8D-B01A-CC443DDC8443}"/>
    <cellStyle name="Normal 3 3 2 2 3 2 2" xfId="2178" xr:uid="{3B419D83-6F54-4559-9803-15FBA2353656}"/>
    <cellStyle name="Normal 3 3 2 2 3 2 2 2" xfId="4968" xr:uid="{02C525C3-3594-4E13-A833-69EB4063B845}"/>
    <cellStyle name="Normal 3 3 2 2 3 2 2 2 2" xfId="13298" xr:uid="{110CAD51-4420-4CD6-886E-8BF5D67FF7B1}"/>
    <cellStyle name="Normal 3 3 2 2 3 2 2 2 2 2" xfId="29955" xr:uid="{E08304CD-156F-417A-ABB8-F90BECE03E21}"/>
    <cellStyle name="Normal 3 3 2 2 3 2 2 2 3" xfId="21627" xr:uid="{7768959B-E648-4B7C-9F67-EC33BC09D68D}"/>
    <cellStyle name="Normal 3 3 2 2 3 2 2 3" xfId="7744" xr:uid="{94666632-27A0-4E9A-BD64-9FEA759DD3CD}"/>
    <cellStyle name="Normal 3 3 2 2 3 2 2 3 2" xfId="16074" xr:uid="{305D29E1-C724-41A2-BBFE-CFEC40BBAB75}"/>
    <cellStyle name="Normal 3 3 2 2 3 2 2 3 2 2" xfId="32731" xr:uid="{7D47A670-EDD0-49C4-AA6D-549A9849C8D7}"/>
    <cellStyle name="Normal 3 3 2 2 3 2 2 3 3" xfId="24403" xr:uid="{D86AC706-1C32-4127-82D2-17F86136FB09}"/>
    <cellStyle name="Normal 3 3 2 2 3 2 2 4" xfId="10522" xr:uid="{6F0C986B-B923-42CA-9E8B-3C48FF798760}"/>
    <cellStyle name="Normal 3 3 2 2 3 2 2 4 2" xfId="27179" xr:uid="{238A206A-CB0C-4D72-8287-0805C928D17D}"/>
    <cellStyle name="Normal 3 3 2 2 3 2 2 5" xfId="18851" xr:uid="{413FE088-7B0E-47E0-AFD6-289F950E5114}"/>
    <cellStyle name="Normal 3 3 2 2 3 2 3" xfId="3641" xr:uid="{E9D3E22A-0754-4FD2-8122-6409F0D8C425}"/>
    <cellStyle name="Normal 3 3 2 2 3 2 3 2" xfId="11971" xr:uid="{7D9FC800-53EC-42C1-805B-74B3C74FBDC8}"/>
    <cellStyle name="Normal 3 3 2 2 3 2 3 2 2" xfId="28628" xr:uid="{8FAEA7B7-1337-47F5-9DA7-4BC550C2D0A1}"/>
    <cellStyle name="Normal 3 3 2 2 3 2 3 3" xfId="20300" xr:uid="{D8C3E47F-9C68-4D69-9896-72ECE8EF32A3}"/>
    <cellStyle name="Normal 3 3 2 2 3 2 4" xfId="6417" xr:uid="{C202E549-42F3-4598-90E8-76E02B19DA79}"/>
    <cellStyle name="Normal 3 3 2 2 3 2 4 2" xfId="14747" xr:uid="{2B283AFA-976C-46E3-BA47-67F2D6A744EE}"/>
    <cellStyle name="Normal 3 3 2 2 3 2 4 2 2" xfId="31404" xr:uid="{36D76391-9BEF-4B37-AF35-289B621D4B94}"/>
    <cellStyle name="Normal 3 3 2 2 3 2 4 3" xfId="23076" xr:uid="{1E2DF75D-8B47-4C44-AE0C-7AA318F80938}"/>
    <cellStyle name="Normal 3 3 2 2 3 2 5" xfId="9195" xr:uid="{1CC8B923-1BE1-4865-8C6E-37359A51D013}"/>
    <cellStyle name="Normal 3 3 2 2 3 2 5 2" xfId="25852" xr:uid="{E696B9AE-F2D4-45E1-8410-DFE2827A2E35}"/>
    <cellStyle name="Normal 3 3 2 2 3 2 6" xfId="17524" xr:uid="{14257572-872C-4AB2-B4CF-C94F673E07D9}"/>
    <cellStyle name="Normal 3 3 2 2 3 3" xfId="1702" xr:uid="{70F3A7A6-87BE-417B-9D23-DEC3951E1103}"/>
    <cellStyle name="Normal 3 3 2 2 3 3 2" xfId="4492" xr:uid="{67FA0BBC-268E-4702-A859-841934A0B386}"/>
    <cellStyle name="Normal 3 3 2 2 3 3 2 2" xfId="12822" xr:uid="{78B42790-FDC4-471E-900A-6E7E7099EE5D}"/>
    <cellStyle name="Normal 3 3 2 2 3 3 2 2 2" xfId="29479" xr:uid="{CDEC57C0-E612-44A4-B4B2-A89965B04F67}"/>
    <cellStyle name="Normal 3 3 2 2 3 3 2 3" xfId="21151" xr:uid="{175D1D65-EC3F-4901-AD73-A48016D40983}"/>
    <cellStyle name="Normal 3 3 2 2 3 3 3" xfId="7268" xr:uid="{5D372261-8A82-4B78-9296-F10778C38DCE}"/>
    <cellStyle name="Normal 3 3 2 2 3 3 3 2" xfId="15598" xr:uid="{BF3A1C49-702B-44F2-AFAF-5118DAE7BF42}"/>
    <cellStyle name="Normal 3 3 2 2 3 3 3 2 2" xfId="32255" xr:uid="{7EF853B2-456F-4173-84EF-4671C415AC34}"/>
    <cellStyle name="Normal 3 3 2 2 3 3 3 3" xfId="23927" xr:uid="{24C1DEF7-5839-4538-BE31-2E6E55BB1073}"/>
    <cellStyle name="Normal 3 3 2 2 3 3 4" xfId="10046" xr:uid="{C2427DD0-654A-44EB-9C93-E02DB4CDD52D}"/>
    <cellStyle name="Normal 3 3 2 2 3 3 4 2" xfId="26703" xr:uid="{BC2D37A8-0762-446F-9C9A-FFE695A00376}"/>
    <cellStyle name="Normal 3 3 2 2 3 3 5" xfId="18375" xr:uid="{9F8DC241-E68A-4EA1-AA23-4F35F2AC13CA}"/>
    <cellStyle name="Normal 3 3 2 2 3 4" xfId="3165" xr:uid="{D75E0D34-40E3-43D5-A060-38D565F0B46F}"/>
    <cellStyle name="Normal 3 3 2 2 3 4 2" xfId="11495" xr:uid="{0A9B1E11-15CB-4F01-BC50-3122AA4FF739}"/>
    <cellStyle name="Normal 3 3 2 2 3 4 2 2" xfId="28152" xr:uid="{081C1DF3-CF1B-4B94-BC89-B95B2121B6A6}"/>
    <cellStyle name="Normal 3 3 2 2 3 4 3" xfId="19824" xr:uid="{EE9F9005-6AA0-4AF1-B13A-B17FF960BC8C}"/>
    <cellStyle name="Normal 3 3 2 2 3 5" xfId="5941" xr:uid="{64D02C14-D31E-4F9D-90F1-0F8984F6C524}"/>
    <cellStyle name="Normal 3 3 2 2 3 5 2" xfId="14271" xr:uid="{FC305029-01BE-43D7-8483-58BD28517876}"/>
    <cellStyle name="Normal 3 3 2 2 3 5 2 2" xfId="30928" xr:uid="{5332FFE7-2C47-4620-B6B9-76052CAB2565}"/>
    <cellStyle name="Normal 3 3 2 2 3 5 3" xfId="22600" xr:uid="{0CFD4CC9-E4D0-4297-BD7D-FD49CB869340}"/>
    <cellStyle name="Normal 3 3 2 2 3 6" xfId="8719" xr:uid="{CE58327A-2674-4A26-AF2D-5EF26A651ED4}"/>
    <cellStyle name="Normal 3 3 2 2 3 6 2" xfId="25376" xr:uid="{BF53DC37-B4B4-485A-9B62-F4940DCC39F7}"/>
    <cellStyle name="Normal 3 3 2 2 3 7" xfId="17048" xr:uid="{264CC351-8C28-4813-BFDB-BB44907031A4}"/>
    <cellStyle name="Normal 3 3 2 2 4" xfId="608" xr:uid="{EC203BAE-5539-42DB-980F-2F77B8FF7C94}"/>
    <cellStyle name="Normal 3 3 2 2 4 2" xfId="1938" xr:uid="{FFE935BD-CBDC-4CAB-AC59-6C53483D2272}"/>
    <cellStyle name="Normal 3 3 2 2 4 2 2" xfId="4728" xr:uid="{5C520701-29AC-467D-A186-C277F77EC9A0}"/>
    <cellStyle name="Normal 3 3 2 2 4 2 2 2" xfId="13058" xr:uid="{2A526DB4-0BD9-4DB5-A2C0-3D52393025E9}"/>
    <cellStyle name="Normal 3 3 2 2 4 2 2 2 2" xfId="29715" xr:uid="{D67B7B90-4A13-4BAB-8711-DD2BF78BC60F}"/>
    <cellStyle name="Normal 3 3 2 2 4 2 2 3" xfId="21387" xr:uid="{99EF0EB4-9F34-45FC-A56A-106B82B8EEBF}"/>
    <cellStyle name="Normal 3 3 2 2 4 2 3" xfId="7504" xr:uid="{0727C27A-2BDF-4D4F-BD8B-0DF74282828C}"/>
    <cellStyle name="Normal 3 3 2 2 4 2 3 2" xfId="15834" xr:uid="{908E7FDA-FCA1-4D0C-88D9-E31BA8C4B785}"/>
    <cellStyle name="Normal 3 3 2 2 4 2 3 2 2" xfId="32491" xr:uid="{DF0EA1B7-975A-4E04-9999-473C65AA743D}"/>
    <cellStyle name="Normal 3 3 2 2 4 2 3 3" xfId="24163" xr:uid="{17BAD154-11B3-4375-9F64-A9B32C864DBD}"/>
    <cellStyle name="Normal 3 3 2 2 4 2 4" xfId="10282" xr:uid="{BD4C90DB-5286-4A59-B674-57818690581A}"/>
    <cellStyle name="Normal 3 3 2 2 4 2 4 2" xfId="26939" xr:uid="{98A8304B-92FF-4079-AE72-A2C49726771D}"/>
    <cellStyle name="Normal 3 3 2 2 4 2 5" xfId="18611" xr:uid="{52A3E1D7-58D2-4590-91B6-2AC8A8C28A3F}"/>
    <cellStyle name="Normal 3 3 2 2 4 3" xfId="3401" xr:uid="{418064B9-12BD-43FB-91A8-6BEB267272C2}"/>
    <cellStyle name="Normal 3 3 2 2 4 3 2" xfId="11731" xr:uid="{FAF4C2A5-DE7C-45F3-82FB-A6B35B671618}"/>
    <cellStyle name="Normal 3 3 2 2 4 3 2 2" xfId="28388" xr:uid="{81BE2D49-C8BE-419C-A241-9FEFE0734ACE}"/>
    <cellStyle name="Normal 3 3 2 2 4 3 3" xfId="20060" xr:uid="{5AD1BAB2-44A3-4664-ADC4-A86A689E3B84}"/>
    <cellStyle name="Normal 3 3 2 2 4 4" xfId="6177" xr:uid="{02992F4F-8329-468B-878C-3E16CFA9F47E}"/>
    <cellStyle name="Normal 3 3 2 2 4 4 2" xfId="14507" xr:uid="{73514C56-0ED6-4237-9016-77290E90B479}"/>
    <cellStyle name="Normal 3 3 2 2 4 4 2 2" xfId="31164" xr:uid="{5D842203-BB90-4D2C-BA2C-8F2EA84DFF05}"/>
    <cellStyle name="Normal 3 3 2 2 4 4 3" xfId="22836" xr:uid="{6CC86284-EF32-4BD6-869A-CF34626358B1}"/>
    <cellStyle name="Normal 3 3 2 2 4 5" xfId="8955" xr:uid="{89AE4FA7-B8A7-4730-9C2B-D043F6F62328}"/>
    <cellStyle name="Normal 3 3 2 2 4 5 2" xfId="25612" xr:uid="{4112A268-B288-4E65-B04A-D25754A88A8A}"/>
    <cellStyle name="Normal 3 3 2 2 4 6" xfId="17284" xr:uid="{284D75ED-D7CC-427C-8362-FE5C52794C08}"/>
    <cellStyle name="Normal 3 3 2 2 5" xfId="1085" xr:uid="{D562B795-C4F6-43E6-97CF-7AEE26EAAFBE}"/>
    <cellStyle name="Normal 3 3 2 2 5 2" xfId="2413" xr:uid="{7D7ED690-8249-490C-8690-EC30F8F0E0E7}"/>
    <cellStyle name="Normal 3 3 2 2 5 2 2" xfId="5203" xr:uid="{C70B0B39-EA89-4F0C-8780-FBF16C4B3542}"/>
    <cellStyle name="Normal 3 3 2 2 5 2 2 2" xfId="13533" xr:uid="{59AAA8A8-4AF8-4721-A441-5AC9292A8CD9}"/>
    <cellStyle name="Normal 3 3 2 2 5 2 2 2 2" xfId="30190" xr:uid="{06E595EC-2B58-459C-A5A6-DD5C5CA89315}"/>
    <cellStyle name="Normal 3 3 2 2 5 2 2 3" xfId="21862" xr:uid="{BC3273EF-8AAD-4D8C-B654-06197C01E75D}"/>
    <cellStyle name="Normal 3 3 2 2 5 2 3" xfId="7979" xr:uid="{284B51AA-6CE0-4B87-A646-F841A287A077}"/>
    <cellStyle name="Normal 3 3 2 2 5 2 3 2" xfId="16309" xr:uid="{54326DD4-7703-4EFD-AC59-1FD9D2AE4736}"/>
    <cellStyle name="Normal 3 3 2 2 5 2 3 2 2" xfId="32966" xr:uid="{25AFCF38-6C96-4B3C-B5C4-6C26C7789CBA}"/>
    <cellStyle name="Normal 3 3 2 2 5 2 3 3" xfId="24638" xr:uid="{86895E7E-5E81-4AB5-8927-B5D2C45C600C}"/>
    <cellStyle name="Normal 3 3 2 2 5 2 4" xfId="10757" xr:uid="{0DF323A4-EDF4-48B1-9A72-4CA44A686644}"/>
    <cellStyle name="Normal 3 3 2 2 5 2 4 2" xfId="27414" xr:uid="{23DBD9EA-E13C-4BEC-A688-064258DB1D8C}"/>
    <cellStyle name="Normal 3 3 2 2 5 2 5" xfId="19086" xr:uid="{08AE3DB4-103E-4E0B-9C4F-90567113FE50}"/>
    <cellStyle name="Normal 3 3 2 2 5 3" xfId="3876" xr:uid="{9CAEA5F7-8531-422F-8E37-931EB67BF9CA}"/>
    <cellStyle name="Normal 3 3 2 2 5 3 2" xfId="12206" xr:uid="{14B37A5C-561D-4665-BC9E-C23E945FDBAC}"/>
    <cellStyle name="Normal 3 3 2 2 5 3 2 2" xfId="28863" xr:uid="{7DCFD28B-0C35-497B-9BE0-EEC824C18F68}"/>
    <cellStyle name="Normal 3 3 2 2 5 3 3" xfId="20535" xr:uid="{1DF90C66-B373-4195-BA51-D40ECEB23EBD}"/>
    <cellStyle name="Normal 3 3 2 2 5 4" xfId="6652" xr:uid="{E1C6B6DF-E39F-49DC-99E9-77F15DE3AA0B}"/>
    <cellStyle name="Normal 3 3 2 2 5 4 2" xfId="14982" xr:uid="{EC139454-1262-43EC-8D8E-B57F8C21F720}"/>
    <cellStyle name="Normal 3 3 2 2 5 4 2 2" xfId="31639" xr:uid="{7F1A45CB-A01C-4967-8C94-4466C9B9542B}"/>
    <cellStyle name="Normal 3 3 2 2 5 4 3" xfId="23311" xr:uid="{FBB50470-66FF-40D2-92FF-A4BEC75033F7}"/>
    <cellStyle name="Normal 3 3 2 2 5 5" xfId="9430" xr:uid="{8D930582-D74A-404A-8766-F53692DE8AB8}"/>
    <cellStyle name="Normal 3 3 2 2 5 5 2" xfId="26087" xr:uid="{75A34A4D-E946-400E-BF39-A74068D10CCC}"/>
    <cellStyle name="Normal 3 3 2 2 5 6" xfId="17759" xr:uid="{4FF100D9-4D65-4FB8-BD51-87BE1374EFAC}"/>
    <cellStyle name="Normal 3 3 2 2 6" xfId="1350" xr:uid="{0C8378A8-89BE-412A-A9D4-A0012B6BD0CC}"/>
    <cellStyle name="Normal 3 3 2 2 6 2" xfId="2678" xr:uid="{2F2E4704-835C-45C2-A2CE-1A1C58E6B84F}"/>
    <cellStyle name="Normal 3 3 2 2 6 2 2" xfId="5468" xr:uid="{1E1E17D5-9E8F-4D5C-B8C3-D3C4FAECC4D5}"/>
    <cellStyle name="Normal 3 3 2 2 6 2 2 2" xfId="13798" xr:uid="{3B7A32B8-A5AE-4B9E-93A9-1BFD4338D4B0}"/>
    <cellStyle name="Normal 3 3 2 2 6 2 2 2 2" xfId="30455" xr:uid="{E19A59F7-4337-4844-A430-29E36A6D37B5}"/>
    <cellStyle name="Normal 3 3 2 2 6 2 2 3" xfId="22127" xr:uid="{1B454E27-4D97-4439-BF60-9FEB224C77C1}"/>
    <cellStyle name="Normal 3 3 2 2 6 2 3" xfId="8244" xr:uid="{58F040BE-B955-452C-91BF-5894F56B1109}"/>
    <cellStyle name="Normal 3 3 2 2 6 2 3 2" xfId="16574" xr:uid="{FE1C16E1-0013-40FB-B001-008C631595EB}"/>
    <cellStyle name="Normal 3 3 2 2 6 2 3 2 2" xfId="33231" xr:uid="{388BA337-1142-4D65-80C2-5DF464AB8023}"/>
    <cellStyle name="Normal 3 3 2 2 6 2 3 3" xfId="24903" xr:uid="{0DC6A85A-0CBE-4FF0-A52C-24939F44558C}"/>
    <cellStyle name="Normal 3 3 2 2 6 2 4" xfId="11022" xr:uid="{8EA8A6AA-9158-49A0-97E6-AE8C5B1AB8DF}"/>
    <cellStyle name="Normal 3 3 2 2 6 2 4 2" xfId="27679" xr:uid="{9FE94AB0-E298-48CD-8C0C-80B1BF4B5077}"/>
    <cellStyle name="Normal 3 3 2 2 6 2 5" xfId="19351" xr:uid="{BA381774-9B04-4DF8-B5C8-6E0B74DD87DA}"/>
    <cellStyle name="Normal 3 3 2 2 6 3" xfId="4141" xr:uid="{7ACF6C26-746A-48D8-96F4-12CC3D9BCC86}"/>
    <cellStyle name="Normal 3 3 2 2 6 3 2" xfId="12471" xr:uid="{C3C7680D-9229-4A4D-9B54-459983EEBCC6}"/>
    <cellStyle name="Normal 3 3 2 2 6 3 2 2" xfId="29128" xr:uid="{50740FAF-BCB9-41B2-A7E6-AA167C5A8AAC}"/>
    <cellStyle name="Normal 3 3 2 2 6 3 3" xfId="20800" xr:uid="{7BB948FB-A9C3-416C-9441-B2C7719AD4E2}"/>
    <cellStyle name="Normal 3 3 2 2 6 4" xfId="6917" xr:uid="{F8429320-A519-49EF-AE2D-13495EBD43BC}"/>
    <cellStyle name="Normal 3 3 2 2 6 4 2" xfId="15247" xr:uid="{A6BD9EFB-4AA8-4FC5-A980-D7A76AA76E84}"/>
    <cellStyle name="Normal 3 3 2 2 6 4 2 2" xfId="31904" xr:uid="{4380FD25-4630-4DF1-B113-701B83447995}"/>
    <cellStyle name="Normal 3 3 2 2 6 4 3" xfId="23576" xr:uid="{AAC0552E-6D4F-4017-91EA-36F44300671F}"/>
    <cellStyle name="Normal 3 3 2 2 6 5" xfId="9695" xr:uid="{13432531-C76C-49EC-8D86-E620FF22E4A7}"/>
    <cellStyle name="Normal 3 3 2 2 6 5 2" xfId="26352" xr:uid="{64602CFB-ABCC-4F73-AF4E-CBDE0D18EF9B}"/>
    <cellStyle name="Normal 3 3 2 2 6 6" xfId="18024" xr:uid="{1408F586-4271-4FDD-AF6A-52DEE7AE18E6}"/>
    <cellStyle name="Normal 3 3 2 2 7" xfId="1465" xr:uid="{79FAD839-51BD-468B-AD8C-E9F2D71A516F}"/>
    <cellStyle name="Normal 3 3 2 2 7 2" xfId="4255" xr:uid="{E8F3E510-8A2C-4176-91C8-375459E7C02F}"/>
    <cellStyle name="Normal 3 3 2 2 7 2 2" xfId="12585" xr:uid="{A026D35A-AA17-42D2-B568-4C380A6FD942}"/>
    <cellStyle name="Normal 3 3 2 2 7 2 2 2" xfId="29242" xr:uid="{DD20E8BC-1EE1-4146-980A-8B9AE21BCC05}"/>
    <cellStyle name="Normal 3 3 2 2 7 2 3" xfId="20914" xr:uid="{F5698033-EFB2-42D9-979F-EAC101FE0F1B}"/>
    <cellStyle name="Normal 3 3 2 2 7 3" xfId="7031" xr:uid="{B5466FB2-731C-45F8-B75A-4547E379F6C7}"/>
    <cellStyle name="Normal 3 3 2 2 7 3 2" xfId="15361" xr:uid="{8BF8F1C5-9847-43BA-B893-05DB6991C1DD}"/>
    <cellStyle name="Normal 3 3 2 2 7 3 2 2" xfId="32018" xr:uid="{6149BC1C-B74C-411E-A819-4B88632B4537}"/>
    <cellStyle name="Normal 3 3 2 2 7 3 3" xfId="23690" xr:uid="{68CB8CA9-21A7-4B98-BB18-F582B1B56DB9}"/>
    <cellStyle name="Normal 3 3 2 2 7 4" xfId="9809" xr:uid="{8BE11A1B-1D99-42F0-B6B2-EBADF0BCAF4D}"/>
    <cellStyle name="Normal 3 3 2 2 7 4 2" xfId="26466" xr:uid="{1BE8F699-14BC-4DE2-AA52-86E04D0E5632}"/>
    <cellStyle name="Normal 3 3 2 2 7 5" xfId="18138" xr:uid="{A05B0C19-5FC2-493A-BA17-EE8766F5B415}"/>
    <cellStyle name="Normal 3 3 2 2 8" xfId="2928" xr:uid="{B9B094C4-CE88-4909-AED5-C33B06C97E8E}"/>
    <cellStyle name="Normal 3 3 2 2 8 2" xfId="11258" xr:uid="{EB046133-31D8-4EAE-9EB9-07655D34981F}"/>
    <cellStyle name="Normal 3 3 2 2 8 2 2" xfId="27915" xr:uid="{3B349D4C-C23E-4F98-8C0A-58255205C6B9}"/>
    <cellStyle name="Normal 3 3 2 2 8 3" xfId="19587" xr:uid="{EFF1E16A-D818-4FC1-B49A-B3949149D18B}"/>
    <cellStyle name="Normal 3 3 2 2 9" xfId="5704" xr:uid="{E1CE5554-5540-414E-8E90-554440B2A2A5}"/>
    <cellStyle name="Normal 3 3 2 2 9 2" xfId="14034" xr:uid="{65874E58-CC7D-488A-85EE-03BF25B31571}"/>
    <cellStyle name="Normal 3 3 2 2 9 2 2" xfId="30691" xr:uid="{F1FC2A8A-5A0A-4CD0-89AA-972508FFDE5B}"/>
    <cellStyle name="Normal 3 3 2 2 9 3" xfId="22363" xr:uid="{B80087F3-A3E4-437B-8776-3DC140D2080C}"/>
    <cellStyle name="Normal 3 3 2 3" xfId="188" xr:uid="{92723F2F-9DA3-4ED3-9EED-6F0E4A66E20F}"/>
    <cellStyle name="Normal 3 3 2 3 2" xfId="430" xr:uid="{B7C88174-C677-4F0C-AB82-1887DA9A8606}"/>
    <cellStyle name="Normal 3 3 2 3 2 2" xfId="907" xr:uid="{7EFCAE68-5B07-49A8-8526-D1F4CD11C6B3}"/>
    <cellStyle name="Normal 3 3 2 3 2 2 2" xfId="2235" xr:uid="{9A276BF5-16E2-46DE-B280-A487ADB512BE}"/>
    <cellStyle name="Normal 3 3 2 3 2 2 2 2" xfId="5025" xr:uid="{F0C993BC-2B0A-4DBE-8663-F375F6591155}"/>
    <cellStyle name="Normal 3 3 2 3 2 2 2 2 2" xfId="13355" xr:uid="{8DBC236A-198C-4CC9-8774-A67844ACDB65}"/>
    <cellStyle name="Normal 3 3 2 3 2 2 2 2 2 2" xfId="30012" xr:uid="{4C22800D-2ABA-441D-BC01-98C5C3AF3C92}"/>
    <cellStyle name="Normal 3 3 2 3 2 2 2 2 3" xfId="21684" xr:uid="{0569535A-C86C-48E9-9364-113AFC07081F}"/>
    <cellStyle name="Normal 3 3 2 3 2 2 2 3" xfId="7801" xr:uid="{C66C8D05-E518-4793-8934-14026DDBB85A}"/>
    <cellStyle name="Normal 3 3 2 3 2 2 2 3 2" xfId="16131" xr:uid="{1B659EBD-0440-4F31-A838-6BE1C5E6CEEF}"/>
    <cellStyle name="Normal 3 3 2 3 2 2 2 3 2 2" xfId="32788" xr:uid="{71021AE0-2DED-48CA-B2E5-B92073B58CF2}"/>
    <cellStyle name="Normal 3 3 2 3 2 2 2 3 3" xfId="24460" xr:uid="{E30E915D-8CED-44AD-9CFB-0978ED3B12C1}"/>
    <cellStyle name="Normal 3 3 2 3 2 2 2 4" xfId="10579" xr:uid="{99F7B32D-F453-41EA-89FF-B1DAEE65F493}"/>
    <cellStyle name="Normal 3 3 2 3 2 2 2 4 2" xfId="27236" xr:uid="{70EBEB35-2E11-48E8-A723-ACCE9D41FA8F}"/>
    <cellStyle name="Normal 3 3 2 3 2 2 2 5" xfId="18908" xr:uid="{08141404-5A1B-433C-B738-3081068E15FE}"/>
    <cellStyle name="Normal 3 3 2 3 2 2 3" xfId="3698" xr:uid="{D5838E72-FF16-4510-9614-5711D915ED2C}"/>
    <cellStyle name="Normal 3 3 2 3 2 2 3 2" xfId="12028" xr:uid="{67DC5468-9BD8-4972-BFA2-D60A52F273CA}"/>
    <cellStyle name="Normal 3 3 2 3 2 2 3 2 2" xfId="28685" xr:uid="{8B8EA534-94C8-4A43-B758-2FD3AC0DF2C4}"/>
    <cellStyle name="Normal 3 3 2 3 2 2 3 3" xfId="20357" xr:uid="{275D8CCA-1D6A-4E03-88B3-1FCF69976BAF}"/>
    <cellStyle name="Normal 3 3 2 3 2 2 4" xfId="6474" xr:uid="{2C1A09E9-21BB-4CBD-9447-BF821118ED35}"/>
    <cellStyle name="Normal 3 3 2 3 2 2 4 2" xfId="14804" xr:uid="{95C724FA-48A7-4AFA-9067-9E69832EB6F1}"/>
    <cellStyle name="Normal 3 3 2 3 2 2 4 2 2" xfId="31461" xr:uid="{4830CFC4-8922-414C-B544-CDDBEDE18C37}"/>
    <cellStyle name="Normal 3 3 2 3 2 2 4 3" xfId="23133" xr:uid="{54F59952-89C1-4440-9893-F29E13841F84}"/>
    <cellStyle name="Normal 3 3 2 3 2 2 5" xfId="9252" xr:uid="{4CFB3AB5-1F5C-4A78-BF71-C7647949F64C}"/>
    <cellStyle name="Normal 3 3 2 3 2 2 5 2" xfId="25909" xr:uid="{66F56FF0-CD24-4749-90F9-8A82871704A5}"/>
    <cellStyle name="Normal 3 3 2 3 2 2 6" xfId="17581" xr:uid="{6B9E98A8-BC97-4AB1-AE78-1AA137C82CA9}"/>
    <cellStyle name="Normal 3 3 2 3 2 3" xfId="1760" xr:uid="{4426AB58-39DE-47C4-9CA0-9E7BD09AC7AD}"/>
    <cellStyle name="Normal 3 3 2 3 2 3 2" xfId="4550" xr:uid="{E162E824-C9BE-4C98-AB3C-656AB718F80F}"/>
    <cellStyle name="Normal 3 3 2 3 2 3 2 2" xfId="12880" xr:uid="{529B1FB8-5AEC-49EA-B8C6-257E4F28B755}"/>
    <cellStyle name="Normal 3 3 2 3 2 3 2 2 2" xfId="29537" xr:uid="{79F0B316-2205-448E-A1E4-9D7454973E35}"/>
    <cellStyle name="Normal 3 3 2 3 2 3 2 3" xfId="21209" xr:uid="{43D9500A-BB51-4561-BC0D-700632FE094E}"/>
    <cellStyle name="Normal 3 3 2 3 2 3 3" xfId="7326" xr:uid="{8BDA94A7-2D9B-427C-933C-203E1FDF0A65}"/>
    <cellStyle name="Normal 3 3 2 3 2 3 3 2" xfId="15656" xr:uid="{E159CA6C-3A1D-46A0-8056-1070ADCA99D3}"/>
    <cellStyle name="Normal 3 3 2 3 2 3 3 2 2" xfId="32313" xr:uid="{7F79B559-D8D0-4345-B65F-4A062DDB7365}"/>
    <cellStyle name="Normal 3 3 2 3 2 3 3 3" xfId="23985" xr:uid="{ADB3FCCF-97BA-47B1-8BBA-DB161DA88DA2}"/>
    <cellStyle name="Normal 3 3 2 3 2 3 4" xfId="10104" xr:uid="{277C4BA7-32DA-4750-844B-78CBB6428B0E}"/>
    <cellStyle name="Normal 3 3 2 3 2 3 4 2" xfId="26761" xr:uid="{92812691-C0ED-44DF-B79E-902EE152D5D6}"/>
    <cellStyle name="Normal 3 3 2 3 2 3 5" xfId="18433" xr:uid="{4F8A2E79-5F6C-4EF9-9B0B-D0637A0E3A0B}"/>
    <cellStyle name="Normal 3 3 2 3 2 4" xfId="3223" xr:uid="{1172FD79-F0B2-4FB5-BA0B-1A1D2E912757}"/>
    <cellStyle name="Normal 3 3 2 3 2 4 2" xfId="11553" xr:uid="{704BA576-E0C5-459A-8FA5-D1B5FDA30DF5}"/>
    <cellStyle name="Normal 3 3 2 3 2 4 2 2" xfId="28210" xr:uid="{B23A3C21-8C18-4C2D-93A4-4940EE57E74C}"/>
    <cellStyle name="Normal 3 3 2 3 2 4 3" xfId="19882" xr:uid="{AB7E0D11-B7F7-4A2E-B0C4-68957DED42C6}"/>
    <cellStyle name="Normal 3 3 2 3 2 5" xfId="5999" xr:uid="{D9FC503D-B799-460E-A806-C1EE7760AA0C}"/>
    <cellStyle name="Normal 3 3 2 3 2 5 2" xfId="14329" xr:uid="{E4BE1E4E-6BCA-4E86-9D5A-08DBCB515BFF}"/>
    <cellStyle name="Normal 3 3 2 3 2 5 2 2" xfId="30986" xr:uid="{362AE623-2594-43BD-8EFF-54B44D42E97C}"/>
    <cellStyle name="Normal 3 3 2 3 2 5 3" xfId="22658" xr:uid="{9DA49D03-6BE1-49F9-AAE0-A7CE943A854D}"/>
    <cellStyle name="Normal 3 3 2 3 2 6" xfId="8777" xr:uid="{A6716D9D-8D29-49DB-A2FF-946CA16304B2}"/>
    <cellStyle name="Normal 3 3 2 3 2 6 2" xfId="25434" xr:uid="{B79BA19F-EF0D-4ACE-B62B-7DE17B6E7007}"/>
    <cellStyle name="Normal 3 3 2 3 2 7" xfId="17106" xr:uid="{E9D95EFD-4FF5-4BB6-AEF9-49040B0D0F9F}"/>
    <cellStyle name="Normal 3 3 2 3 3" xfId="666" xr:uid="{96BE6C61-A7C9-493C-9B7B-1FE069987FB9}"/>
    <cellStyle name="Normal 3 3 2 3 3 2" xfId="1996" xr:uid="{885A37FC-F152-4003-A505-DA185292B74F}"/>
    <cellStyle name="Normal 3 3 2 3 3 2 2" xfId="4786" xr:uid="{FB559A9F-3143-471C-A571-5E78838E0740}"/>
    <cellStyle name="Normal 3 3 2 3 3 2 2 2" xfId="13116" xr:uid="{C526EF0D-1D3B-40A9-A0B9-39A14155C4CD}"/>
    <cellStyle name="Normal 3 3 2 3 3 2 2 2 2" xfId="29773" xr:uid="{788727AF-911E-432D-8886-C613DB0C1254}"/>
    <cellStyle name="Normal 3 3 2 3 3 2 2 3" xfId="21445" xr:uid="{EEC8EABA-CE77-4CDB-90C2-8E78E2DA163B}"/>
    <cellStyle name="Normal 3 3 2 3 3 2 3" xfId="7562" xr:uid="{BD851D74-41BE-4A60-819F-C39F37B518D5}"/>
    <cellStyle name="Normal 3 3 2 3 3 2 3 2" xfId="15892" xr:uid="{D279B7EB-EE11-4F51-843A-345E584AAD36}"/>
    <cellStyle name="Normal 3 3 2 3 3 2 3 2 2" xfId="32549" xr:uid="{AB1C8920-E77D-4F1C-80BE-B69127007F4D}"/>
    <cellStyle name="Normal 3 3 2 3 3 2 3 3" xfId="24221" xr:uid="{57611458-175E-4683-97D8-824AE34CB3C0}"/>
    <cellStyle name="Normal 3 3 2 3 3 2 4" xfId="10340" xr:uid="{E2013B27-737E-4949-B5F6-B22CD102CA3B}"/>
    <cellStyle name="Normal 3 3 2 3 3 2 4 2" xfId="26997" xr:uid="{5737EFB0-BB5B-4252-AE05-6766F0A1CC6C}"/>
    <cellStyle name="Normal 3 3 2 3 3 2 5" xfId="18669" xr:uid="{E5EF5E8F-E3E3-4D83-A0E7-572E3A791714}"/>
    <cellStyle name="Normal 3 3 2 3 3 3" xfId="3459" xr:uid="{359859A6-E9E9-4F0C-83A3-087866652B6B}"/>
    <cellStyle name="Normal 3 3 2 3 3 3 2" xfId="11789" xr:uid="{D636E150-C07F-4A4E-907F-4E3FA03E5AB5}"/>
    <cellStyle name="Normal 3 3 2 3 3 3 2 2" xfId="28446" xr:uid="{C828DC8E-94DA-423F-AA38-0EE1697D7795}"/>
    <cellStyle name="Normal 3 3 2 3 3 3 3" xfId="20118" xr:uid="{3431B32C-12A4-482E-84E3-8E2180B6425E}"/>
    <cellStyle name="Normal 3 3 2 3 3 4" xfId="6235" xr:uid="{F5655969-EF06-46FD-B361-41B3B19249E9}"/>
    <cellStyle name="Normal 3 3 2 3 3 4 2" xfId="14565" xr:uid="{2B285406-EF69-4C90-BCD4-9727E00995F6}"/>
    <cellStyle name="Normal 3 3 2 3 3 4 2 2" xfId="31222" xr:uid="{714B4518-939D-44F8-965A-41F20EF6E835}"/>
    <cellStyle name="Normal 3 3 2 3 3 4 3" xfId="22894" xr:uid="{4A04F39A-B76F-4E4A-AA66-8B3279242EDE}"/>
    <cellStyle name="Normal 3 3 2 3 3 5" xfId="9013" xr:uid="{0ACE03BE-CC49-4AE4-B038-FEFF9F1CDB8B}"/>
    <cellStyle name="Normal 3 3 2 3 3 5 2" xfId="25670" xr:uid="{841C1648-E3FB-47D2-B877-7F77407D2BEC}"/>
    <cellStyle name="Normal 3 3 2 3 3 6" xfId="17342" xr:uid="{BD016B10-00C4-48BD-AFC1-2A21652DE7B8}"/>
    <cellStyle name="Normal 3 3 2 3 4" xfId="1143" xr:uid="{6ABFE0CB-A075-400C-AB8E-CFAC428E739A}"/>
    <cellStyle name="Normal 3 3 2 3 4 2" xfId="2471" xr:uid="{CAEB9302-8013-4C20-B305-170F29C1FEF4}"/>
    <cellStyle name="Normal 3 3 2 3 4 2 2" xfId="5261" xr:uid="{CB83D109-C802-4D7C-99D3-766FE3E830CB}"/>
    <cellStyle name="Normal 3 3 2 3 4 2 2 2" xfId="13591" xr:uid="{DAF5B221-4C8E-40CE-B5FF-5A8F3B787976}"/>
    <cellStyle name="Normal 3 3 2 3 4 2 2 2 2" xfId="30248" xr:uid="{74702F53-D01C-4C07-AD51-7229FD57CD74}"/>
    <cellStyle name="Normal 3 3 2 3 4 2 2 3" xfId="21920" xr:uid="{D986A788-A857-454E-87FC-A5E1E7558A93}"/>
    <cellStyle name="Normal 3 3 2 3 4 2 3" xfId="8037" xr:uid="{2DFF8F04-2A03-45D4-B229-6855BCE03942}"/>
    <cellStyle name="Normal 3 3 2 3 4 2 3 2" xfId="16367" xr:uid="{FDF8CDA5-4B60-4FF0-85EE-C648F1F20F55}"/>
    <cellStyle name="Normal 3 3 2 3 4 2 3 2 2" xfId="33024" xr:uid="{2A136270-5418-4B10-A893-D99A2F144779}"/>
    <cellStyle name="Normal 3 3 2 3 4 2 3 3" xfId="24696" xr:uid="{2DF8B48F-4693-42FB-9002-C9CDF5E269D8}"/>
    <cellStyle name="Normal 3 3 2 3 4 2 4" xfId="10815" xr:uid="{D37EE91F-0ACC-4322-A41A-A80F15F459D8}"/>
    <cellStyle name="Normal 3 3 2 3 4 2 4 2" xfId="27472" xr:uid="{9DABC2A5-9F14-4D79-A874-382DF4DD8F0C}"/>
    <cellStyle name="Normal 3 3 2 3 4 2 5" xfId="19144" xr:uid="{1C784D5C-E15B-4A61-B615-0147EDD921B7}"/>
    <cellStyle name="Normal 3 3 2 3 4 3" xfId="3934" xr:uid="{E2DB47F4-4A6F-48CA-83D8-51B6523472DE}"/>
    <cellStyle name="Normal 3 3 2 3 4 3 2" xfId="12264" xr:uid="{7886D597-A6A3-4C99-91D3-BB39BCD5C14E}"/>
    <cellStyle name="Normal 3 3 2 3 4 3 2 2" xfId="28921" xr:uid="{1069E3C4-7FE3-46EF-8726-D413C3A917F0}"/>
    <cellStyle name="Normal 3 3 2 3 4 3 3" xfId="20593" xr:uid="{9ED657E5-EE3C-466C-A6EB-9C328FBB61C1}"/>
    <cellStyle name="Normal 3 3 2 3 4 4" xfId="6710" xr:uid="{F8F69FCB-3A98-4B64-A09A-4448B071D2B4}"/>
    <cellStyle name="Normal 3 3 2 3 4 4 2" xfId="15040" xr:uid="{563BA4EA-932C-4EEA-AF18-A01BFEE10563}"/>
    <cellStyle name="Normal 3 3 2 3 4 4 2 2" xfId="31697" xr:uid="{EAD665C4-AF14-413F-864A-79E41DA13987}"/>
    <cellStyle name="Normal 3 3 2 3 4 4 3" xfId="23369" xr:uid="{B6AB9E69-881E-4729-8D74-184B1D6B593D}"/>
    <cellStyle name="Normal 3 3 2 3 4 5" xfId="9488" xr:uid="{6018D529-4657-48D0-B4AF-434EF08873C1}"/>
    <cellStyle name="Normal 3 3 2 3 4 5 2" xfId="26145" xr:uid="{03BEAD76-6220-4E21-A79A-E05BC303E3E5}"/>
    <cellStyle name="Normal 3 3 2 3 4 6" xfId="17817" xr:uid="{BAD3DC3B-B9B9-42E3-999B-429BABCFBCB8}"/>
    <cellStyle name="Normal 3 3 2 3 5" xfId="1523" xr:uid="{AE19435B-8C7B-4113-A5C4-FF477B58D68E}"/>
    <cellStyle name="Normal 3 3 2 3 5 2" xfId="4313" xr:uid="{EAC5E837-7F55-44B4-B944-910B71153B4F}"/>
    <cellStyle name="Normal 3 3 2 3 5 2 2" xfId="12643" xr:uid="{A0647C3F-EBE9-4127-9249-E6AAC05A3B9E}"/>
    <cellStyle name="Normal 3 3 2 3 5 2 2 2" xfId="29300" xr:uid="{4315109A-7CF9-46D4-A9F3-276153ADC338}"/>
    <cellStyle name="Normal 3 3 2 3 5 2 3" xfId="20972" xr:uid="{259D363F-7CF4-48DE-B653-500BA5093614}"/>
    <cellStyle name="Normal 3 3 2 3 5 3" xfId="7089" xr:uid="{F97342A9-19EA-4F77-9251-E81893105058}"/>
    <cellStyle name="Normal 3 3 2 3 5 3 2" xfId="15419" xr:uid="{3F645CF9-B3B9-410D-838D-E16017564CD7}"/>
    <cellStyle name="Normal 3 3 2 3 5 3 2 2" xfId="32076" xr:uid="{67D9ED0F-669C-4893-91D3-ADF42C519385}"/>
    <cellStyle name="Normal 3 3 2 3 5 3 3" xfId="23748" xr:uid="{C0FE58D8-3367-47C6-8C90-E324DA7C6BAC}"/>
    <cellStyle name="Normal 3 3 2 3 5 4" xfId="9867" xr:uid="{A911EBAC-C427-42E5-9D4E-D9D7EE1D1697}"/>
    <cellStyle name="Normal 3 3 2 3 5 4 2" xfId="26524" xr:uid="{EA0E1FD8-5E8B-4A3A-BB13-57543D9E8821}"/>
    <cellStyle name="Normal 3 3 2 3 5 5" xfId="18196" xr:uid="{ADA31864-451E-4386-8C27-0AE3EEFCED1B}"/>
    <cellStyle name="Normal 3 3 2 3 6" xfId="2986" xr:uid="{0A0BEDA9-E603-478A-9987-FFDE646D7197}"/>
    <cellStyle name="Normal 3 3 2 3 6 2" xfId="11316" xr:uid="{445AD8EB-DAA2-4EBD-9C69-3FE6D16FCAEF}"/>
    <cellStyle name="Normal 3 3 2 3 6 2 2" xfId="27973" xr:uid="{069AD9DF-6A8A-4811-A3A0-E2188679E3A9}"/>
    <cellStyle name="Normal 3 3 2 3 6 3" xfId="19645" xr:uid="{7352C8BC-7906-4090-AF58-A53003EA05A2}"/>
    <cellStyle name="Normal 3 3 2 3 7" xfId="5762" xr:uid="{5F1E4190-E37D-493C-B5D1-C943EC2D44D5}"/>
    <cellStyle name="Normal 3 3 2 3 7 2" xfId="14092" xr:uid="{1915E8FA-4B94-4D8B-B289-CF5E4E75A067}"/>
    <cellStyle name="Normal 3 3 2 3 7 2 2" xfId="30749" xr:uid="{48FFE347-36DB-4E3D-9366-97189FDA672C}"/>
    <cellStyle name="Normal 3 3 2 3 7 3" xfId="22421" xr:uid="{AB84721C-CD0E-4CAE-AD89-093933C3D6BE}"/>
    <cellStyle name="Normal 3 3 2 3 8" xfId="8540" xr:uid="{35628EEA-86B7-4EE5-AFEB-214A6E4E3CBF}"/>
    <cellStyle name="Normal 3 3 2 3 8 2" xfId="25197" xr:uid="{7CD18705-F6F7-4747-A59D-D0A01F791EBC}"/>
    <cellStyle name="Normal 3 3 2 3 9" xfId="16869" xr:uid="{06756DE2-2184-4045-A3DD-A1E5161D61CB}"/>
    <cellStyle name="Normal 3 3 2 4" xfId="314" xr:uid="{523E1F46-3783-49EA-9F0C-61DBA5F7EB8A}"/>
    <cellStyle name="Normal 3 3 2 4 2" xfId="796" xr:uid="{8670ACF9-78B0-419C-918B-E90521C98687}"/>
    <cellStyle name="Normal 3 3 2 4 2 2" xfId="2124" xr:uid="{B37CC2D7-27D7-4984-8D35-B8CF9BE62D35}"/>
    <cellStyle name="Normal 3 3 2 4 2 2 2" xfId="4914" xr:uid="{85372870-66A3-4E78-A0EC-61A16B073742}"/>
    <cellStyle name="Normal 3 3 2 4 2 2 2 2" xfId="13244" xr:uid="{1D3D7AB6-6228-4C82-ADBF-EFCA408C8423}"/>
    <cellStyle name="Normal 3 3 2 4 2 2 2 2 2" xfId="29901" xr:uid="{28205B75-0E6C-41BB-9A7B-AB08B36131FE}"/>
    <cellStyle name="Normal 3 3 2 4 2 2 2 3" xfId="21573" xr:uid="{FF609E19-CD5F-47AC-BE95-04EAA975DB74}"/>
    <cellStyle name="Normal 3 3 2 4 2 2 3" xfId="7690" xr:uid="{2518E78F-64CD-40F3-B9A7-BA136E4C98D0}"/>
    <cellStyle name="Normal 3 3 2 4 2 2 3 2" xfId="16020" xr:uid="{559ED27B-31F2-42CF-A6B8-2C9FBF88620D}"/>
    <cellStyle name="Normal 3 3 2 4 2 2 3 2 2" xfId="32677" xr:uid="{B6D986AB-56EE-4AB5-91F2-6F19497591B2}"/>
    <cellStyle name="Normal 3 3 2 4 2 2 3 3" xfId="24349" xr:uid="{264B90E8-6F74-4544-98A8-43369ADC9C16}"/>
    <cellStyle name="Normal 3 3 2 4 2 2 4" xfId="10468" xr:uid="{026105D3-0FAF-4953-A77E-7A991481079C}"/>
    <cellStyle name="Normal 3 3 2 4 2 2 4 2" xfId="27125" xr:uid="{EE0B35D3-C8AA-49B1-B0A5-7FF3DE61D29E}"/>
    <cellStyle name="Normal 3 3 2 4 2 2 5" xfId="18797" xr:uid="{4A90C2A2-6EEF-4451-9943-EEAFCD6D16BE}"/>
    <cellStyle name="Normal 3 3 2 4 2 3" xfId="3587" xr:uid="{FE1524AF-ABFA-4CAB-9E35-653DB4E21975}"/>
    <cellStyle name="Normal 3 3 2 4 2 3 2" xfId="11917" xr:uid="{6F42604B-89F6-453C-A47A-7F2739BE04FA}"/>
    <cellStyle name="Normal 3 3 2 4 2 3 2 2" xfId="28574" xr:uid="{0A0FA529-236B-42AE-8870-E408CAB48B0C}"/>
    <cellStyle name="Normal 3 3 2 4 2 3 3" xfId="20246" xr:uid="{5466AF81-5947-49DF-819F-2931A7B693A3}"/>
    <cellStyle name="Normal 3 3 2 4 2 4" xfId="6363" xr:uid="{4809A482-20B8-416D-8A06-616E816F7098}"/>
    <cellStyle name="Normal 3 3 2 4 2 4 2" xfId="14693" xr:uid="{EE7F0FE2-58BE-45E9-A353-4658FB148934}"/>
    <cellStyle name="Normal 3 3 2 4 2 4 2 2" xfId="31350" xr:uid="{C01FD376-A0E6-4B37-87DA-1CD4C443E9DF}"/>
    <cellStyle name="Normal 3 3 2 4 2 4 3" xfId="23022" xr:uid="{28C31630-65B5-46B1-A375-4FB6D4E44F84}"/>
    <cellStyle name="Normal 3 3 2 4 2 5" xfId="9141" xr:uid="{5423D48B-ECBB-44D0-9969-B7B26675CF0A}"/>
    <cellStyle name="Normal 3 3 2 4 2 5 2" xfId="25798" xr:uid="{D58D458F-B7D4-4F55-B0D4-29F601AECED9}"/>
    <cellStyle name="Normal 3 3 2 4 2 6" xfId="17470" xr:uid="{E1EEDF61-4526-4147-AD35-169171651C22}"/>
    <cellStyle name="Normal 3 3 2 4 3" xfId="1644" xr:uid="{18794B5C-08A1-48A7-A3E0-40B90CF9AEEA}"/>
    <cellStyle name="Normal 3 3 2 4 3 2" xfId="4434" xr:uid="{1B16D42D-D565-4530-908C-AD16B8C1845B}"/>
    <cellStyle name="Normal 3 3 2 4 3 2 2" xfId="12764" xr:uid="{9C9D02D2-AF87-4C7D-9FC9-0DC19D759D10}"/>
    <cellStyle name="Normal 3 3 2 4 3 2 2 2" xfId="29421" xr:uid="{84EFAA46-0D54-46CE-A9EA-42D1AE38C6AD}"/>
    <cellStyle name="Normal 3 3 2 4 3 2 3" xfId="21093" xr:uid="{9F7B2D60-C7A9-4CA0-A5AA-75126E57A5AF}"/>
    <cellStyle name="Normal 3 3 2 4 3 3" xfId="7210" xr:uid="{A7B7FB3E-163A-4405-AA4C-4C038EF36152}"/>
    <cellStyle name="Normal 3 3 2 4 3 3 2" xfId="15540" xr:uid="{8B7E52E4-5104-4510-B8E9-5B5E759807DA}"/>
    <cellStyle name="Normal 3 3 2 4 3 3 2 2" xfId="32197" xr:uid="{6D1870B6-7484-4F63-B3D1-C35F5414B90A}"/>
    <cellStyle name="Normal 3 3 2 4 3 3 3" xfId="23869" xr:uid="{2F8A6633-CE27-4652-8F4D-D460E243A4B7}"/>
    <cellStyle name="Normal 3 3 2 4 3 4" xfId="9988" xr:uid="{D07C1B24-2092-4281-A429-A9024F0D0045}"/>
    <cellStyle name="Normal 3 3 2 4 3 4 2" xfId="26645" xr:uid="{FF0421A5-24E9-48DB-9523-A9A869726613}"/>
    <cellStyle name="Normal 3 3 2 4 3 5" xfId="18317" xr:uid="{CB6733F8-2515-4434-B76B-07BB5B2EA3AB}"/>
    <cellStyle name="Normal 3 3 2 4 4" xfId="3107" xr:uid="{798E207E-9C90-4A00-BFEB-F08A25FEBA45}"/>
    <cellStyle name="Normal 3 3 2 4 4 2" xfId="11437" xr:uid="{51E4C2FF-F460-4CC8-9B2B-AFE98EB9A4D7}"/>
    <cellStyle name="Normal 3 3 2 4 4 2 2" xfId="28094" xr:uid="{66BD0DD2-5819-4E05-8EAF-29C9927AFC73}"/>
    <cellStyle name="Normal 3 3 2 4 4 3" xfId="19766" xr:uid="{7781A203-5838-4FD7-AAB3-0DAFDD5D3559}"/>
    <cellStyle name="Normal 3 3 2 4 5" xfId="5883" xr:uid="{FD38A5C8-B0E1-4C9F-AF7E-7126D484C8B0}"/>
    <cellStyle name="Normal 3 3 2 4 5 2" xfId="14213" xr:uid="{A27740D6-8D3E-400B-B1F2-D89EA91E7F47}"/>
    <cellStyle name="Normal 3 3 2 4 5 2 2" xfId="30870" xr:uid="{0501D942-C58B-48AE-9B1A-E0CA95B3780A}"/>
    <cellStyle name="Normal 3 3 2 4 5 3" xfId="22542" xr:uid="{1BEEBE41-DEB3-4EEC-A2D1-8D00E3DE0837}"/>
    <cellStyle name="Normal 3 3 2 4 6" xfId="8661" xr:uid="{C83BE607-EE20-4EDD-A70B-3F0C526F47DA}"/>
    <cellStyle name="Normal 3 3 2 4 6 2" xfId="25318" xr:uid="{F73A9292-7687-46F0-BB13-F1FF2068F389}"/>
    <cellStyle name="Normal 3 3 2 4 7" xfId="16990" xr:uid="{3BC60FE7-10B4-49FB-BB67-B4FDCA9C0549}"/>
    <cellStyle name="Normal 3 3 2 5" xfId="550" xr:uid="{6F4D98D4-FD70-4C6F-8D5B-96E02C06D5BC}"/>
    <cellStyle name="Normal 3 3 2 5 2" xfId="1880" xr:uid="{5CA558BC-D9ED-43AC-A271-95BB42073813}"/>
    <cellStyle name="Normal 3 3 2 5 2 2" xfId="4670" xr:uid="{1D02DDB6-BEB9-4BEC-A5DC-989A7851D0FA}"/>
    <cellStyle name="Normal 3 3 2 5 2 2 2" xfId="13000" xr:uid="{4F7CD897-08C7-40A9-AD39-13BB3D0B31F6}"/>
    <cellStyle name="Normal 3 3 2 5 2 2 2 2" xfId="29657" xr:uid="{0FAFED7C-1479-497A-A2C8-7D724FC4EAFD}"/>
    <cellStyle name="Normal 3 3 2 5 2 2 3" xfId="21329" xr:uid="{25D078C1-AA46-47CA-9760-81E4B6D5E644}"/>
    <cellStyle name="Normal 3 3 2 5 2 3" xfId="7446" xr:uid="{CC12A371-2D77-474D-A48B-3FF7ECF6B250}"/>
    <cellStyle name="Normal 3 3 2 5 2 3 2" xfId="15776" xr:uid="{1EEF78C5-9833-48DD-8897-CAB1A66DF589}"/>
    <cellStyle name="Normal 3 3 2 5 2 3 2 2" xfId="32433" xr:uid="{03A2662B-19AA-464F-87AA-0F8D37B587A7}"/>
    <cellStyle name="Normal 3 3 2 5 2 3 3" xfId="24105" xr:uid="{21F7C991-F89C-45AC-A7E4-C52A7D3B92DF}"/>
    <cellStyle name="Normal 3 3 2 5 2 4" xfId="10224" xr:uid="{4D00FF8D-55C4-43DE-B5CB-8E1D8D49BB9E}"/>
    <cellStyle name="Normal 3 3 2 5 2 4 2" xfId="26881" xr:uid="{F0E66068-2406-4237-9B2C-52C38D1BFDEE}"/>
    <cellStyle name="Normal 3 3 2 5 2 5" xfId="18553" xr:uid="{1AB17C41-C790-4BBF-B8E4-9234F1C67F4A}"/>
    <cellStyle name="Normal 3 3 2 5 3" xfId="3343" xr:uid="{1B540E75-5F0D-4D90-BB44-560E3D7343CC}"/>
    <cellStyle name="Normal 3 3 2 5 3 2" xfId="11673" xr:uid="{57C82BF2-F0A9-4CF9-8523-A39706F5DBAD}"/>
    <cellStyle name="Normal 3 3 2 5 3 2 2" xfId="28330" xr:uid="{DEF85E45-562C-445D-B388-EED5C427943F}"/>
    <cellStyle name="Normal 3 3 2 5 3 3" xfId="20002" xr:uid="{DA74EE02-D9C4-4B5B-AA2E-B732645053EF}"/>
    <cellStyle name="Normal 3 3 2 5 4" xfId="6119" xr:uid="{CAD098A3-6872-4C9F-AB4E-52F30B5CF0F5}"/>
    <cellStyle name="Normal 3 3 2 5 4 2" xfId="14449" xr:uid="{9EF13D5F-2682-422B-8AD9-5B2A58B8CCDF}"/>
    <cellStyle name="Normal 3 3 2 5 4 2 2" xfId="31106" xr:uid="{68B6BF14-0A76-4EBF-AA41-BE108548B3E5}"/>
    <cellStyle name="Normal 3 3 2 5 4 3" xfId="22778" xr:uid="{78520905-695E-4A29-B375-8EE2955C6AFB}"/>
    <cellStyle name="Normal 3 3 2 5 5" xfId="8897" xr:uid="{F6DA2825-B411-4AE4-AD6A-917EF8885983}"/>
    <cellStyle name="Normal 3 3 2 5 5 2" xfId="25554" xr:uid="{8436EB47-7AD0-41C2-AB89-B807703A747F}"/>
    <cellStyle name="Normal 3 3 2 5 6" xfId="17226" xr:uid="{47CFCFB4-F5BB-4539-9E78-E513B579F433}"/>
    <cellStyle name="Normal 3 3 2 6" xfId="1027" xr:uid="{9524600A-3210-4CE8-AE79-8F4CA0BB1DAF}"/>
    <cellStyle name="Normal 3 3 2 6 2" xfId="2355" xr:uid="{BEC2C415-E78A-4D9A-ADC6-1ECCC7FB695F}"/>
    <cellStyle name="Normal 3 3 2 6 2 2" xfId="5145" xr:uid="{FC9B021B-5024-4466-BAF6-5F4079FC4C7C}"/>
    <cellStyle name="Normal 3 3 2 6 2 2 2" xfId="13475" xr:uid="{C87B9BA2-96D2-44B5-B753-855D73C891AD}"/>
    <cellStyle name="Normal 3 3 2 6 2 2 2 2" xfId="30132" xr:uid="{6F70B6CE-146D-4762-BF16-9EBB4163BB72}"/>
    <cellStyle name="Normal 3 3 2 6 2 2 3" xfId="21804" xr:uid="{30B292CD-A38D-4DDB-B1B8-C3954F3FFA51}"/>
    <cellStyle name="Normal 3 3 2 6 2 3" xfId="7921" xr:uid="{752CED0B-60F8-4CBF-9BE7-32ADCBC948E5}"/>
    <cellStyle name="Normal 3 3 2 6 2 3 2" xfId="16251" xr:uid="{C86C6EE3-CD93-45F4-BBB3-9AA81EDDF34F}"/>
    <cellStyle name="Normal 3 3 2 6 2 3 2 2" xfId="32908" xr:uid="{0F6795EF-B525-4316-889F-92091734D17F}"/>
    <cellStyle name="Normal 3 3 2 6 2 3 3" xfId="24580" xr:uid="{24332AC8-ABB8-4BA6-BE06-6573B2FB7926}"/>
    <cellStyle name="Normal 3 3 2 6 2 4" xfId="10699" xr:uid="{65657427-D785-4A96-B4C6-EFFB092260D1}"/>
    <cellStyle name="Normal 3 3 2 6 2 4 2" xfId="27356" xr:uid="{2CA315C5-283F-433B-AE57-76F11A3BDED1}"/>
    <cellStyle name="Normal 3 3 2 6 2 5" xfId="19028" xr:uid="{98CD41B5-A4C9-48A5-9FB0-111786D456DC}"/>
    <cellStyle name="Normal 3 3 2 6 3" xfId="3818" xr:uid="{61C45871-536F-47FF-BF77-3D9796460F31}"/>
    <cellStyle name="Normal 3 3 2 6 3 2" xfId="12148" xr:uid="{A3CD557F-358F-4EF0-AE1E-BA77A3BD0D68}"/>
    <cellStyle name="Normal 3 3 2 6 3 2 2" xfId="28805" xr:uid="{389D89E3-5F84-4B0F-86F2-E9137AEEF54B}"/>
    <cellStyle name="Normal 3 3 2 6 3 3" xfId="20477" xr:uid="{D2444E1F-FE1B-4C1D-88CD-AC0EC696D593}"/>
    <cellStyle name="Normal 3 3 2 6 4" xfId="6594" xr:uid="{477345EC-9A56-4735-A4E9-71D3CB237566}"/>
    <cellStyle name="Normal 3 3 2 6 4 2" xfId="14924" xr:uid="{A06FE82B-977E-4843-B421-39B3D3CB3EB8}"/>
    <cellStyle name="Normal 3 3 2 6 4 2 2" xfId="31581" xr:uid="{4FC0AA83-33D7-4500-AA3B-BD197E5A80D6}"/>
    <cellStyle name="Normal 3 3 2 6 4 3" xfId="23253" xr:uid="{1B00ACEF-E123-4AEC-AFB1-BD20E551ADB3}"/>
    <cellStyle name="Normal 3 3 2 6 5" xfId="9372" xr:uid="{76215805-E746-4EAF-AF07-D615F3AB1017}"/>
    <cellStyle name="Normal 3 3 2 6 5 2" xfId="26029" xr:uid="{5B3D3D36-57AD-4710-BB95-03BA03B984C9}"/>
    <cellStyle name="Normal 3 3 2 6 6" xfId="17701" xr:uid="{352E8FE2-260B-4973-9684-45CCE156F3D2}"/>
    <cellStyle name="Normal 3 3 2 7" xfId="1288" xr:uid="{CF436CC5-4AF2-4006-8868-5D73616E83BC}"/>
    <cellStyle name="Normal 3 3 2 7 2" xfId="2616" xr:uid="{26A6C5D4-8692-4C68-A2BF-53A730B63997}"/>
    <cellStyle name="Normal 3 3 2 7 2 2" xfId="5406" xr:uid="{593192A2-2D14-47F8-90E7-64EEA66AD71A}"/>
    <cellStyle name="Normal 3 3 2 7 2 2 2" xfId="13736" xr:uid="{F8957259-07E2-41B7-9FDF-329C354AE635}"/>
    <cellStyle name="Normal 3 3 2 7 2 2 2 2" xfId="30393" xr:uid="{38D4B489-0CF6-493C-A8EF-E82A219283C3}"/>
    <cellStyle name="Normal 3 3 2 7 2 2 3" xfId="22065" xr:uid="{4E003702-41A0-41FD-8ED2-BECA1A6BA83C}"/>
    <cellStyle name="Normal 3 3 2 7 2 3" xfId="8182" xr:uid="{4E51B950-DBFB-4F15-9819-14AA634ABBD3}"/>
    <cellStyle name="Normal 3 3 2 7 2 3 2" xfId="16512" xr:uid="{93B314BD-84C4-4718-9B6B-9C2C22466E50}"/>
    <cellStyle name="Normal 3 3 2 7 2 3 2 2" xfId="33169" xr:uid="{1A482797-4FE5-4638-9DBC-21C5E6D56E45}"/>
    <cellStyle name="Normal 3 3 2 7 2 3 3" xfId="24841" xr:uid="{4B1C81BC-DB15-4606-B446-DDE1304C6031}"/>
    <cellStyle name="Normal 3 3 2 7 2 4" xfId="10960" xr:uid="{13608406-B041-467C-878C-35F64CC322DF}"/>
    <cellStyle name="Normal 3 3 2 7 2 4 2" xfId="27617" xr:uid="{B6319B2D-A240-4BE5-BD7E-6880698AA0FF}"/>
    <cellStyle name="Normal 3 3 2 7 2 5" xfId="19289" xr:uid="{8B1C3918-0273-4178-ABC3-3006B01C3635}"/>
    <cellStyle name="Normal 3 3 2 7 3" xfId="4079" xr:uid="{E6EAEC54-5241-44D4-8B67-24FE94491FEF}"/>
    <cellStyle name="Normal 3 3 2 7 3 2" xfId="12409" xr:uid="{682667CF-879F-4475-B12F-CEA8E4A501CD}"/>
    <cellStyle name="Normal 3 3 2 7 3 2 2" xfId="29066" xr:uid="{74F69947-8C94-412B-83B9-3E3BD8B40952}"/>
    <cellStyle name="Normal 3 3 2 7 3 3" xfId="20738" xr:uid="{B48B9277-5626-4C2E-B43A-8A897B91CAA5}"/>
    <cellStyle name="Normal 3 3 2 7 4" xfId="6855" xr:uid="{1B050916-E9D7-40B1-A02A-02D3CC4C3257}"/>
    <cellStyle name="Normal 3 3 2 7 4 2" xfId="15185" xr:uid="{D0299D9F-0E6D-4FAC-AB8C-7C53F5F814AE}"/>
    <cellStyle name="Normal 3 3 2 7 4 2 2" xfId="31842" xr:uid="{38CF1D16-FABF-47E9-B94A-2230CBACD8D1}"/>
    <cellStyle name="Normal 3 3 2 7 4 3" xfId="23514" xr:uid="{CC2C5854-223E-4A1A-A301-0569721B7533}"/>
    <cellStyle name="Normal 3 3 2 7 5" xfId="9633" xr:uid="{22BD0BE6-84A3-4D09-9FD4-1B74BF7CBAD6}"/>
    <cellStyle name="Normal 3 3 2 7 5 2" xfId="26290" xr:uid="{A46B76C5-08EB-453A-A336-7536CE4435EA}"/>
    <cellStyle name="Normal 3 3 2 7 6" xfId="17962" xr:uid="{54CE545A-C6C8-4C25-B61F-18F6F1D338E0}"/>
    <cellStyle name="Normal 3 3 2 8" xfId="1406" xr:uid="{FE805511-F161-4EAF-8060-1F7AE43B6771}"/>
    <cellStyle name="Normal 3 3 2 8 2" xfId="4197" xr:uid="{F74CD857-9A02-4B9C-97EF-B1538410C834}"/>
    <cellStyle name="Normal 3 3 2 8 2 2" xfId="12527" xr:uid="{7D16D05B-BC9A-4001-AA6D-A5F6616B07D2}"/>
    <cellStyle name="Normal 3 3 2 8 2 2 2" xfId="29184" xr:uid="{548F4CF5-06F4-419D-8A27-0CE13185CF10}"/>
    <cellStyle name="Normal 3 3 2 8 2 3" xfId="20856" xr:uid="{AE6BEA58-9F60-497C-8759-E238CF948752}"/>
    <cellStyle name="Normal 3 3 2 8 3" xfId="6973" xr:uid="{D0C55AC6-5050-4875-93EA-BDE0E559A845}"/>
    <cellStyle name="Normal 3 3 2 8 3 2" xfId="15303" xr:uid="{0E924A5E-F4BF-44A1-9AD9-4E74AE1199EF}"/>
    <cellStyle name="Normal 3 3 2 8 3 2 2" xfId="31960" xr:uid="{B1CA4AE2-A9DB-407A-8275-83E185E09C28}"/>
    <cellStyle name="Normal 3 3 2 8 3 3" xfId="23632" xr:uid="{2788AE44-9069-42C5-B138-D65DACF7A1A6}"/>
    <cellStyle name="Normal 3 3 2 8 4" xfId="9751" xr:uid="{5C451C16-19F8-41F5-858E-13BF2E1CDBCB}"/>
    <cellStyle name="Normal 3 3 2 8 4 2" xfId="26408" xr:uid="{7C7D7691-94B2-41AC-B6EE-BB34303315E9}"/>
    <cellStyle name="Normal 3 3 2 8 5" xfId="18080" xr:uid="{B7C5A659-9E85-41F8-8005-B0A9CA9C06DF}"/>
    <cellStyle name="Normal 3 3 2 9" xfId="2869" xr:uid="{A5CBDE8F-A37D-4D1A-B793-549036A736BE}"/>
    <cellStyle name="Normal 3 3 2 9 2" xfId="11200" xr:uid="{9636CC75-BE76-4320-8368-B4679E95DE9D}"/>
    <cellStyle name="Normal 3 3 2 9 2 2" xfId="27857" xr:uid="{F963E6F4-58BE-4352-A662-C1245D19A4B8}"/>
    <cellStyle name="Normal 3 3 2 9 3" xfId="19529" xr:uid="{AF065D06-6216-412F-9446-8CB1EFDFEEEF}"/>
    <cellStyle name="Normal 3 3 3" xfId="124" xr:uid="{E7439D84-A3D3-4E54-BB8E-9E3370ABB651}"/>
    <cellStyle name="Normal 3 3 3 10" xfId="8478" xr:uid="{36800548-8F57-4F22-B5E4-D25E3A170AB3}"/>
    <cellStyle name="Normal 3 3 3 10 2" xfId="25135" xr:uid="{6E585292-12CB-4E4C-ACF2-262B94EC9CF8}"/>
    <cellStyle name="Normal 3 3 3 11" xfId="16807" xr:uid="{920405BE-77C5-4EA1-9269-7D505C95C913}"/>
    <cellStyle name="Normal 3 3 3 12" xfId="35609" xr:uid="{AA0F620B-DFEC-41D8-B695-11979E58E0F6}"/>
    <cellStyle name="Normal 3 3 3 2" xfId="246" xr:uid="{0A90604A-6FF7-4016-8576-A89613FD79D6}"/>
    <cellStyle name="Normal 3 3 3 2 2" xfId="488" xr:uid="{619CD5BC-8061-45A4-8AD0-91BE49FA3CFF}"/>
    <cellStyle name="Normal 3 3 3 2 2 2" xfId="965" xr:uid="{4328EE98-1060-4904-9E2A-D2FFC4DABAF4}"/>
    <cellStyle name="Normal 3 3 3 2 2 2 2" xfId="2293" xr:uid="{6FB2A29B-F922-4191-A459-25FC06289909}"/>
    <cellStyle name="Normal 3 3 3 2 2 2 2 2" xfId="5083" xr:uid="{E4DEFB56-1461-41E2-AC65-899C2FEE3322}"/>
    <cellStyle name="Normal 3 3 3 2 2 2 2 2 2" xfId="13413" xr:uid="{91679567-7211-46A7-938A-9A716EE36534}"/>
    <cellStyle name="Normal 3 3 3 2 2 2 2 2 2 2" xfId="30070" xr:uid="{C6781A9D-3129-428F-AA86-14BA74F96B1D}"/>
    <cellStyle name="Normal 3 3 3 2 2 2 2 2 3" xfId="21742" xr:uid="{EEAF5FFC-CCD1-4CE3-AFF1-87D0A4488F83}"/>
    <cellStyle name="Normal 3 3 3 2 2 2 2 3" xfId="7859" xr:uid="{600308CA-7FD7-41C8-AEAC-B920009268AD}"/>
    <cellStyle name="Normal 3 3 3 2 2 2 2 3 2" xfId="16189" xr:uid="{AAC2FF3C-C374-4A9F-8118-2E5718F0CD00}"/>
    <cellStyle name="Normal 3 3 3 2 2 2 2 3 2 2" xfId="32846" xr:uid="{F3453F8B-3742-42F3-AD40-92CEE7F226B5}"/>
    <cellStyle name="Normal 3 3 3 2 2 2 2 3 3" xfId="24518" xr:uid="{47F3C2C7-6265-4CF9-96E8-513E0426A24E}"/>
    <cellStyle name="Normal 3 3 3 2 2 2 2 4" xfId="10637" xr:uid="{B2C43D6F-4756-4DF0-8EF8-B4CB5122EC12}"/>
    <cellStyle name="Normal 3 3 3 2 2 2 2 4 2" xfId="27294" xr:uid="{992BF5AA-18ED-4CC5-9CC5-3822E391C617}"/>
    <cellStyle name="Normal 3 3 3 2 2 2 2 5" xfId="18966" xr:uid="{C6392F24-5A6F-4EE0-8E68-7E789F1B02B8}"/>
    <cellStyle name="Normal 3 3 3 2 2 2 3" xfId="3756" xr:uid="{84CFCE2F-F9A4-4F89-AA46-8DD09387DE0C}"/>
    <cellStyle name="Normal 3 3 3 2 2 2 3 2" xfId="12086" xr:uid="{2644F526-F426-45DC-8039-7EAC209B983E}"/>
    <cellStyle name="Normal 3 3 3 2 2 2 3 2 2" xfId="28743" xr:uid="{A807C7AD-18CF-4859-9825-84C0D155F793}"/>
    <cellStyle name="Normal 3 3 3 2 2 2 3 3" xfId="20415" xr:uid="{DCC367C8-2E25-4B92-87AA-DE39017D52E1}"/>
    <cellStyle name="Normal 3 3 3 2 2 2 4" xfId="6532" xr:uid="{1324244E-D51C-4A17-BCAA-B25A79334187}"/>
    <cellStyle name="Normal 3 3 3 2 2 2 4 2" xfId="14862" xr:uid="{09120D05-4C0F-46C5-90B9-622AEE63DB3B}"/>
    <cellStyle name="Normal 3 3 3 2 2 2 4 2 2" xfId="31519" xr:uid="{845C8742-A042-45DE-9EA9-2543596247E0}"/>
    <cellStyle name="Normal 3 3 3 2 2 2 4 3" xfId="23191" xr:uid="{9987A06A-D562-4238-A3D3-426256DF967E}"/>
    <cellStyle name="Normal 3 3 3 2 2 2 5" xfId="9310" xr:uid="{E36C653D-005E-434E-B653-A1CC43DCC77E}"/>
    <cellStyle name="Normal 3 3 3 2 2 2 5 2" xfId="25967" xr:uid="{102095E1-B2A7-4986-B7E6-4EB71F0A7D01}"/>
    <cellStyle name="Normal 3 3 3 2 2 2 6" xfId="17639" xr:uid="{48D73F41-0E59-4CCB-8622-BA0E408A4AAB}"/>
    <cellStyle name="Normal 3 3 3 2 2 3" xfId="1818" xr:uid="{23084CB3-3DA3-4D29-BDF6-0C58256629B0}"/>
    <cellStyle name="Normal 3 3 3 2 2 3 2" xfId="4608" xr:uid="{72F541FF-565E-445F-A7E3-B891F50BD3A9}"/>
    <cellStyle name="Normal 3 3 3 2 2 3 2 2" xfId="12938" xr:uid="{40666F3B-FCC0-4A2A-8E06-73CE023D2EA7}"/>
    <cellStyle name="Normal 3 3 3 2 2 3 2 2 2" xfId="29595" xr:uid="{AACB4239-12CF-40AE-A99A-63AB8538849F}"/>
    <cellStyle name="Normal 3 3 3 2 2 3 2 3" xfId="21267" xr:uid="{B621B8A8-A3D6-4F5D-8D85-3AC595223DF8}"/>
    <cellStyle name="Normal 3 3 3 2 2 3 3" xfId="7384" xr:uid="{706AECA0-DAED-42F6-81A8-9E6871F64C62}"/>
    <cellStyle name="Normal 3 3 3 2 2 3 3 2" xfId="15714" xr:uid="{0A367632-8DAF-4F8F-84A0-8A8705147C9F}"/>
    <cellStyle name="Normal 3 3 3 2 2 3 3 2 2" xfId="32371" xr:uid="{1254B9DE-B9A2-44EC-9D2D-A1F9BB24772B}"/>
    <cellStyle name="Normal 3 3 3 2 2 3 3 3" xfId="24043" xr:uid="{2F54D607-294E-40D4-A628-2E5FDF04BDE4}"/>
    <cellStyle name="Normal 3 3 3 2 2 3 4" xfId="10162" xr:uid="{B133E689-FDE5-4A78-A505-7887A4B84CC9}"/>
    <cellStyle name="Normal 3 3 3 2 2 3 4 2" xfId="26819" xr:uid="{161F1FC4-4C3C-474E-9E37-634D15DB7619}"/>
    <cellStyle name="Normal 3 3 3 2 2 3 5" xfId="18491" xr:uid="{14276C12-B755-4AE8-AB40-4AF683B99E91}"/>
    <cellStyle name="Normal 3 3 3 2 2 4" xfId="3281" xr:uid="{A9469AA2-71C5-456E-83E6-2064F662DB4E}"/>
    <cellStyle name="Normal 3 3 3 2 2 4 2" xfId="11611" xr:uid="{13EF631E-0C74-4BCC-8CBA-4FC7F1B44197}"/>
    <cellStyle name="Normal 3 3 3 2 2 4 2 2" xfId="28268" xr:uid="{8D182CE2-7565-4EB7-8026-E010398BED0D}"/>
    <cellStyle name="Normal 3 3 3 2 2 4 3" xfId="19940" xr:uid="{CB97075F-16B9-4525-B992-3DC879997B31}"/>
    <cellStyle name="Normal 3 3 3 2 2 5" xfId="6057" xr:uid="{BD60C81C-E988-431F-A87F-6534FB9CCD18}"/>
    <cellStyle name="Normal 3 3 3 2 2 5 2" xfId="14387" xr:uid="{9CAF5F2B-CA32-47E1-B1D5-1AF048746357}"/>
    <cellStyle name="Normal 3 3 3 2 2 5 2 2" xfId="31044" xr:uid="{6498BAD4-7C24-499B-8B3A-4B3E6357A395}"/>
    <cellStyle name="Normal 3 3 3 2 2 5 3" xfId="22716" xr:uid="{A58D2497-56E7-4D20-989F-67E25EB5E559}"/>
    <cellStyle name="Normal 3 3 3 2 2 6" xfId="8835" xr:uid="{7E65920E-C6E1-44B8-84AD-D9F3F3F6DE84}"/>
    <cellStyle name="Normal 3 3 3 2 2 6 2" xfId="25492" xr:uid="{B93BFD8F-BB99-4A12-88F7-9AB9CB8FB60C}"/>
    <cellStyle name="Normal 3 3 3 2 2 7" xfId="17164" xr:uid="{4155120F-E962-4D8B-B53B-314F4E404659}"/>
    <cellStyle name="Normal 3 3 3 2 3" xfId="724" xr:uid="{AB64B8EC-A4A8-47B6-A300-69D2D0917C61}"/>
    <cellStyle name="Normal 3 3 3 2 3 2" xfId="2054" xr:uid="{6FB5278A-6A1A-41BA-88DC-3BDE4DAB880B}"/>
    <cellStyle name="Normal 3 3 3 2 3 2 2" xfId="4844" xr:uid="{BD262866-8149-4D82-A99F-973ADE23F6F3}"/>
    <cellStyle name="Normal 3 3 3 2 3 2 2 2" xfId="13174" xr:uid="{980D838E-C80B-49C5-92CB-CDA2E74FCC98}"/>
    <cellStyle name="Normal 3 3 3 2 3 2 2 2 2" xfId="29831" xr:uid="{E495CC59-9E13-4F5F-92F5-FE687426D4D4}"/>
    <cellStyle name="Normal 3 3 3 2 3 2 2 3" xfId="21503" xr:uid="{FC232729-11D5-451F-989E-6099F011950A}"/>
    <cellStyle name="Normal 3 3 3 2 3 2 3" xfId="7620" xr:uid="{11E1259B-BEDE-461F-9EC0-2C5AEDDE3F99}"/>
    <cellStyle name="Normal 3 3 3 2 3 2 3 2" xfId="15950" xr:uid="{6F2D428F-27A7-4D60-9E71-503F366AE374}"/>
    <cellStyle name="Normal 3 3 3 2 3 2 3 2 2" xfId="32607" xr:uid="{43879719-1D5D-47FB-BF62-4A7C238AAE8E}"/>
    <cellStyle name="Normal 3 3 3 2 3 2 3 3" xfId="24279" xr:uid="{5170A0DC-A37C-4AE7-828F-95FCC16A76D1}"/>
    <cellStyle name="Normal 3 3 3 2 3 2 4" xfId="10398" xr:uid="{DE7F1DBC-92B9-431F-B2FF-CBA7C56D14C7}"/>
    <cellStyle name="Normal 3 3 3 2 3 2 4 2" xfId="27055" xr:uid="{84D5EF28-EAF6-4DCA-AAE1-803FB6374A37}"/>
    <cellStyle name="Normal 3 3 3 2 3 2 5" xfId="18727" xr:uid="{CDE4F54A-347C-4067-AE0E-CB2DBA6D475B}"/>
    <cellStyle name="Normal 3 3 3 2 3 3" xfId="3517" xr:uid="{37C2C3F3-C1A9-42F6-9D5D-2035B6345BD3}"/>
    <cellStyle name="Normal 3 3 3 2 3 3 2" xfId="11847" xr:uid="{288D5B8F-F20D-44E1-9EEF-8BEAC7AC5DFD}"/>
    <cellStyle name="Normal 3 3 3 2 3 3 2 2" xfId="28504" xr:uid="{F04F2690-9092-4528-9D99-F7106B9A188C}"/>
    <cellStyle name="Normal 3 3 3 2 3 3 3" xfId="20176" xr:uid="{AEFBC2C0-B37D-4FA9-8547-780D93ACA025}"/>
    <cellStyle name="Normal 3 3 3 2 3 4" xfId="6293" xr:uid="{57552804-3480-47F5-A2D1-579A8776FF42}"/>
    <cellStyle name="Normal 3 3 3 2 3 4 2" xfId="14623" xr:uid="{ADDF6E66-B995-4FE0-B960-D8C62A6E7A7E}"/>
    <cellStyle name="Normal 3 3 3 2 3 4 2 2" xfId="31280" xr:uid="{0B922484-BEF0-4FAD-A088-0F367B2D3AF7}"/>
    <cellStyle name="Normal 3 3 3 2 3 4 3" xfId="22952" xr:uid="{3A0ECA64-DE2B-44D1-89E2-01894A2C3A58}"/>
    <cellStyle name="Normal 3 3 3 2 3 5" xfId="9071" xr:uid="{E08CDA57-9E39-4065-9D0C-F789C7CCF3DE}"/>
    <cellStyle name="Normal 3 3 3 2 3 5 2" xfId="25728" xr:uid="{60BFD189-B0AA-4667-9ED2-FAFD490EE688}"/>
    <cellStyle name="Normal 3 3 3 2 3 6" xfId="17400" xr:uid="{6F812962-17AD-4EFB-B9F4-A2813C6C992C}"/>
    <cellStyle name="Normal 3 3 3 2 4" xfId="1201" xr:uid="{52B0DB7C-8FC8-4B69-A7B7-393CAF2AE30B}"/>
    <cellStyle name="Normal 3 3 3 2 4 2" xfId="2529" xr:uid="{7C64295B-A814-4984-A49F-5203791F5CD5}"/>
    <cellStyle name="Normal 3 3 3 2 4 2 2" xfId="5319" xr:uid="{3FFCBF39-0AEE-4C9A-B684-BF8F2DB45DEF}"/>
    <cellStyle name="Normal 3 3 3 2 4 2 2 2" xfId="13649" xr:uid="{CD77C1B3-4FA1-42DC-9F10-B2E255FEC0A3}"/>
    <cellStyle name="Normal 3 3 3 2 4 2 2 2 2" xfId="30306" xr:uid="{2BAED115-61AD-4C68-AFBA-F29607FFC4E1}"/>
    <cellStyle name="Normal 3 3 3 2 4 2 2 3" xfId="21978" xr:uid="{D3FCA4E7-E1BE-41B1-9C24-849786821B73}"/>
    <cellStyle name="Normal 3 3 3 2 4 2 3" xfId="8095" xr:uid="{C83B38DD-2B65-4B89-8DA1-C4F675088910}"/>
    <cellStyle name="Normal 3 3 3 2 4 2 3 2" xfId="16425" xr:uid="{D4CE7C67-7407-4965-A7AD-79EC8D08AAEB}"/>
    <cellStyle name="Normal 3 3 3 2 4 2 3 2 2" xfId="33082" xr:uid="{13A334F3-EE85-42E1-A5BB-ADE15674DE54}"/>
    <cellStyle name="Normal 3 3 3 2 4 2 3 3" xfId="24754" xr:uid="{50F55891-7D50-4E22-AA16-12C88C27D72B}"/>
    <cellStyle name="Normal 3 3 3 2 4 2 4" xfId="10873" xr:uid="{589D7A2B-4D83-4A98-AFD1-C6CCDB3F72B8}"/>
    <cellStyle name="Normal 3 3 3 2 4 2 4 2" xfId="27530" xr:uid="{EF226621-B816-492E-BF17-12ECDED98A28}"/>
    <cellStyle name="Normal 3 3 3 2 4 2 5" xfId="19202" xr:uid="{B9C69FF9-38AA-47FB-9A51-509E62B3729B}"/>
    <cellStyle name="Normal 3 3 3 2 4 3" xfId="3992" xr:uid="{BC479C4D-2858-4DFD-AD12-90B0E054961C}"/>
    <cellStyle name="Normal 3 3 3 2 4 3 2" xfId="12322" xr:uid="{70D1E235-50F2-4632-8525-4C670236CC71}"/>
    <cellStyle name="Normal 3 3 3 2 4 3 2 2" xfId="28979" xr:uid="{FB28C2E5-915D-4125-AC63-0BC14D3614F7}"/>
    <cellStyle name="Normal 3 3 3 2 4 3 3" xfId="20651" xr:uid="{12041079-84B7-46FE-BFE6-4B02FFE16496}"/>
    <cellStyle name="Normal 3 3 3 2 4 4" xfId="6768" xr:uid="{13E5E014-0832-47F9-8965-2D7978752CD5}"/>
    <cellStyle name="Normal 3 3 3 2 4 4 2" xfId="15098" xr:uid="{5E03B1F9-E637-47FC-B7F5-232B3777A08F}"/>
    <cellStyle name="Normal 3 3 3 2 4 4 2 2" xfId="31755" xr:uid="{B10665F9-F701-48EF-BD1E-D167B4014106}"/>
    <cellStyle name="Normal 3 3 3 2 4 4 3" xfId="23427" xr:uid="{2FB7F70F-8C20-409C-B6CD-89E1C6B92C9C}"/>
    <cellStyle name="Normal 3 3 3 2 4 5" xfId="9546" xr:uid="{ED983AC6-1B04-4A1E-A400-C30572236E1C}"/>
    <cellStyle name="Normal 3 3 3 2 4 5 2" xfId="26203" xr:uid="{925502B3-E1BB-439C-87CF-F43251B05CBE}"/>
    <cellStyle name="Normal 3 3 3 2 4 6" xfId="17875" xr:uid="{14FEFCBA-C05C-4236-9B43-727112A5222E}"/>
    <cellStyle name="Normal 3 3 3 2 5" xfId="1581" xr:uid="{450D9147-EA52-4C42-8F24-92EE87DEF239}"/>
    <cellStyle name="Normal 3 3 3 2 5 2" xfId="4371" xr:uid="{5D265BDB-0B44-4594-8BE8-3FEC40FA60AE}"/>
    <cellStyle name="Normal 3 3 3 2 5 2 2" xfId="12701" xr:uid="{7088BB6E-3DF6-4117-9ACF-551AA2D2D8D2}"/>
    <cellStyle name="Normal 3 3 3 2 5 2 2 2" xfId="29358" xr:uid="{344CC17B-F755-4CB1-AB90-530767E630DA}"/>
    <cellStyle name="Normal 3 3 3 2 5 2 3" xfId="21030" xr:uid="{D226901D-AEF8-4694-9642-F914E0924197}"/>
    <cellStyle name="Normal 3 3 3 2 5 3" xfId="7147" xr:uid="{36AF6D57-70EC-48F3-8E54-77DEBBF9C504}"/>
    <cellStyle name="Normal 3 3 3 2 5 3 2" xfId="15477" xr:uid="{CB3328CF-2493-4123-BC68-0E4C6E68190A}"/>
    <cellStyle name="Normal 3 3 3 2 5 3 2 2" xfId="32134" xr:uid="{3FEE4D7B-02A6-4C64-B27C-3A0927C7C48B}"/>
    <cellStyle name="Normal 3 3 3 2 5 3 3" xfId="23806" xr:uid="{AFC90889-872E-46A0-A691-4FCB33669925}"/>
    <cellStyle name="Normal 3 3 3 2 5 4" xfId="9925" xr:uid="{7A59F130-1B2C-4FB6-9B7E-6E818535A2E7}"/>
    <cellStyle name="Normal 3 3 3 2 5 4 2" xfId="26582" xr:uid="{59DF5E37-CB70-4485-81D7-A2CF8C00F21B}"/>
    <cellStyle name="Normal 3 3 3 2 5 5" xfId="18254" xr:uid="{9B168D1C-B0A3-4A22-9E12-D8E403541F33}"/>
    <cellStyle name="Normal 3 3 3 2 6" xfId="3044" xr:uid="{C2B760B5-2D2B-48C1-B259-BEDCFC257194}"/>
    <cellStyle name="Normal 3 3 3 2 6 2" xfId="11374" xr:uid="{0E56E9F2-3AD4-4C51-8073-91C6838EB765}"/>
    <cellStyle name="Normal 3 3 3 2 6 2 2" xfId="28031" xr:uid="{608E1F43-3A0A-4232-8D9F-C64622A286C1}"/>
    <cellStyle name="Normal 3 3 3 2 6 3" xfId="19703" xr:uid="{9EBB4455-9995-4763-AC65-DE6488453716}"/>
    <cellStyle name="Normal 3 3 3 2 7" xfId="5820" xr:uid="{F757ADE1-8F5C-4B33-BEA1-A8187FEB01AF}"/>
    <cellStyle name="Normal 3 3 3 2 7 2" xfId="14150" xr:uid="{53CA270C-E1E3-4B44-B07C-DF0F3C7C3023}"/>
    <cellStyle name="Normal 3 3 3 2 7 2 2" xfId="30807" xr:uid="{9F42290B-0CE3-49EF-AD62-EF715692675C}"/>
    <cellStyle name="Normal 3 3 3 2 7 3" xfId="22479" xr:uid="{0D5413EA-695F-41F3-986A-458156236E09}"/>
    <cellStyle name="Normal 3 3 3 2 8" xfId="8598" xr:uid="{EEC55C92-C8FE-46FE-BE5E-4706A6AE42CC}"/>
    <cellStyle name="Normal 3 3 3 2 8 2" xfId="25255" xr:uid="{9DA2E50A-EA77-4059-82FF-BAE789A46C53}"/>
    <cellStyle name="Normal 3 3 3 2 9" xfId="16927" xr:uid="{053EDA1E-749D-46CF-97F1-99AC18B7A0DB}"/>
    <cellStyle name="Normal 3 3 3 3" xfId="368" xr:uid="{DA2BF151-53FF-4C20-BD2D-D9D9DB4810C5}"/>
    <cellStyle name="Normal 3 3 3 3 2" xfId="847" xr:uid="{5E064093-0811-4CA2-92B6-2CDC1FB425E3}"/>
    <cellStyle name="Normal 3 3 3 3 2 2" xfId="2175" xr:uid="{80E4848F-1392-41D2-ABBE-475686CE2F8F}"/>
    <cellStyle name="Normal 3 3 3 3 2 2 2" xfId="4965" xr:uid="{73C71C52-24A4-4417-A7A0-EB55298AADEF}"/>
    <cellStyle name="Normal 3 3 3 3 2 2 2 2" xfId="13295" xr:uid="{2E54BD35-A28C-47D1-9B55-EAA7A5318FA5}"/>
    <cellStyle name="Normal 3 3 3 3 2 2 2 2 2" xfId="29952" xr:uid="{6662FE84-0810-45C1-ACBB-045C3EB70E23}"/>
    <cellStyle name="Normal 3 3 3 3 2 2 2 3" xfId="21624" xr:uid="{9EA7F1C3-9869-46EA-B2CD-66CDA8B1A81A}"/>
    <cellStyle name="Normal 3 3 3 3 2 2 3" xfId="7741" xr:uid="{746422B3-1682-458F-8021-CC1EDE72541A}"/>
    <cellStyle name="Normal 3 3 3 3 2 2 3 2" xfId="16071" xr:uid="{372F9CA1-C78E-451E-A7EF-540E51AD6408}"/>
    <cellStyle name="Normal 3 3 3 3 2 2 3 2 2" xfId="32728" xr:uid="{FD61C7CF-592A-409C-B246-D6A064F1D5AC}"/>
    <cellStyle name="Normal 3 3 3 3 2 2 3 3" xfId="24400" xr:uid="{D6E1288A-8D37-4032-9F18-858B5EB1D335}"/>
    <cellStyle name="Normal 3 3 3 3 2 2 4" xfId="10519" xr:uid="{AE60C398-BCCF-402E-A67A-4957CA718336}"/>
    <cellStyle name="Normal 3 3 3 3 2 2 4 2" xfId="27176" xr:uid="{085E7281-F336-4E6A-9634-3C44DE1450C0}"/>
    <cellStyle name="Normal 3 3 3 3 2 2 5" xfId="18848" xr:uid="{D70D686D-F464-42C7-ADD9-1CDEB425E3C2}"/>
    <cellStyle name="Normal 3 3 3 3 2 3" xfId="3638" xr:uid="{08A8FE48-4AB8-45DB-92D6-4049939A6E16}"/>
    <cellStyle name="Normal 3 3 3 3 2 3 2" xfId="11968" xr:uid="{26ECA7E9-103A-43C1-83B4-FEF23373B11B}"/>
    <cellStyle name="Normal 3 3 3 3 2 3 2 2" xfId="28625" xr:uid="{BF7AADE8-DE8B-486B-B1FF-69411CB46389}"/>
    <cellStyle name="Normal 3 3 3 3 2 3 3" xfId="20297" xr:uid="{8545E0D9-0BCC-4136-B242-6D4B475BE5C2}"/>
    <cellStyle name="Normal 3 3 3 3 2 4" xfId="6414" xr:uid="{B31F584D-A486-4163-8A43-363D9931476E}"/>
    <cellStyle name="Normal 3 3 3 3 2 4 2" xfId="14744" xr:uid="{5CB981AA-6429-4DC2-890A-556CFE8E54F1}"/>
    <cellStyle name="Normal 3 3 3 3 2 4 2 2" xfId="31401" xr:uid="{26E8F601-AB22-4A51-9CCE-9949CE40FA20}"/>
    <cellStyle name="Normal 3 3 3 3 2 4 3" xfId="23073" xr:uid="{9C8F9129-F62D-447B-A068-91C1D1177D3A}"/>
    <cellStyle name="Normal 3 3 3 3 2 5" xfId="9192" xr:uid="{3A04A66A-0F11-4C23-860F-4D4052A6F9C8}"/>
    <cellStyle name="Normal 3 3 3 3 2 5 2" xfId="25849" xr:uid="{C4D0FAE0-BD8F-4D78-A883-07C96ACF8FD7}"/>
    <cellStyle name="Normal 3 3 3 3 2 6" xfId="17521" xr:uid="{30034125-8E78-4E6E-86CE-15188267B738}"/>
    <cellStyle name="Normal 3 3 3 3 3" xfId="1698" xr:uid="{E93B87E7-1C45-41EE-BD47-8CECD7C4A8FE}"/>
    <cellStyle name="Normal 3 3 3 3 3 2" xfId="4488" xr:uid="{70BA57D1-777B-4E4D-87B9-7DD04F3EA7CB}"/>
    <cellStyle name="Normal 3 3 3 3 3 2 2" xfId="12818" xr:uid="{DDA1E0FF-4CE3-4409-B969-C80974B372D3}"/>
    <cellStyle name="Normal 3 3 3 3 3 2 2 2" xfId="29475" xr:uid="{06984A79-6D22-4430-8795-877C194FC64A}"/>
    <cellStyle name="Normal 3 3 3 3 3 2 3" xfId="21147" xr:uid="{8C80642C-CE51-4129-8BC3-9DCAEA1F756E}"/>
    <cellStyle name="Normal 3 3 3 3 3 3" xfId="7264" xr:uid="{7890B603-AC3B-41A0-86BD-E01CCD832025}"/>
    <cellStyle name="Normal 3 3 3 3 3 3 2" xfId="15594" xr:uid="{EB3F40FD-09CF-4E89-BB04-B02E6319F3B4}"/>
    <cellStyle name="Normal 3 3 3 3 3 3 2 2" xfId="32251" xr:uid="{968586BE-0A86-4D63-B0EB-22A742BAB3F7}"/>
    <cellStyle name="Normal 3 3 3 3 3 3 3" xfId="23923" xr:uid="{201E88ED-FBED-4594-A883-9083A9091729}"/>
    <cellStyle name="Normal 3 3 3 3 3 4" xfId="10042" xr:uid="{11300405-72AC-4316-A42B-D0D1B93F10A6}"/>
    <cellStyle name="Normal 3 3 3 3 3 4 2" xfId="26699" xr:uid="{22CCC7B3-65A1-42BC-9DD2-5F0D85AC9473}"/>
    <cellStyle name="Normal 3 3 3 3 3 5" xfId="18371" xr:uid="{765F10AD-DAAD-4998-8324-1D93E7AA6D32}"/>
    <cellStyle name="Normal 3 3 3 3 4" xfId="3161" xr:uid="{A23E4021-1DE7-46AE-B573-D667D32D8408}"/>
    <cellStyle name="Normal 3 3 3 3 4 2" xfId="11491" xr:uid="{C158CCB6-D9B2-44D8-9322-88958C675D76}"/>
    <cellStyle name="Normal 3 3 3 3 4 2 2" xfId="28148" xr:uid="{B2ECEB71-8642-4BC0-986C-DAADE6484259}"/>
    <cellStyle name="Normal 3 3 3 3 4 3" xfId="19820" xr:uid="{B9CD6E89-D063-470D-8E6A-056A6C95A3DF}"/>
    <cellStyle name="Normal 3 3 3 3 5" xfId="5937" xr:uid="{71B6ECCA-B96F-4496-A7AD-D6CC296E0008}"/>
    <cellStyle name="Normal 3 3 3 3 5 2" xfId="14267" xr:uid="{04E2F006-5F79-4D55-8BD9-ECF9D2A996FB}"/>
    <cellStyle name="Normal 3 3 3 3 5 2 2" xfId="30924" xr:uid="{F7A50423-97AA-4EA3-BCE6-184035BBBAD9}"/>
    <cellStyle name="Normal 3 3 3 3 5 3" xfId="22596" xr:uid="{F725EE21-DB9A-4604-8DE7-A97A0CF9C794}"/>
    <cellStyle name="Normal 3 3 3 3 6" xfId="8715" xr:uid="{263A91D2-7071-477F-B6E8-C85813FCC40A}"/>
    <cellStyle name="Normal 3 3 3 3 6 2" xfId="25372" xr:uid="{FB763202-5F3F-4BF3-AEE7-0D5C87872DE1}"/>
    <cellStyle name="Normal 3 3 3 3 7" xfId="17044" xr:uid="{00A56449-7F52-448B-A5E6-9C837962183F}"/>
    <cellStyle name="Normal 3 3 3 4" xfId="604" xr:uid="{B1AA49A7-CB64-44C7-A527-D826F82D5B54}"/>
    <cellStyle name="Normal 3 3 3 4 2" xfId="1934" xr:uid="{F5499C65-F759-41C4-BAC3-532C8FD0F1C6}"/>
    <cellStyle name="Normal 3 3 3 4 2 2" xfId="4724" xr:uid="{3DF4E71C-D7E5-4DA6-A500-5F322AB02A54}"/>
    <cellStyle name="Normal 3 3 3 4 2 2 2" xfId="13054" xr:uid="{0C8F4E3E-6956-4D85-9A5D-180C16721037}"/>
    <cellStyle name="Normal 3 3 3 4 2 2 2 2" xfId="29711" xr:uid="{4EB62B1D-12DE-41BB-8039-9072D6B8AA2E}"/>
    <cellStyle name="Normal 3 3 3 4 2 2 3" xfId="21383" xr:uid="{D4583ADA-56AF-490E-B8AD-24B4845A5692}"/>
    <cellStyle name="Normal 3 3 3 4 2 3" xfId="7500" xr:uid="{4014B7F7-15FC-498C-B4F9-AE4A814A283E}"/>
    <cellStyle name="Normal 3 3 3 4 2 3 2" xfId="15830" xr:uid="{6A3C0DCB-7239-4996-8EF3-8610CEC4172F}"/>
    <cellStyle name="Normal 3 3 3 4 2 3 2 2" xfId="32487" xr:uid="{3624E96A-828E-49B8-9EAF-4F8F6488B4EF}"/>
    <cellStyle name="Normal 3 3 3 4 2 3 3" xfId="24159" xr:uid="{32EB7673-47EB-4B04-B71D-4C966B2DCBD0}"/>
    <cellStyle name="Normal 3 3 3 4 2 4" xfId="10278" xr:uid="{86EF10DD-E296-4A5D-A906-89B83227B78D}"/>
    <cellStyle name="Normal 3 3 3 4 2 4 2" xfId="26935" xr:uid="{093857A1-53F9-44B0-98C5-FC64B1579161}"/>
    <cellStyle name="Normal 3 3 3 4 2 5" xfId="18607" xr:uid="{589DEB4F-DD6D-4891-8678-3494FC46EAD1}"/>
    <cellStyle name="Normal 3 3 3 4 3" xfId="3397" xr:uid="{0F93DFD4-B966-4B90-AEEE-DA7D6DA99898}"/>
    <cellStyle name="Normal 3 3 3 4 3 2" xfId="11727" xr:uid="{3BDF9AC8-C726-4DA9-9410-A1BF2781A5F3}"/>
    <cellStyle name="Normal 3 3 3 4 3 2 2" xfId="28384" xr:uid="{61109C7D-49E3-4B06-AE25-89039D2E1CEA}"/>
    <cellStyle name="Normal 3 3 3 4 3 3" xfId="20056" xr:uid="{F5449B02-8C1E-4BD2-83BC-6A6E933CFC3D}"/>
    <cellStyle name="Normal 3 3 3 4 4" xfId="6173" xr:uid="{C9A0EF90-8DD8-4D7F-B794-0DD50BC3B1F2}"/>
    <cellStyle name="Normal 3 3 3 4 4 2" xfId="14503" xr:uid="{977E9957-F45E-4661-8400-A9FE6779E445}"/>
    <cellStyle name="Normal 3 3 3 4 4 2 2" xfId="31160" xr:uid="{660B2CA8-E818-43FA-A6C4-DBF438680665}"/>
    <cellStyle name="Normal 3 3 3 4 4 3" xfId="22832" xr:uid="{85E094BF-5640-4494-B90D-AC02C18DD4E1}"/>
    <cellStyle name="Normal 3 3 3 4 5" xfId="8951" xr:uid="{BDEE1484-E775-43B4-BCDC-75F260E74DA1}"/>
    <cellStyle name="Normal 3 3 3 4 5 2" xfId="25608" xr:uid="{069411EB-DBED-4BC1-9925-E8F21D340760}"/>
    <cellStyle name="Normal 3 3 3 4 6" xfId="17280" xr:uid="{F652F778-45C4-4549-ABAF-A2DD6DB111BD}"/>
    <cellStyle name="Normal 3 3 3 5" xfId="1081" xr:uid="{D778A67D-B912-4C12-A418-061758EA6B37}"/>
    <cellStyle name="Normal 3 3 3 5 2" xfId="2409" xr:uid="{AD6C2A42-4B39-487C-8E08-B97D3C054B71}"/>
    <cellStyle name="Normal 3 3 3 5 2 2" xfId="5199" xr:uid="{8CFADCA2-04C3-4B8E-A353-ADAFCC6FBB13}"/>
    <cellStyle name="Normal 3 3 3 5 2 2 2" xfId="13529" xr:uid="{E53365EF-1F82-4DD3-AE50-DFC8FDDC5CF0}"/>
    <cellStyle name="Normal 3 3 3 5 2 2 2 2" xfId="30186" xr:uid="{93FA7E79-0BF2-49F6-AFAD-F6AD3AF6FE55}"/>
    <cellStyle name="Normal 3 3 3 5 2 2 3" xfId="21858" xr:uid="{98656D60-A521-49DE-947B-7FABABF72D02}"/>
    <cellStyle name="Normal 3 3 3 5 2 3" xfId="7975" xr:uid="{12B461F4-C47A-49F2-8602-7D33AC7B1847}"/>
    <cellStyle name="Normal 3 3 3 5 2 3 2" xfId="16305" xr:uid="{8BA8A521-B622-4E4A-B3E1-23EEF6A40F4C}"/>
    <cellStyle name="Normal 3 3 3 5 2 3 2 2" xfId="32962" xr:uid="{E0C0129C-ED86-4C3C-8CCD-2627D899F990}"/>
    <cellStyle name="Normal 3 3 3 5 2 3 3" xfId="24634" xr:uid="{4150474E-5520-4558-BA08-2894A87E04D0}"/>
    <cellStyle name="Normal 3 3 3 5 2 4" xfId="10753" xr:uid="{B0EF17CF-FB83-4A0A-B120-F995AE784AAC}"/>
    <cellStyle name="Normal 3 3 3 5 2 4 2" xfId="27410" xr:uid="{BAD749F3-DEFF-4CD1-A344-29D654391CDC}"/>
    <cellStyle name="Normal 3 3 3 5 2 5" xfId="19082" xr:uid="{5A918481-CEEF-47D5-BCBF-B72BA13B1591}"/>
    <cellStyle name="Normal 3 3 3 5 3" xfId="3872" xr:uid="{FD3B11DF-CEC1-447D-925C-8C1FB21BA6E7}"/>
    <cellStyle name="Normal 3 3 3 5 3 2" xfId="12202" xr:uid="{C42195CD-EAFA-4636-B0F3-7BA0A32D9FAB}"/>
    <cellStyle name="Normal 3 3 3 5 3 2 2" xfId="28859" xr:uid="{46C6D0C3-0E2E-413F-9991-7FA8F131E95F}"/>
    <cellStyle name="Normal 3 3 3 5 3 3" xfId="20531" xr:uid="{80E1BECD-BCFB-41A9-ABEE-76C563B8049A}"/>
    <cellStyle name="Normal 3 3 3 5 4" xfId="6648" xr:uid="{9C6F3F88-BD4B-47DE-8744-B9ED976742EC}"/>
    <cellStyle name="Normal 3 3 3 5 4 2" xfId="14978" xr:uid="{6BCC24F5-DD62-4EA9-8F3C-EEC2520378AF}"/>
    <cellStyle name="Normal 3 3 3 5 4 2 2" xfId="31635" xr:uid="{CDAC8C4C-927F-4A2F-8518-06DBBB0E400B}"/>
    <cellStyle name="Normal 3 3 3 5 4 3" xfId="23307" xr:uid="{100C6999-CCCA-4EA1-AB16-C409A7C71E8E}"/>
    <cellStyle name="Normal 3 3 3 5 5" xfId="9426" xr:uid="{9357BE58-B5BD-4A94-8A8D-4E707C38A8F2}"/>
    <cellStyle name="Normal 3 3 3 5 5 2" xfId="26083" xr:uid="{7DE0CE10-BE2B-4435-BB06-07969952DEA6}"/>
    <cellStyle name="Normal 3 3 3 5 6" xfId="17755" xr:uid="{B9316393-7597-475C-A098-FE3A25C03DE9}"/>
    <cellStyle name="Normal 3 3 3 6" xfId="1346" xr:uid="{CB17C656-38C7-4566-853E-9D166BE23573}"/>
    <cellStyle name="Normal 3 3 3 6 2" xfId="2674" xr:uid="{B81C7CE0-BF10-4330-B583-19D5C433C3AB}"/>
    <cellStyle name="Normal 3 3 3 6 2 2" xfId="5464" xr:uid="{5C1B233D-7100-41B9-8186-FD9292AC320B}"/>
    <cellStyle name="Normal 3 3 3 6 2 2 2" xfId="13794" xr:uid="{402C86CF-E40B-4D30-952C-99F00BC5ACAA}"/>
    <cellStyle name="Normal 3 3 3 6 2 2 2 2" xfId="30451" xr:uid="{91084A50-E13E-42EB-BFD7-54ED3BDDD167}"/>
    <cellStyle name="Normal 3 3 3 6 2 2 3" xfId="22123" xr:uid="{1E6400BE-4FB2-40B0-89FD-6E77BBFA73F6}"/>
    <cellStyle name="Normal 3 3 3 6 2 3" xfId="8240" xr:uid="{0577D43B-0C2F-4C08-BDAB-E33F32AE21E3}"/>
    <cellStyle name="Normal 3 3 3 6 2 3 2" xfId="16570" xr:uid="{47C5597B-2813-4A5C-B6C0-286CE9799964}"/>
    <cellStyle name="Normal 3 3 3 6 2 3 2 2" xfId="33227" xr:uid="{240D42D8-F4D2-4F0C-9FB1-48B27AF11DD6}"/>
    <cellStyle name="Normal 3 3 3 6 2 3 3" xfId="24899" xr:uid="{66E0BAB3-5347-41E4-A0F7-5B9913BCE6E1}"/>
    <cellStyle name="Normal 3 3 3 6 2 4" xfId="11018" xr:uid="{4D689036-399E-440A-9341-EE2DB186EF61}"/>
    <cellStyle name="Normal 3 3 3 6 2 4 2" xfId="27675" xr:uid="{F634BE07-2B42-4A24-ACCF-1D72CB2FC9DF}"/>
    <cellStyle name="Normal 3 3 3 6 2 5" xfId="19347" xr:uid="{FA1D1743-D676-477F-872C-44770C875D58}"/>
    <cellStyle name="Normal 3 3 3 6 3" xfId="4137" xr:uid="{617AB11B-DC7C-44EB-8327-D85B0C824CC0}"/>
    <cellStyle name="Normal 3 3 3 6 3 2" xfId="12467" xr:uid="{F7F7B94F-F7E2-4CEF-B472-346CA094DAF7}"/>
    <cellStyle name="Normal 3 3 3 6 3 2 2" xfId="29124" xr:uid="{4962E124-D4DA-4523-B4FC-30F1B5811933}"/>
    <cellStyle name="Normal 3 3 3 6 3 3" xfId="20796" xr:uid="{E480AF57-53F1-4CA5-BA43-A9272F2BEDB8}"/>
    <cellStyle name="Normal 3 3 3 6 4" xfId="6913" xr:uid="{5452CCD8-34F9-4D02-82D6-243838956D05}"/>
    <cellStyle name="Normal 3 3 3 6 4 2" xfId="15243" xr:uid="{A4FAC81E-33AE-4D01-813F-F81F8552CC60}"/>
    <cellStyle name="Normal 3 3 3 6 4 2 2" xfId="31900" xr:uid="{6D5873D8-5B85-480F-8A59-326731E7B914}"/>
    <cellStyle name="Normal 3 3 3 6 4 3" xfId="23572" xr:uid="{F02EFE37-9802-4D39-A985-BEA615C5DF75}"/>
    <cellStyle name="Normal 3 3 3 6 5" xfId="9691" xr:uid="{3FFCFEED-AAE7-44C7-B265-76A280C82082}"/>
    <cellStyle name="Normal 3 3 3 6 5 2" xfId="26348" xr:uid="{2F5ED0E3-464D-4D7F-875E-018428495552}"/>
    <cellStyle name="Normal 3 3 3 6 6" xfId="18020" xr:uid="{D5685007-871A-4F29-8626-9905850E21B4}"/>
    <cellStyle name="Normal 3 3 3 7" xfId="1461" xr:uid="{FFE234F2-C360-432B-BF23-B762346A9F5D}"/>
    <cellStyle name="Normal 3 3 3 7 2" xfId="4251" xr:uid="{570CE8A0-F15C-4460-9A39-771CE5BF23D8}"/>
    <cellStyle name="Normal 3 3 3 7 2 2" xfId="12581" xr:uid="{474A7EA7-E97A-400B-8029-5A9B84BDD939}"/>
    <cellStyle name="Normal 3 3 3 7 2 2 2" xfId="29238" xr:uid="{F31D1632-CB55-4F82-A32A-6B1C1F34D60F}"/>
    <cellStyle name="Normal 3 3 3 7 2 3" xfId="20910" xr:uid="{EFB6770C-1C5A-4ECE-AC35-96A9CC9B8E9C}"/>
    <cellStyle name="Normal 3 3 3 7 3" xfId="7027" xr:uid="{3793A8E0-92C7-4913-BC00-03D3A914AEC2}"/>
    <cellStyle name="Normal 3 3 3 7 3 2" xfId="15357" xr:uid="{73D21D34-2E39-42CC-9F05-099C85DC42B6}"/>
    <cellStyle name="Normal 3 3 3 7 3 2 2" xfId="32014" xr:uid="{D82A73C5-4002-4F05-BF7A-741A8B84A724}"/>
    <cellStyle name="Normal 3 3 3 7 3 3" xfId="23686" xr:uid="{A5AB55D8-A12A-4321-B5CB-551973413674}"/>
    <cellStyle name="Normal 3 3 3 7 4" xfId="9805" xr:uid="{5D775DCD-4B93-46C9-A0D0-A339E0187108}"/>
    <cellStyle name="Normal 3 3 3 7 4 2" xfId="26462" xr:uid="{C4FAC88B-AB3F-402C-9E3C-09118A3BA88C}"/>
    <cellStyle name="Normal 3 3 3 7 5" xfId="18134" xr:uid="{0D95072E-647E-4A1D-87ED-FC0BF426AA05}"/>
    <cellStyle name="Normal 3 3 3 8" xfId="2924" xr:uid="{DA619FEA-6637-48D2-B639-5148CA340A3B}"/>
    <cellStyle name="Normal 3 3 3 8 2" xfId="11254" xr:uid="{68FD7D13-B214-4429-8042-5DFC428C68BC}"/>
    <cellStyle name="Normal 3 3 3 8 2 2" xfId="27911" xr:uid="{5ADAD127-D018-46FC-BE75-48DFA9148ED9}"/>
    <cellStyle name="Normal 3 3 3 8 3" xfId="19583" xr:uid="{B4C55AC6-28DB-4D52-8546-E59A85D44759}"/>
    <cellStyle name="Normal 3 3 3 9" xfId="5700" xr:uid="{DE3CA2F3-5DEB-40EA-9C27-E2F837598A47}"/>
    <cellStyle name="Normal 3 3 3 9 2" xfId="14030" xr:uid="{0988C3D0-115B-4E24-B4B0-833E0C341628}"/>
    <cellStyle name="Normal 3 3 3 9 2 2" xfId="30687" xr:uid="{A5CF27EF-2B64-4976-A06D-CB0E1FA84AD9}"/>
    <cellStyle name="Normal 3 3 3 9 3" xfId="22359" xr:uid="{9712D8AA-1A82-426B-A70B-1D7436828408}"/>
    <cellStyle name="Normal 3 3 4" xfId="184" xr:uid="{F4AF5085-E355-4C30-B11B-ED904A43DF8F}"/>
    <cellStyle name="Normal 3 3 4 10" xfId="35610" xr:uid="{0751CE82-43EE-4FA3-8D4B-5F878B428004}"/>
    <cellStyle name="Normal 3 3 4 2" xfId="426" xr:uid="{B81E4C23-E6CD-4CBE-9723-094B424F4433}"/>
    <cellStyle name="Normal 3 3 4 2 2" xfId="903" xr:uid="{02A82AF5-000C-459C-8054-F8AC684EB1FF}"/>
    <cellStyle name="Normal 3 3 4 2 2 2" xfId="2231" xr:uid="{52AB4C68-73E4-4F8D-A468-9D4C4DFA7ECD}"/>
    <cellStyle name="Normal 3 3 4 2 2 2 2" xfId="5021" xr:uid="{1D6A11A6-F0E5-4EA5-8FCF-CB9B808731F7}"/>
    <cellStyle name="Normal 3 3 4 2 2 2 2 2" xfId="13351" xr:uid="{2C671185-30C7-48F0-8C58-0CBBDBFBA1EE}"/>
    <cellStyle name="Normal 3 3 4 2 2 2 2 2 2" xfId="30008" xr:uid="{3A56C7A3-2223-414D-B92F-286101306E15}"/>
    <cellStyle name="Normal 3 3 4 2 2 2 2 3" xfId="21680" xr:uid="{0100E732-819A-475E-ABBE-086FFAD98734}"/>
    <cellStyle name="Normal 3 3 4 2 2 2 3" xfId="7797" xr:uid="{2A40750A-FB9C-4B54-A3C4-70E3DDFF50C9}"/>
    <cellStyle name="Normal 3 3 4 2 2 2 3 2" xfId="16127" xr:uid="{18E73BDB-346C-4B05-BD94-D359D708BDF4}"/>
    <cellStyle name="Normal 3 3 4 2 2 2 3 2 2" xfId="32784" xr:uid="{A8D8D2CB-55CE-43D0-A2C4-B1997083E8C6}"/>
    <cellStyle name="Normal 3 3 4 2 2 2 3 3" xfId="24456" xr:uid="{7409E0E0-F474-464C-9BED-3FAB3E95F205}"/>
    <cellStyle name="Normal 3 3 4 2 2 2 4" xfId="10575" xr:uid="{51669B4F-1F0F-4248-980A-D9C61EBC514D}"/>
    <cellStyle name="Normal 3 3 4 2 2 2 4 2" xfId="27232" xr:uid="{2D366633-0EAC-49F0-95C7-370974150431}"/>
    <cellStyle name="Normal 3 3 4 2 2 2 5" xfId="18904" xr:uid="{FCCB9E75-CDC2-4370-B49C-F01592F2401B}"/>
    <cellStyle name="Normal 3 3 4 2 2 3" xfId="3694" xr:uid="{12B57513-237A-4004-A517-C64DF9C7F02C}"/>
    <cellStyle name="Normal 3 3 4 2 2 3 2" xfId="12024" xr:uid="{8510B36B-F967-4FE8-AF9B-AA19C5058256}"/>
    <cellStyle name="Normal 3 3 4 2 2 3 2 2" xfId="28681" xr:uid="{FA2D08A1-570F-41E8-A64C-777AA52C59E1}"/>
    <cellStyle name="Normal 3 3 4 2 2 3 3" xfId="20353" xr:uid="{27363F65-4033-48EF-BB7A-8DB06BA396B6}"/>
    <cellStyle name="Normal 3 3 4 2 2 4" xfId="6470" xr:uid="{9838CFDB-ECF7-4B35-B120-F75E75B5807A}"/>
    <cellStyle name="Normal 3 3 4 2 2 4 2" xfId="14800" xr:uid="{42E01ABE-7FE7-49A2-A45B-7911E26DC6D6}"/>
    <cellStyle name="Normal 3 3 4 2 2 4 2 2" xfId="31457" xr:uid="{33D70003-3B2D-4BF0-8396-835DD833CC97}"/>
    <cellStyle name="Normal 3 3 4 2 2 4 3" xfId="23129" xr:uid="{FF010D37-D436-453C-A390-1E2302705960}"/>
    <cellStyle name="Normal 3 3 4 2 2 5" xfId="9248" xr:uid="{47FBE42C-023F-4121-B2A7-D52B121CE5BD}"/>
    <cellStyle name="Normal 3 3 4 2 2 5 2" xfId="25905" xr:uid="{E3F6823F-A989-427D-847E-E6A73DC45471}"/>
    <cellStyle name="Normal 3 3 4 2 2 6" xfId="17577" xr:uid="{2AA55CFB-3864-4D8E-A797-C0C95EB9C847}"/>
    <cellStyle name="Normal 3 3 4 2 3" xfId="1756" xr:uid="{EC9278E4-BF5A-4F23-B708-38319FAE6E38}"/>
    <cellStyle name="Normal 3 3 4 2 3 2" xfId="4546" xr:uid="{3861A754-4C92-47E1-ADBC-157D0106887E}"/>
    <cellStyle name="Normal 3 3 4 2 3 2 2" xfId="12876" xr:uid="{E6452086-5E1A-426E-AAD9-9FD7CE099AD2}"/>
    <cellStyle name="Normal 3 3 4 2 3 2 2 2" xfId="29533" xr:uid="{BA7AFF84-B198-4E2B-8F82-E067968F2554}"/>
    <cellStyle name="Normal 3 3 4 2 3 2 3" xfId="21205" xr:uid="{5543142B-3CFB-44A6-8A79-86D8168173BF}"/>
    <cellStyle name="Normal 3 3 4 2 3 3" xfId="7322" xr:uid="{F3FB81A7-2468-4045-B9E7-A38C4A5D8182}"/>
    <cellStyle name="Normal 3 3 4 2 3 3 2" xfId="15652" xr:uid="{1E9FE9F4-6132-4BC4-B0FA-983FD35FAE5B}"/>
    <cellStyle name="Normal 3 3 4 2 3 3 2 2" xfId="32309" xr:uid="{3D51E90F-55CA-4EF8-B208-314BFE72D931}"/>
    <cellStyle name="Normal 3 3 4 2 3 3 3" xfId="23981" xr:uid="{8D905235-2022-4450-B551-575CE91E9E89}"/>
    <cellStyle name="Normal 3 3 4 2 3 4" xfId="10100" xr:uid="{404C7115-2A08-4CF1-ACB2-DB6532480317}"/>
    <cellStyle name="Normal 3 3 4 2 3 4 2" xfId="26757" xr:uid="{177CFE4F-C4EA-45AF-87EF-E9EE98FB7CAC}"/>
    <cellStyle name="Normal 3 3 4 2 3 5" xfId="18429" xr:uid="{387E409D-B0B1-4E2E-93ED-D704F3BE1BAB}"/>
    <cellStyle name="Normal 3 3 4 2 4" xfId="3219" xr:uid="{D45A994D-78C5-48D5-A089-25E85F0D9A3F}"/>
    <cellStyle name="Normal 3 3 4 2 4 2" xfId="11549" xr:uid="{F38DFEA3-1D40-4D8C-80E0-B1F94B086016}"/>
    <cellStyle name="Normal 3 3 4 2 4 2 2" xfId="28206" xr:uid="{DAA55EA1-D819-4844-9DE9-CD9431DF5FC9}"/>
    <cellStyle name="Normal 3 3 4 2 4 3" xfId="19878" xr:uid="{037B1C99-846D-4612-830D-F014782BA99A}"/>
    <cellStyle name="Normal 3 3 4 2 5" xfId="5995" xr:uid="{A3AB5B74-0F73-4193-A28E-E8CF68EE6C56}"/>
    <cellStyle name="Normal 3 3 4 2 5 2" xfId="14325" xr:uid="{20F3D3C4-CC46-4918-8E3B-645E2F1EB97F}"/>
    <cellStyle name="Normal 3 3 4 2 5 2 2" xfId="30982" xr:uid="{0C8600B9-BCC1-421D-93CB-FD1A863EE328}"/>
    <cellStyle name="Normal 3 3 4 2 5 3" xfId="22654" xr:uid="{E9940587-4057-4441-BE1C-06EC0728ABE9}"/>
    <cellStyle name="Normal 3 3 4 2 6" xfId="8773" xr:uid="{68924D64-07CC-4BF8-8CB2-FC4A48076CD1}"/>
    <cellStyle name="Normal 3 3 4 2 6 2" xfId="25430" xr:uid="{9E07BA04-4E25-4722-8445-7F4AF7447E2E}"/>
    <cellStyle name="Normal 3 3 4 2 7" xfId="17102" xr:uid="{DB06316F-56B7-460D-830C-45F1BB9F0EB8}"/>
    <cellStyle name="Normal 3 3 4 3" xfId="662" xr:uid="{EEDF0BA4-9D44-45C4-ADB4-2381ADFE4442}"/>
    <cellStyle name="Normal 3 3 4 3 2" xfId="1992" xr:uid="{E8D5B5E9-3E89-4EBA-B5C5-E32A52ADB882}"/>
    <cellStyle name="Normal 3 3 4 3 2 2" xfId="4782" xr:uid="{EB625DFE-038D-4E7E-BFDB-4DA2B5D78DB2}"/>
    <cellStyle name="Normal 3 3 4 3 2 2 2" xfId="13112" xr:uid="{B831B34F-E074-4FC2-B8D6-F23D2CB1C9B5}"/>
    <cellStyle name="Normal 3 3 4 3 2 2 2 2" xfId="29769" xr:uid="{9F93A714-99D2-4812-9B55-FE4673E2B9FA}"/>
    <cellStyle name="Normal 3 3 4 3 2 2 3" xfId="21441" xr:uid="{83492763-C768-45A6-9D1E-CAE7C261E9AE}"/>
    <cellStyle name="Normal 3 3 4 3 2 3" xfId="7558" xr:uid="{FD2F6492-57F0-4D0F-8263-C0EE60C01DB8}"/>
    <cellStyle name="Normal 3 3 4 3 2 3 2" xfId="15888" xr:uid="{67932CA4-FC91-47ED-8ACB-3D1D58E03C9D}"/>
    <cellStyle name="Normal 3 3 4 3 2 3 2 2" xfId="32545" xr:uid="{7CCF1819-9A7B-41DF-A0D0-48243945E122}"/>
    <cellStyle name="Normal 3 3 4 3 2 3 3" xfId="24217" xr:uid="{D2320C58-0ABB-40F0-B89D-5DF987CDF98C}"/>
    <cellStyle name="Normal 3 3 4 3 2 4" xfId="10336" xr:uid="{E0AD6F44-1CFF-4C65-BB12-A49968D55A08}"/>
    <cellStyle name="Normal 3 3 4 3 2 4 2" xfId="26993" xr:uid="{BC345C35-E1B2-4672-9539-CF650FEFC866}"/>
    <cellStyle name="Normal 3 3 4 3 2 5" xfId="18665" xr:uid="{BE860C36-35A0-4B2D-8413-AA9030B724C7}"/>
    <cellStyle name="Normal 3 3 4 3 3" xfId="3455" xr:uid="{27531F2A-BCA4-4215-B467-71D8297FE76E}"/>
    <cellStyle name="Normal 3 3 4 3 3 2" xfId="11785" xr:uid="{80EE8CF6-55F3-4F21-942D-4BA1251D328A}"/>
    <cellStyle name="Normal 3 3 4 3 3 2 2" xfId="28442" xr:uid="{FD9EF67F-4B05-421F-A69B-5204CF7AADD7}"/>
    <cellStyle name="Normal 3 3 4 3 3 3" xfId="20114" xr:uid="{FD6A8D4F-9D84-4E44-97A7-E653B10A5D57}"/>
    <cellStyle name="Normal 3 3 4 3 4" xfId="6231" xr:uid="{359DCCBC-E18D-4841-81CE-C1A1EF627524}"/>
    <cellStyle name="Normal 3 3 4 3 4 2" xfId="14561" xr:uid="{C8C6C25A-3457-4FC5-8C58-6A32A077F34E}"/>
    <cellStyle name="Normal 3 3 4 3 4 2 2" xfId="31218" xr:uid="{90BF6A7C-3E4A-4A85-BB47-C8CDD9F9A483}"/>
    <cellStyle name="Normal 3 3 4 3 4 3" xfId="22890" xr:uid="{FFF55D84-327D-4A94-B73C-DBA92A3C32F9}"/>
    <cellStyle name="Normal 3 3 4 3 5" xfId="9009" xr:uid="{2552EB7D-0A16-47F5-8F34-1A1D24D53C46}"/>
    <cellStyle name="Normal 3 3 4 3 5 2" xfId="25666" xr:uid="{9129537E-3838-4DB5-9147-8297073D14BD}"/>
    <cellStyle name="Normal 3 3 4 3 6" xfId="17338" xr:uid="{A781A099-4E19-4525-B2E6-C26149A7C439}"/>
    <cellStyle name="Normal 3 3 4 4" xfId="1139" xr:uid="{3FACAF4B-1C20-499E-9080-8D9B67D46F07}"/>
    <cellStyle name="Normal 3 3 4 4 2" xfId="2467" xr:uid="{4DE6EB57-9F59-4F14-8D4E-29FE484B3C17}"/>
    <cellStyle name="Normal 3 3 4 4 2 2" xfId="5257" xr:uid="{04E9D399-6F46-4A53-ACC9-7914FF4EC2FC}"/>
    <cellStyle name="Normal 3 3 4 4 2 2 2" xfId="13587" xr:uid="{E4C56FFA-8C95-46B2-BE48-6D498668550A}"/>
    <cellStyle name="Normal 3 3 4 4 2 2 2 2" xfId="30244" xr:uid="{0E585733-B1D4-4FA6-9696-5C64F93E5E9B}"/>
    <cellStyle name="Normal 3 3 4 4 2 2 3" xfId="21916" xr:uid="{965A30B8-395A-4D22-A95D-18D8AD6356D0}"/>
    <cellStyle name="Normal 3 3 4 4 2 3" xfId="8033" xr:uid="{5D84D989-2F7A-4B2E-B4F7-4555F58745C4}"/>
    <cellStyle name="Normal 3 3 4 4 2 3 2" xfId="16363" xr:uid="{FF61DA46-E09C-47DF-A9CD-AEEB67EC385C}"/>
    <cellStyle name="Normal 3 3 4 4 2 3 2 2" xfId="33020" xr:uid="{F0E9F7BA-855C-4D2A-B5EC-05B98A7A27AC}"/>
    <cellStyle name="Normal 3 3 4 4 2 3 3" xfId="24692" xr:uid="{626E2131-B3C1-401C-AE04-AAA8858875A7}"/>
    <cellStyle name="Normal 3 3 4 4 2 4" xfId="10811" xr:uid="{32BA1E6B-3C7D-43C5-B1A6-C08A361EA712}"/>
    <cellStyle name="Normal 3 3 4 4 2 4 2" xfId="27468" xr:uid="{A27CF44F-07FC-4EA0-AA1C-078676B5A7B0}"/>
    <cellStyle name="Normal 3 3 4 4 2 5" xfId="19140" xr:uid="{83827B3F-8EB4-4EBC-ADFD-60A392F1B915}"/>
    <cellStyle name="Normal 3 3 4 4 3" xfId="3930" xr:uid="{8AC0FCA7-A744-4C47-923F-8CC3D5CFECC4}"/>
    <cellStyle name="Normal 3 3 4 4 3 2" xfId="12260" xr:uid="{D2CEA56B-1B97-41CE-B8E1-068C2E95926A}"/>
    <cellStyle name="Normal 3 3 4 4 3 2 2" xfId="28917" xr:uid="{D952BB2E-95A7-40B0-AA59-A6A5AE6CEEF7}"/>
    <cellStyle name="Normal 3 3 4 4 3 3" xfId="20589" xr:uid="{5091EE7C-6F32-4D7E-84B4-4F651501A69B}"/>
    <cellStyle name="Normal 3 3 4 4 4" xfId="6706" xr:uid="{DBD9D4D7-016E-4D1A-8B63-E4D40C025B93}"/>
    <cellStyle name="Normal 3 3 4 4 4 2" xfId="15036" xr:uid="{C986E771-F96D-4262-B066-FB4BDFAB09D5}"/>
    <cellStyle name="Normal 3 3 4 4 4 2 2" xfId="31693" xr:uid="{CE2FCE5D-6A8A-4111-929F-1780B24CA281}"/>
    <cellStyle name="Normal 3 3 4 4 4 3" xfId="23365" xr:uid="{F9127FA6-7CD7-4F4D-B763-FE472162E43C}"/>
    <cellStyle name="Normal 3 3 4 4 5" xfId="9484" xr:uid="{AA370962-41FE-4239-9C02-7B3B691B04C6}"/>
    <cellStyle name="Normal 3 3 4 4 5 2" xfId="26141" xr:uid="{97AB15F4-3935-4883-93D4-0A926C916B76}"/>
    <cellStyle name="Normal 3 3 4 4 6" xfId="17813" xr:uid="{DABF100E-67FB-4577-899C-81D9FCA8DD14}"/>
    <cellStyle name="Normal 3 3 4 5" xfId="1519" xr:uid="{C15A136A-7F79-4AA1-9597-3487742C03E7}"/>
    <cellStyle name="Normal 3 3 4 5 2" xfId="4309" xr:uid="{B3C602C4-32C4-4060-823E-DB36F611F3C4}"/>
    <cellStyle name="Normal 3 3 4 5 2 2" xfId="12639" xr:uid="{F7557E0E-E745-44FE-A58E-FC4EE52B0972}"/>
    <cellStyle name="Normal 3 3 4 5 2 2 2" xfId="29296" xr:uid="{286BF20F-23BD-454F-91EB-9D1140707330}"/>
    <cellStyle name="Normal 3 3 4 5 2 3" xfId="20968" xr:uid="{71E8FB21-ADBA-40E7-AF0F-82800615D5CD}"/>
    <cellStyle name="Normal 3 3 4 5 3" xfId="7085" xr:uid="{A0895674-B7B7-4AC3-87A4-70A25A7FDCBC}"/>
    <cellStyle name="Normal 3 3 4 5 3 2" xfId="15415" xr:uid="{6DA53273-C934-40C9-892E-03BEAF2A2D14}"/>
    <cellStyle name="Normal 3 3 4 5 3 2 2" xfId="32072" xr:uid="{0D3CA8D1-DE1D-44FD-BBFB-1710EFDE9EBD}"/>
    <cellStyle name="Normal 3 3 4 5 3 3" xfId="23744" xr:uid="{A405492B-D8BF-4CA9-9AC5-816964ADCE36}"/>
    <cellStyle name="Normal 3 3 4 5 4" xfId="9863" xr:uid="{2928F673-1054-4EC9-953F-D9CFE9D900B5}"/>
    <cellStyle name="Normal 3 3 4 5 4 2" xfId="26520" xr:uid="{3038DA9C-49F2-4738-B1BB-A2E7A72D01A4}"/>
    <cellStyle name="Normal 3 3 4 5 5" xfId="18192" xr:uid="{7A03B444-6D61-4DA6-A27A-5513A5004B1B}"/>
    <cellStyle name="Normal 3 3 4 6" xfId="2982" xr:uid="{2965A5D1-4910-4D68-A719-047F350F23F2}"/>
    <cellStyle name="Normal 3 3 4 6 2" xfId="11312" xr:uid="{F77AAF56-BE94-412E-9C5B-091D3B80997D}"/>
    <cellStyle name="Normal 3 3 4 6 2 2" xfId="27969" xr:uid="{88C4DA41-C091-4D64-AE16-0E233FF1857D}"/>
    <cellStyle name="Normal 3 3 4 6 3" xfId="19641" xr:uid="{360A425E-0EF0-4D5C-880F-6F2CA1F70D34}"/>
    <cellStyle name="Normal 3 3 4 7" xfId="5758" xr:uid="{0328DA9A-F1E5-4318-AA12-CBEA142C9CAF}"/>
    <cellStyle name="Normal 3 3 4 7 2" xfId="14088" xr:uid="{5C7CB9E8-C56C-45F5-9279-F9A3CE0B8893}"/>
    <cellStyle name="Normal 3 3 4 7 2 2" xfId="30745" xr:uid="{421DE064-42C7-41FF-8773-B23BC06B9043}"/>
    <cellStyle name="Normal 3 3 4 7 3" xfId="22417" xr:uid="{4F3BD94B-380B-4DF5-9BD5-F11D9C6D6660}"/>
    <cellStyle name="Normal 3 3 4 8" xfId="8536" xr:uid="{D8A22BB0-07E9-48CC-AA9F-B1F611BDE94A}"/>
    <cellStyle name="Normal 3 3 4 8 2" xfId="25193" xr:uid="{5DE55A1B-11DE-4BD7-A425-63F2DEA5C4A0}"/>
    <cellStyle name="Normal 3 3 4 9" xfId="16865" xr:uid="{52FE6572-40A7-4855-B5D7-4FA41B747C4A}"/>
    <cellStyle name="Normal 3 3 5" xfId="292" xr:uid="{5483105E-E569-4016-9238-8CE007534DD3}"/>
    <cellStyle name="Normal 3 3 5 2" xfId="774" xr:uid="{870209BB-3F9F-414A-9346-C7A83D92ED6E}"/>
    <cellStyle name="Normal 3 3 5 2 2" xfId="2102" xr:uid="{950FDEBD-464F-49A3-AB8C-0960B1D8496F}"/>
    <cellStyle name="Normal 3 3 5 2 2 2" xfId="4892" xr:uid="{87FE3E6F-528A-444B-BD34-FA30881ACC4A}"/>
    <cellStyle name="Normal 3 3 5 2 2 2 2" xfId="13222" xr:uid="{483E2795-F08A-4BC3-8775-CB890AC9BA43}"/>
    <cellStyle name="Normal 3 3 5 2 2 2 2 2" xfId="29879" xr:uid="{4C270BE1-98A6-4F80-91F4-F9251B2142C5}"/>
    <cellStyle name="Normal 3 3 5 2 2 2 3" xfId="21551" xr:uid="{7E8A8699-97FE-4CED-8E84-B683C9705759}"/>
    <cellStyle name="Normal 3 3 5 2 2 3" xfId="7668" xr:uid="{5D0B6A67-08DF-45E7-A881-B164EEC2689D}"/>
    <cellStyle name="Normal 3 3 5 2 2 3 2" xfId="15998" xr:uid="{C80674D2-D5FC-455E-B1DD-F87F7A017D60}"/>
    <cellStyle name="Normal 3 3 5 2 2 3 2 2" xfId="32655" xr:uid="{B15B2141-178A-49AE-8103-EB0A94C93F19}"/>
    <cellStyle name="Normal 3 3 5 2 2 3 3" xfId="24327" xr:uid="{72AAFAEB-40B7-4758-88C8-180B32C90EA0}"/>
    <cellStyle name="Normal 3 3 5 2 2 4" xfId="10446" xr:uid="{853AE199-A867-4E1E-B4AF-CD74771E5456}"/>
    <cellStyle name="Normal 3 3 5 2 2 4 2" xfId="27103" xr:uid="{EA070F7D-91C7-4EB4-9BAE-A206B91CAF2C}"/>
    <cellStyle name="Normal 3 3 5 2 2 5" xfId="18775" xr:uid="{DFE5F0E0-AC81-4F6D-B787-345CF8FBCF56}"/>
    <cellStyle name="Normal 3 3 5 2 3" xfId="3565" xr:uid="{1D44F0FE-D38D-4D79-ACF5-96636E0BC59F}"/>
    <cellStyle name="Normal 3 3 5 2 3 2" xfId="11895" xr:uid="{58024743-5820-4AD7-B2DB-1E988C2347C8}"/>
    <cellStyle name="Normal 3 3 5 2 3 2 2" xfId="28552" xr:uid="{B591562E-D5C2-45E7-8AC8-4DB4D6CFEA91}"/>
    <cellStyle name="Normal 3 3 5 2 3 3" xfId="20224" xr:uid="{3A850153-E6B3-483A-9091-04243681B56B}"/>
    <cellStyle name="Normal 3 3 5 2 4" xfId="6341" xr:uid="{DC4CB1E3-16D0-4798-885D-581DB9B67C82}"/>
    <cellStyle name="Normal 3 3 5 2 4 2" xfId="14671" xr:uid="{D8C0A9BF-A5F1-4FD3-BA10-CE495E87CE20}"/>
    <cellStyle name="Normal 3 3 5 2 4 2 2" xfId="31328" xr:uid="{AB3337D9-C9F3-42D0-9A6B-368283C0CBB9}"/>
    <cellStyle name="Normal 3 3 5 2 4 3" xfId="23000" xr:uid="{727B8566-A4D0-4E34-982E-00D1F8C24AC1}"/>
    <cellStyle name="Normal 3 3 5 2 5" xfId="9119" xr:uid="{2F72CA6A-4D41-467C-9ADD-1307005D7E08}"/>
    <cellStyle name="Normal 3 3 5 2 5 2" xfId="25776" xr:uid="{8F2E3BD7-8B91-4A7F-B48C-50B0661D0AEA}"/>
    <cellStyle name="Normal 3 3 5 2 6" xfId="17448" xr:uid="{EEAAF460-6083-440F-8030-08DE73D71FCB}"/>
    <cellStyle name="Normal 3 3 5 3" xfId="1622" xr:uid="{6B8ACFC4-A5BB-4AF0-B93E-7FC830CCE3C4}"/>
    <cellStyle name="Normal 3 3 5 3 2" xfId="4412" xr:uid="{A272AA4F-6ABB-4E0E-9D4D-2E62138DA6FD}"/>
    <cellStyle name="Normal 3 3 5 3 2 2" xfId="12742" xr:uid="{FD2324EE-5B72-4D4A-8F72-040D21FA0E27}"/>
    <cellStyle name="Normal 3 3 5 3 2 2 2" xfId="29399" xr:uid="{A204A990-6DE2-4159-94C0-1C1A24AC0EBB}"/>
    <cellStyle name="Normal 3 3 5 3 2 3" xfId="21071" xr:uid="{C8FAA889-7704-465D-A406-3482E7C606E9}"/>
    <cellStyle name="Normal 3 3 5 3 3" xfId="7188" xr:uid="{487C876C-6C3D-4BFD-9520-3DA7CC5F1083}"/>
    <cellStyle name="Normal 3 3 5 3 3 2" xfId="15518" xr:uid="{00FE17B8-EEF1-4373-A4EB-75039403B50A}"/>
    <cellStyle name="Normal 3 3 5 3 3 2 2" xfId="32175" xr:uid="{16A6353E-8AD6-4658-A222-B02D3CBB6171}"/>
    <cellStyle name="Normal 3 3 5 3 3 3" xfId="23847" xr:uid="{886751FF-2042-4529-9BB6-C98738593835}"/>
    <cellStyle name="Normal 3 3 5 3 4" xfId="9966" xr:uid="{2DE1D385-9CA4-4AB2-853E-872CEEDF8FE4}"/>
    <cellStyle name="Normal 3 3 5 3 4 2" xfId="26623" xr:uid="{28804A84-3967-4E57-A79E-0492C6F8B245}"/>
    <cellStyle name="Normal 3 3 5 3 5" xfId="18295" xr:uid="{BBBC3803-7711-4D39-A002-780F86DAEF2B}"/>
    <cellStyle name="Normal 3 3 5 4" xfId="3085" xr:uid="{FC466EB0-5EAB-4A82-AF5A-A923BF33E675}"/>
    <cellStyle name="Normal 3 3 5 4 2" xfId="11415" xr:uid="{FAEF57C0-C60E-49AE-9EDC-4CC5387A3E34}"/>
    <cellStyle name="Normal 3 3 5 4 2 2" xfId="28072" xr:uid="{208996F6-015B-4D97-ABF8-D0E155CF5249}"/>
    <cellStyle name="Normal 3 3 5 4 3" xfId="19744" xr:uid="{57E323B9-B33E-4A47-9A11-06C9114EB52E}"/>
    <cellStyle name="Normal 3 3 5 5" xfId="5861" xr:uid="{ACAA6FE3-7D81-4D86-87AB-E253CA374C58}"/>
    <cellStyle name="Normal 3 3 5 5 2" xfId="14191" xr:uid="{C6070BBA-8241-4FCA-ACE6-6DB2ECA00CEA}"/>
    <cellStyle name="Normal 3 3 5 5 2 2" xfId="30848" xr:uid="{522CF566-EAF7-4042-A471-0B5448672C39}"/>
    <cellStyle name="Normal 3 3 5 5 3" xfId="22520" xr:uid="{BBE67794-86A3-46DF-9246-B52A21824891}"/>
    <cellStyle name="Normal 3 3 5 6" xfId="8639" xr:uid="{094EA1EB-B853-4B55-8D5A-A396A23D90D0}"/>
    <cellStyle name="Normal 3 3 5 6 2" xfId="25296" xr:uid="{08BA85F8-151F-4911-9280-5A1B7EE89CF3}"/>
    <cellStyle name="Normal 3 3 5 7" xfId="16968" xr:uid="{F768CF69-08FE-4BEA-BCE5-16DABBB37701}"/>
    <cellStyle name="Normal 3 3 5 8" xfId="35611" xr:uid="{23D1C2BA-2F75-474B-8ACF-5244E232A0BB}"/>
    <cellStyle name="Normal 3 3 6" xfId="528" xr:uid="{812A2841-E73C-4212-9285-05F1A2274F3B}"/>
    <cellStyle name="Normal 3 3 6 2" xfId="1858" xr:uid="{668E5781-AA9C-4F1E-BF01-D275156A1B50}"/>
    <cellStyle name="Normal 3 3 6 2 2" xfId="4648" xr:uid="{3FFACAEC-26BE-4FEB-AB04-82222FE5CB8E}"/>
    <cellStyle name="Normal 3 3 6 2 2 2" xfId="12978" xr:uid="{52FA128F-9399-4844-9FCE-938EDF1BA920}"/>
    <cellStyle name="Normal 3 3 6 2 2 2 2" xfId="29635" xr:uid="{064C3456-2727-48E5-ADF7-6583775DCEFB}"/>
    <cellStyle name="Normal 3 3 6 2 2 3" xfId="21307" xr:uid="{D2623604-C94E-4C0B-8897-C2CB214BBB41}"/>
    <cellStyle name="Normal 3 3 6 2 3" xfId="7424" xr:uid="{0015C4D7-FFD1-4798-9F9A-3CC10289105A}"/>
    <cellStyle name="Normal 3 3 6 2 3 2" xfId="15754" xr:uid="{4F60E98E-6502-4E16-948A-8CA896060AAA}"/>
    <cellStyle name="Normal 3 3 6 2 3 2 2" xfId="32411" xr:uid="{3DAF1839-262C-4718-A56A-190965E1C849}"/>
    <cellStyle name="Normal 3 3 6 2 3 3" xfId="24083" xr:uid="{FBBD9FE2-34C2-4F59-8FB5-713B4D679E36}"/>
    <cellStyle name="Normal 3 3 6 2 4" xfId="10202" xr:uid="{5199F14C-AF4E-4656-AD2B-DBEA0CE5824A}"/>
    <cellStyle name="Normal 3 3 6 2 4 2" xfId="26859" xr:uid="{E0C57D01-21C8-47B6-AB16-675689FF29A1}"/>
    <cellStyle name="Normal 3 3 6 2 5" xfId="18531" xr:uid="{E3233AAA-9F97-4142-9A88-6D5A707EC150}"/>
    <cellStyle name="Normal 3 3 6 3" xfId="3321" xr:uid="{A44DE15E-2B01-4EFF-A27F-849376440FAF}"/>
    <cellStyle name="Normal 3 3 6 3 2" xfId="11651" xr:uid="{6312C009-FD9D-4A29-941B-E8EBC1C40F3B}"/>
    <cellStyle name="Normal 3 3 6 3 2 2" xfId="28308" xr:uid="{B57F2D52-1365-4742-A8D7-C90D7F2E2355}"/>
    <cellStyle name="Normal 3 3 6 3 3" xfId="19980" xr:uid="{45913AC1-6BC8-4479-8454-0A355344C396}"/>
    <cellStyle name="Normal 3 3 6 4" xfId="6097" xr:uid="{F6AC1AC6-E29C-4428-94E9-AABED3CF2635}"/>
    <cellStyle name="Normal 3 3 6 4 2" xfId="14427" xr:uid="{B6FB93DC-99E4-42DE-96A5-BDE97EF7AF89}"/>
    <cellStyle name="Normal 3 3 6 4 2 2" xfId="31084" xr:uid="{8CB25B3F-C356-4FE6-BB0B-161AE152C6F7}"/>
    <cellStyle name="Normal 3 3 6 4 3" xfId="22756" xr:uid="{CC3603FD-247E-4C6A-8BB3-C23E456F4418}"/>
    <cellStyle name="Normal 3 3 6 5" xfId="8875" xr:uid="{789489EB-0766-446C-B070-FB068DBFCADA}"/>
    <cellStyle name="Normal 3 3 6 5 2" xfId="25532" xr:uid="{86B9D379-4FFF-4A6A-AE29-D64D503D5840}"/>
    <cellStyle name="Normal 3 3 6 6" xfId="17204" xr:uid="{21B98206-1C59-4F90-8673-EFAE5388DFBF}"/>
    <cellStyle name="Normal 3 3 6 7" xfId="35612" xr:uid="{213F747B-A949-4D44-B90C-BD7B3D2681E4}"/>
    <cellStyle name="Normal 3 3 7" xfId="1005" xr:uid="{97003412-2436-432A-8DA4-AD4B9E5628F0}"/>
    <cellStyle name="Normal 3 3 7 2" xfId="2333" xr:uid="{034B9878-02E3-4099-82CF-01B56420827E}"/>
    <cellStyle name="Normal 3 3 7 2 2" xfId="5123" xr:uid="{C2F72A75-2B09-44F7-A5A3-82E389EA96ED}"/>
    <cellStyle name="Normal 3 3 7 2 2 2" xfId="13453" xr:uid="{2C307969-67FA-495E-8DFE-597A8C964C98}"/>
    <cellStyle name="Normal 3 3 7 2 2 2 2" xfId="30110" xr:uid="{297E4DCC-EE5D-497A-A693-1FA4537EA996}"/>
    <cellStyle name="Normal 3 3 7 2 2 3" xfId="21782" xr:uid="{9A2DEF34-39D2-4266-86BA-A1DCC11D066B}"/>
    <cellStyle name="Normal 3 3 7 2 3" xfId="7899" xr:uid="{1C67C647-EE33-461E-8E7A-6FF415ABD97E}"/>
    <cellStyle name="Normal 3 3 7 2 3 2" xfId="16229" xr:uid="{191456E7-A44F-4049-918C-7EE3DD62CF4F}"/>
    <cellStyle name="Normal 3 3 7 2 3 2 2" xfId="32886" xr:uid="{FF1A8A65-4219-46DD-A57B-6806ED0E55CD}"/>
    <cellStyle name="Normal 3 3 7 2 3 3" xfId="24558" xr:uid="{B8B66CF6-8CE7-4363-A35B-E61EBE1D9290}"/>
    <cellStyle name="Normal 3 3 7 2 4" xfId="10677" xr:uid="{49F47570-E7C8-4788-9675-272976E1BEC1}"/>
    <cellStyle name="Normal 3 3 7 2 4 2" xfId="27334" xr:uid="{DC1E3758-DAE9-47A9-BBC4-206881971D20}"/>
    <cellStyle name="Normal 3 3 7 2 5" xfId="19006" xr:uid="{B13BED7A-4A35-4FAB-B3C6-8F59706D2D20}"/>
    <cellStyle name="Normal 3 3 7 3" xfId="3796" xr:uid="{60C875DF-A8F8-4391-8AE2-F62636808BDF}"/>
    <cellStyle name="Normal 3 3 7 3 2" xfId="12126" xr:uid="{1B179A6E-6962-4FB2-83E6-B448FE0D06D2}"/>
    <cellStyle name="Normal 3 3 7 3 2 2" xfId="28783" xr:uid="{0555420F-F8FC-42A1-99FA-CCE73D32016C}"/>
    <cellStyle name="Normal 3 3 7 3 3" xfId="20455" xr:uid="{8E11C62A-64A9-4014-B2E7-5CB069EB9681}"/>
    <cellStyle name="Normal 3 3 7 4" xfId="6572" xr:uid="{F76D9676-5E5A-4C81-94E9-4FEB79004BAE}"/>
    <cellStyle name="Normal 3 3 7 4 2" xfId="14902" xr:uid="{AE01717B-CC02-4310-9573-9CD4E7BB6E5D}"/>
    <cellStyle name="Normal 3 3 7 4 2 2" xfId="31559" xr:uid="{68515923-3F40-4DEE-A097-074C79865FFE}"/>
    <cellStyle name="Normal 3 3 7 4 3" xfId="23231" xr:uid="{28D14F1B-64E4-43A9-8779-358F05655E64}"/>
    <cellStyle name="Normal 3 3 7 5" xfId="9350" xr:uid="{6CCD1F7B-AF11-444E-9547-9EA16985C500}"/>
    <cellStyle name="Normal 3 3 7 5 2" xfId="26007" xr:uid="{92466F8A-E62C-4B22-B7F7-1D4330B05A60}"/>
    <cellStyle name="Normal 3 3 7 6" xfId="17679" xr:uid="{740849DE-5DF6-4AB6-9D72-464F61BFBFEE}"/>
    <cellStyle name="Normal 3 3 7 7" xfId="35613" xr:uid="{E08FF518-A381-4A23-9918-C0FBB202C54C}"/>
    <cellStyle name="Normal 3 3 8" xfId="1284" xr:uid="{D0FFA6B3-4C99-4A9B-B69A-4CCEF9E28D71}"/>
    <cellStyle name="Normal 3 3 8 2" xfId="2612" xr:uid="{0B617EB3-B2A9-473E-953E-98F4BA2149E7}"/>
    <cellStyle name="Normal 3 3 8 2 2" xfId="5402" xr:uid="{58E5AE38-32DE-4A58-9486-7554E31C1D24}"/>
    <cellStyle name="Normal 3 3 8 2 2 2" xfId="13732" xr:uid="{7DB15506-BD79-4187-9CFF-C6EAA9708C70}"/>
    <cellStyle name="Normal 3 3 8 2 2 2 2" xfId="30389" xr:uid="{478937A7-C5A1-45AE-962F-E69C01559FA1}"/>
    <cellStyle name="Normal 3 3 8 2 2 3" xfId="22061" xr:uid="{23B08EA1-3A43-4ECA-831F-E3CD109666AB}"/>
    <cellStyle name="Normal 3 3 8 2 3" xfId="8178" xr:uid="{3AD382EA-F549-4B7C-B42C-4C2D7A45B9AC}"/>
    <cellStyle name="Normal 3 3 8 2 3 2" xfId="16508" xr:uid="{67FEF6D5-E3D5-41A7-9E3D-8865E9D404A6}"/>
    <cellStyle name="Normal 3 3 8 2 3 2 2" xfId="33165" xr:uid="{22705764-F16D-4A08-83A3-62996516885F}"/>
    <cellStyle name="Normal 3 3 8 2 3 3" xfId="24837" xr:uid="{80FDF2A3-8ECE-4F8C-B707-248D2A6903BE}"/>
    <cellStyle name="Normal 3 3 8 2 4" xfId="10956" xr:uid="{831811A8-337C-4F4A-A9B9-EDA2AB102510}"/>
    <cellStyle name="Normal 3 3 8 2 4 2" xfId="27613" xr:uid="{1B79354E-2219-4352-A658-E0BAD44A4CF0}"/>
    <cellStyle name="Normal 3 3 8 2 5" xfId="19285" xr:uid="{9BE9C447-F3F8-44D1-A81E-9675CCF86675}"/>
    <cellStyle name="Normal 3 3 8 3" xfId="4075" xr:uid="{C177D301-A8DC-4377-9C6D-84E6CBFC6CC2}"/>
    <cellStyle name="Normal 3 3 8 3 2" xfId="12405" xr:uid="{733F538A-6634-4395-AD4A-4588DB919261}"/>
    <cellStyle name="Normal 3 3 8 3 2 2" xfId="29062" xr:uid="{F4E59357-2591-43E9-B590-E353AACD312B}"/>
    <cellStyle name="Normal 3 3 8 3 3" xfId="20734" xr:uid="{36A089E7-F1FC-440F-8201-CAD0FFD90757}"/>
    <cellStyle name="Normal 3 3 8 4" xfId="6851" xr:uid="{A5C088EC-2FA8-48AC-A568-8F410FDC4DD5}"/>
    <cellStyle name="Normal 3 3 8 4 2" xfId="15181" xr:uid="{2CFA1C16-1CA4-4758-8DB6-9277429ABE30}"/>
    <cellStyle name="Normal 3 3 8 4 2 2" xfId="31838" xr:uid="{E02183A5-BC74-46EB-8ED6-0C557761063A}"/>
    <cellStyle name="Normal 3 3 8 4 3" xfId="23510" xr:uid="{5B4E1EB9-B14C-49A2-BF3F-C48469062E51}"/>
    <cellStyle name="Normal 3 3 8 5" xfId="9629" xr:uid="{26AEA71C-DD94-4A79-A0DE-B8D1A3EA04DF}"/>
    <cellStyle name="Normal 3 3 8 5 2" xfId="26286" xr:uid="{F5E70BFC-7C34-44F6-8EDD-DB599B9D596A}"/>
    <cellStyle name="Normal 3 3 8 6" xfId="17958" xr:uid="{86DC091B-58E3-48FB-8BD4-9A6253F87D96}"/>
    <cellStyle name="Normal 3 3 8 7" xfId="35614" xr:uid="{37FD7D48-2087-4825-AFE9-2062675F3FD8}"/>
    <cellStyle name="Normal 3 3 9" xfId="1402" xr:uid="{10EE496E-1857-4E94-98B9-5D325D6F8DEA}"/>
    <cellStyle name="Normal 3 3 9 2" xfId="4193" xr:uid="{9C63751E-938C-4E6D-935C-2A0F85A69DE2}"/>
    <cellStyle name="Normal 3 3 9 2 2" xfId="12523" xr:uid="{3376EDD2-9293-4934-83A2-8764558C58BA}"/>
    <cellStyle name="Normal 3 3 9 2 2 2" xfId="29180" xr:uid="{025A84CE-AB18-46C3-BE08-430A838150EF}"/>
    <cellStyle name="Normal 3 3 9 2 3" xfId="20852" xr:uid="{0D258CA5-8F7D-4CA5-BD12-A965617F46DD}"/>
    <cellStyle name="Normal 3 3 9 3" xfId="6969" xr:uid="{F36AA43C-A489-4CAB-AE8C-209A07F6DB46}"/>
    <cellStyle name="Normal 3 3 9 3 2" xfId="15299" xr:uid="{7256B595-4DA9-4E1C-9221-2608E7235950}"/>
    <cellStyle name="Normal 3 3 9 3 2 2" xfId="31956" xr:uid="{5B402592-D702-4C65-BE7F-2A684995E8A5}"/>
    <cellStyle name="Normal 3 3 9 3 3" xfId="23628" xr:uid="{C8FF9AC6-A84D-431E-826E-3ECBE96CEB19}"/>
    <cellStyle name="Normal 3 3 9 4" xfId="9747" xr:uid="{87C44EC4-A8DE-41EA-B8F5-414BF92A98C8}"/>
    <cellStyle name="Normal 3 3 9 4 2" xfId="26404" xr:uid="{862826AA-7920-49BD-9C49-61A9DE59A3E5}"/>
    <cellStyle name="Normal 3 3 9 5" xfId="18076" xr:uid="{BDB1DDBA-DC9C-4ACC-AFC2-66FB8558DC44}"/>
    <cellStyle name="Normal 3 4" xfId="61" xr:uid="{D02D87CB-501B-423F-A95A-89EE0D294344}"/>
    <cellStyle name="Normal 3 4 10" xfId="2866" xr:uid="{F2A9BD15-3016-4C3B-B594-CF4E68D2040E}"/>
    <cellStyle name="Normal 3 4 10 2" xfId="11197" xr:uid="{76149F0E-0397-4180-AAFA-F5BA80221D9C}"/>
    <cellStyle name="Normal 3 4 10 2 2" xfId="27854" xr:uid="{19714341-A00E-42E9-B0D3-0B19E9D12437}"/>
    <cellStyle name="Normal 3 4 10 3" xfId="19526" xr:uid="{7CF96645-0D0B-4E59-8C59-AEFDEB81A5F9}"/>
    <cellStyle name="Normal 3 4 11" xfId="5643" xr:uid="{D0C9CD49-F514-4A70-856B-5EC31FCDFE37}"/>
    <cellStyle name="Normal 3 4 11 2" xfId="13973" xr:uid="{89838F54-1EA5-4BFD-A8AF-51088708D386}"/>
    <cellStyle name="Normal 3 4 11 2 2" xfId="30630" xr:uid="{082FB58E-30AB-4DA9-8955-0831CFEA78E1}"/>
    <cellStyle name="Normal 3 4 11 3" xfId="22302" xr:uid="{FAFE17F8-2DAC-4C71-89E9-A1F2987182EF}"/>
    <cellStyle name="Normal 3 4 12" xfId="8420" xr:uid="{1F262651-635A-4BA0-8BDE-8B6033419286}"/>
    <cellStyle name="Normal 3 4 12 2" xfId="25078" xr:uid="{FA545927-1E78-4363-B092-BA8AFBBED7CC}"/>
    <cellStyle name="Normal 3 4 13" xfId="16750" xr:uid="{8792CF47-3AC1-437D-971C-D3473842BF78}"/>
    <cellStyle name="Normal 3 4 14" xfId="34137" xr:uid="{A64CB566-0A94-4F7B-965F-528A8D562C11}"/>
    <cellStyle name="Normal 3 4 15" xfId="35615" xr:uid="{C57120DF-D8AD-4E10-9565-1D35281968E4}"/>
    <cellStyle name="Normal 3 4 2" xfId="68" xr:uid="{13A6E64D-5488-4CCE-8A77-76897E0A86EB}"/>
    <cellStyle name="Normal 3 4 2 10" xfId="5647" xr:uid="{DB265AC0-61D2-4D1E-A5CB-546053BBC4E0}"/>
    <cellStyle name="Normal 3 4 2 10 2" xfId="13977" xr:uid="{C16560FC-66D4-4D75-AB5C-771E7F9FA2A6}"/>
    <cellStyle name="Normal 3 4 2 10 2 2" xfId="30634" xr:uid="{99D86CD1-1950-4943-B21D-21CCB4944E3F}"/>
    <cellStyle name="Normal 3 4 2 10 3" xfId="22306" xr:uid="{02CFA89D-F2F2-4966-8E03-3221D99D6754}"/>
    <cellStyle name="Normal 3 4 2 11" xfId="8424" xr:uid="{232085AD-7193-419F-AF26-31E8F1F7EBDF}"/>
    <cellStyle name="Normal 3 4 2 11 2" xfId="25082" xr:uid="{024AFE1F-8374-4B63-9E30-7064D8F0AF47}"/>
    <cellStyle name="Normal 3 4 2 12" xfId="16754" xr:uid="{5DD9834D-47DE-4F2F-80B5-FEEEED0EA256}"/>
    <cellStyle name="Normal 3 4 2 13" xfId="35616" xr:uid="{AB0CF030-8E58-46A0-A2CF-9847AEE2CC94}"/>
    <cellStyle name="Normal 3 4 2 2" xfId="129" xr:uid="{087EB21F-2B25-440E-AE37-46EC43116DEB}"/>
    <cellStyle name="Normal 3 4 2 2 10" xfId="8483" xr:uid="{9B907A4C-1340-41FA-B48A-1B6918E178F6}"/>
    <cellStyle name="Normal 3 4 2 2 10 2" xfId="25140" xr:uid="{48192F6F-40D3-49A4-AA40-CDEB40B8DBA9}"/>
    <cellStyle name="Normal 3 4 2 2 11" xfId="16812" xr:uid="{60106336-93D0-4E53-AA26-A1212378B61B}"/>
    <cellStyle name="Normal 3 4 2 2 2" xfId="251" xr:uid="{586CA013-730E-4B9C-81F6-3F4CE0083C90}"/>
    <cellStyle name="Normal 3 4 2 2 2 2" xfId="493" xr:uid="{1997792F-F911-4CFD-BA5B-4BA5951B2254}"/>
    <cellStyle name="Normal 3 4 2 2 2 2 2" xfId="969" xr:uid="{CF74AF0D-2EE8-434E-813C-816EAF4720F1}"/>
    <cellStyle name="Normal 3 4 2 2 2 2 2 2" xfId="2297" xr:uid="{F237E8C3-29D3-4967-893C-8026A8EE8F6A}"/>
    <cellStyle name="Normal 3 4 2 2 2 2 2 2 2" xfId="5087" xr:uid="{77714DFF-2C87-482D-A995-8CE3ACBE650A}"/>
    <cellStyle name="Normal 3 4 2 2 2 2 2 2 2 2" xfId="13417" xr:uid="{3C6D0040-C384-45A2-B7CD-AA9BCDDD38F7}"/>
    <cellStyle name="Normal 3 4 2 2 2 2 2 2 2 2 2" xfId="30074" xr:uid="{C7E5B34C-5DF4-4CE2-8744-5D79CF7376BE}"/>
    <cellStyle name="Normal 3 4 2 2 2 2 2 2 2 3" xfId="21746" xr:uid="{36468369-A55A-4C9F-BA21-2E8C7C67CF54}"/>
    <cellStyle name="Normal 3 4 2 2 2 2 2 2 3" xfId="7863" xr:uid="{C7057854-5B2B-48BF-8CD3-B05A98963B2A}"/>
    <cellStyle name="Normal 3 4 2 2 2 2 2 2 3 2" xfId="16193" xr:uid="{06A325E4-145A-4CCD-B8D3-37C879781102}"/>
    <cellStyle name="Normal 3 4 2 2 2 2 2 2 3 2 2" xfId="32850" xr:uid="{EA0A2DA1-412A-4AE7-8B12-E690D4258BEB}"/>
    <cellStyle name="Normal 3 4 2 2 2 2 2 2 3 3" xfId="24522" xr:uid="{84EAB3A4-404E-4B8D-AE0C-DDCD22B2EDB0}"/>
    <cellStyle name="Normal 3 4 2 2 2 2 2 2 4" xfId="10641" xr:uid="{C7CB1C5F-EEC0-49E9-84C8-DB693CBC9C38}"/>
    <cellStyle name="Normal 3 4 2 2 2 2 2 2 4 2" xfId="27298" xr:uid="{120AEC0C-023F-4E0D-BABE-6ADF3C373864}"/>
    <cellStyle name="Normal 3 4 2 2 2 2 2 2 5" xfId="18970" xr:uid="{70F14D09-B378-4B1A-9BC1-7D23606E8DAD}"/>
    <cellStyle name="Normal 3 4 2 2 2 2 2 3" xfId="3760" xr:uid="{87D7C110-4A92-4BAF-9660-338B746BCD7E}"/>
    <cellStyle name="Normal 3 4 2 2 2 2 2 3 2" xfId="12090" xr:uid="{DC135DDE-C94E-411F-8E01-FC9C87562910}"/>
    <cellStyle name="Normal 3 4 2 2 2 2 2 3 2 2" xfId="28747" xr:uid="{0D9B932E-FD0A-4794-9B37-91673454BF2E}"/>
    <cellStyle name="Normal 3 4 2 2 2 2 2 3 3" xfId="20419" xr:uid="{11FC0A8A-993E-4EBB-830D-93888D602927}"/>
    <cellStyle name="Normal 3 4 2 2 2 2 2 4" xfId="6536" xr:uid="{62217F17-9D31-4899-BDFA-D53B9223491A}"/>
    <cellStyle name="Normal 3 4 2 2 2 2 2 4 2" xfId="14866" xr:uid="{47B8BB95-C9CC-4D0D-8A3F-902A5E2A0E99}"/>
    <cellStyle name="Normal 3 4 2 2 2 2 2 4 2 2" xfId="31523" xr:uid="{5FE1D713-C9ED-4B9B-AFE6-6C437DB3E8E8}"/>
    <cellStyle name="Normal 3 4 2 2 2 2 2 4 3" xfId="23195" xr:uid="{12BAE664-A10F-4305-9B55-B08663381726}"/>
    <cellStyle name="Normal 3 4 2 2 2 2 2 5" xfId="9314" xr:uid="{FC02495A-CD0C-4037-BC5C-76764AE765FD}"/>
    <cellStyle name="Normal 3 4 2 2 2 2 2 5 2" xfId="25971" xr:uid="{8FC0615B-05FD-4E8B-ADBB-6865688A4BE8}"/>
    <cellStyle name="Normal 3 4 2 2 2 2 2 6" xfId="17643" xr:uid="{1AB3E266-70C2-4638-98C8-C0F9C326EDA3}"/>
    <cellStyle name="Normal 3 4 2 2 2 2 3" xfId="1823" xr:uid="{DE3A02A6-4882-4ED6-8FE4-F218769CC743}"/>
    <cellStyle name="Normal 3 4 2 2 2 2 3 2" xfId="4613" xr:uid="{82863EE2-C35E-4D38-93D5-D68D72954A71}"/>
    <cellStyle name="Normal 3 4 2 2 2 2 3 2 2" xfId="12943" xr:uid="{5B882FDE-C8BB-472A-8A47-CA2BAB401CDC}"/>
    <cellStyle name="Normal 3 4 2 2 2 2 3 2 2 2" xfId="29600" xr:uid="{05043CBB-70E0-40C6-A2D2-002B23D85535}"/>
    <cellStyle name="Normal 3 4 2 2 2 2 3 2 3" xfId="21272" xr:uid="{23550B0A-EF0A-45A5-AEC7-B18FD2646938}"/>
    <cellStyle name="Normal 3 4 2 2 2 2 3 3" xfId="7389" xr:uid="{6AF478C3-BDEA-4F7B-AA2F-291947F74D17}"/>
    <cellStyle name="Normal 3 4 2 2 2 2 3 3 2" xfId="15719" xr:uid="{3A56710A-8346-457A-BD50-AA967E207E08}"/>
    <cellStyle name="Normal 3 4 2 2 2 2 3 3 2 2" xfId="32376" xr:uid="{854FCB3F-4556-474C-A2AD-9FE63A303253}"/>
    <cellStyle name="Normal 3 4 2 2 2 2 3 3 3" xfId="24048" xr:uid="{2EB9F32F-FE98-43ED-8BAA-258A57C4FA68}"/>
    <cellStyle name="Normal 3 4 2 2 2 2 3 4" xfId="10167" xr:uid="{2E70D247-01C3-4FD0-8643-5189445A3A41}"/>
    <cellStyle name="Normal 3 4 2 2 2 2 3 4 2" xfId="26824" xr:uid="{C09D7B63-512D-49BF-BB5B-4B8A115522C3}"/>
    <cellStyle name="Normal 3 4 2 2 2 2 3 5" xfId="18496" xr:uid="{06D33631-84AF-4973-B614-862009D2CC26}"/>
    <cellStyle name="Normal 3 4 2 2 2 2 4" xfId="3286" xr:uid="{356FD9F3-B846-4B2A-B360-0DF0A3C2543F}"/>
    <cellStyle name="Normal 3 4 2 2 2 2 4 2" xfId="11616" xr:uid="{A0ED03F9-9490-42EA-A53D-4FAE489FBDAF}"/>
    <cellStyle name="Normal 3 4 2 2 2 2 4 2 2" xfId="28273" xr:uid="{B2DB7769-2C1C-4A64-919C-DC7EFECC65AA}"/>
    <cellStyle name="Normal 3 4 2 2 2 2 4 3" xfId="19945" xr:uid="{750EE6A7-52E7-4938-BAB8-5DE0E83565A9}"/>
    <cellStyle name="Normal 3 4 2 2 2 2 5" xfId="6062" xr:uid="{57B3A151-72B5-414B-A433-1680E80FDED8}"/>
    <cellStyle name="Normal 3 4 2 2 2 2 5 2" xfId="14392" xr:uid="{6A72527C-3254-4EC5-BCDD-79C35D84036B}"/>
    <cellStyle name="Normal 3 4 2 2 2 2 5 2 2" xfId="31049" xr:uid="{AF11EB9C-CB3A-450F-9249-73CF0583413E}"/>
    <cellStyle name="Normal 3 4 2 2 2 2 5 3" xfId="22721" xr:uid="{6052091C-3D18-47AE-8541-9B03676B8EE9}"/>
    <cellStyle name="Normal 3 4 2 2 2 2 6" xfId="8840" xr:uid="{9AABCB31-9ECC-421A-85BA-0852256E2826}"/>
    <cellStyle name="Normal 3 4 2 2 2 2 6 2" xfId="25497" xr:uid="{DE21AFBC-52B1-496C-945C-E8F79B4D56D2}"/>
    <cellStyle name="Normal 3 4 2 2 2 2 7" xfId="17169" xr:uid="{D0381E7D-B367-4B16-8B2A-FF6849F2D065}"/>
    <cellStyle name="Normal 3 4 2 2 2 3" xfId="729" xr:uid="{192D4C2C-A149-4B64-A0A6-853477AD88F6}"/>
    <cellStyle name="Normal 3 4 2 2 2 3 2" xfId="2059" xr:uid="{70835128-8670-465A-92CE-BF947C388C3E}"/>
    <cellStyle name="Normal 3 4 2 2 2 3 2 2" xfId="4849" xr:uid="{26346746-8671-4BA4-AF2C-D1EE148B6BD3}"/>
    <cellStyle name="Normal 3 4 2 2 2 3 2 2 2" xfId="13179" xr:uid="{D9FDCD49-1C72-46DD-B417-A88D7A2E97A8}"/>
    <cellStyle name="Normal 3 4 2 2 2 3 2 2 2 2" xfId="29836" xr:uid="{C583F2CE-BC7C-4E70-89FC-BC83FFFF7DE6}"/>
    <cellStyle name="Normal 3 4 2 2 2 3 2 2 3" xfId="21508" xr:uid="{D892A318-3BCC-4F86-8C10-E7D50F090B44}"/>
    <cellStyle name="Normal 3 4 2 2 2 3 2 3" xfId="7625" xr:uid="{6C69AAAB-F8EE-4675-8223-2DD27B5763F9}"/>
    <cellStyle name="Normal 3 4 2 2 2 3 2 3 2" xfId="15955" xr:uid="{4F8AA5BF-5734-4A5F-AAE2-95D6138D9F7E}"/>
    <cellStyle name="Normal 3 4 2 2 2 3 2 3 2 2" xfId="32612" xr:uid="{364799F1-3DF5-4410-914F-F3E6E0651A27}"/>
    <cellStyle name="Normal 3 4 2 2 2 3 2 3 3" xfId="24284" xr:uid="{28ABBD09-94AF-45CD-86BD-B5B0C87FD0B5}"/>
    <cellStyle name="Normal 3 4 2 2 2 3 2 4" xfId="10403" xr:uid="{C079BB9F-5C88-4970-AF9C-AFA4CD37C31D}"/>
    <cellStyle name="Normal 3 4 2 2 2 3 2 4 2" xfId="27060" xr:uid="{03665B03-FEAD-4559-91D7-920F0DC157E6}"/>
    <cellStyle name="Normal 3 4 2 2 2 3 2 5" xfId="18732" xr:uid="{687F1B76-5232-42D5-84E2-3D9BBCD9C981}"/>
    <cellStyle name="Normal 3 4 2 2 2 3 3" xfId="3522" xr:uid="{D5C52D3A-E370-48CC-AC12-51F69B55C7C4}"/>
    <cellStyle name="Normal 3 4 2 2 2 3 3 2" xfId="11852" xr:uid="{56E6E188-3A24-46B2-AD93-37105558FAD5}"/>
    <cellStyle name="Normal 3 4 2 2 2 3 3 2 2" xfId="28509" xr:uid="{B7EB6E23-A9A0-445E-9CD9-72943278B784}"/>
    <cellStyle name="Normal 3 4 2 2 2 3 3 3" xfId="20181" xr:uid="{8A7603D6-8128-4FEE-90A5-AE085F41C04C}"/>
    <cellStyle name="Normal 3 4 2 2 2 3 4" xfId="6298" xr:uid="{322A009F-E441-48BA-AEAA-5F2C03AB18B8}"/>
    <cellStyle name="Normal 3 4 2 2 2 3 4 2" xfId="14628" xr:uid="{197A1271-D744-40A7-B5D8-1EF657AA03F8}"/>
    <cellStyle name="Normal 3 4 2 2 2 3 4 2 2" xfId="31285" xr:uid="{89C75CDB-0261-46EA-B1CE-5B840578CD86}"/>
    <cellStyle name="Normal 3 4 2 2 2 3 4 3" xfId="22957" xr:uid="{327B105B-282D-47BD-A727-0D24BC55EA4E}"/>
    <cellStyle name="Normal 3 4 2 2 2 3 5" xfId="9076" xr:uid="{CF25FFE5-B0D6-46BC-943C-610AF93DB3D7}"/>
    <cellStyle name="Normal 3 4 2 2 2 3 5 2" xfId="25733" xr:uid="{7069121A-21DF-49B6-8BAC-3281D1106644}"/>
    <cellStyle name="Normal 3 4 2 2 2 3 6" xfId="17405" xr:uid="{8A693A38-9A22-4041-A6B5-2D19297260BE}"/>
    <cellStyle name="Normal 3 4 2 2 2 4" xfId="1206" xr:uid="{138EA10F-4314-4437-8B00-203877A628DD}"/>
    <cellStyle name="Normal 3 4 2 2 2 4 2" xfId="2534" xr:uid="{B557369A-58E2-4093-960B-2D0897841C8C}"/>
    <cellStyle name="Normal 3 4 2 2 2 4 2 2" xfId="5324" xr:uid="{57D2243D-EB43-457D-9B60-910BA1970332}"/>
    <cellStyle name="Normal 3 4 2 2 2 4 2 2 2" xfId="13654" xr:uid="{B6A91627-C09A-4D21-977B-CB3158A2B083}"/>
    <cellStyle name="Normal 3 4 2 2 2 4 2 2 2 2" xfId="30311" xr:uid="{34E72656-8302-43B0-90E7-D098F8F74776}"/>
    <cellStyle name="Normal 3 4 2 2 2 4 2 2 3" xfId="21983" xr:uid="{DF678382-E182-4F89-8477-077EFD510058}"/>
    <cellStyle name="Normal 3 4 2 2 2 4 2 3" xfId="8100" xr:uid="{C4CD095B-54DD-46EF-8BD4-E9A525BF895B}"/>
    <cellStyle name="Normal 3 4 2 2 2 4 2 3 2" xfId="16430" xr:uid="{ED4009EC-BE17-4FC2-B447-1C4BE6F0772F}"/>
    <cellStyle name="Normal 3 4 2 2 2 4 2 3 2 2" xfId="33087" xr:uid="{C351191B-C77D-4122-8B04-64B96BC4CC41}"/>
    <cellStyle name="Normal 3 4 2 2 2 4 2 3 3" xfId="24759" xr:uid="{48658760-7F0E-4CEC-A4F0-7B75A8026FB8}"/>
    <cellStyle name="Normal 3 4 2 2 2 4 2 4" xfId="10878" xr:uid="{19286DBC-E448-4FE3-B998-44C74AC5121E}"/>
    <cellStyle name="Normal 3 4 2 2 2 4 2 4 2" xfId="27535" xr:uid="{0CD8FE0D-03CF-4306-9804-472CD0AD89A5}"/>
    <cellStyle name="Normal 3 4 2 2 2 4 2 5" xfId="19207" xr:uid="{65AA6890-A233-421F-B1CD-802DE1AF5C45}"/>
    <cellStyle name="Normal 3 4 2 2 2 4 3" xfId="3997" xr:uid="{A14F654F-23F1-4A08-B49E-B87B9FD2A141}"/>
    <cellStyle name="Normal 3 4 2 2 2 4 3 2" xfId="12327" xr:uid="{96B137C0-D1DB-480B-B9F3-5F77D2AAA82A}"/>
    <cellStyle name="Normal 3 4 2 2 2 4 3 2 2" xfId="28984" xr:uid="{ED502DA5-EDBD-46C4-AA11-876F3A58A172}"/>
    <cellStyle name="Normal 3 4 2 2 2 4 3 3" xfId="20656" xr:uid="{E3363167-603B-4D5E-87FC-4BEAF7F12F06}"/>
    <cellStyle name="Normal 3 4 2 2 2 4 4" xfId="6773" xr:uid="{75329C2A-8BB4-4106-9955-25B27EB6B8CB}"/>
    <cellStyle name="Normal 3 4 2 2 2 4 4 2" xfId="15103" xr:uid="{A50CD30B-9F47-4CB0-B0A0-98BFEF2E002A}"/>
    <cellStyle name="Normal 3 4 2 2 2 4 4 2 2" xfId="31760" xr:uid="{A3A6BE09-8C54-45C5-BE1D-1413AAC94836}"/>
    <cellStyle name="Normal 3 4 2 2 2 4 4 3" xfId="23432" xr:uid="{ABDB85BF-7C3A-4392-B039-A8C2DDEBEC5B}"/>
    <cellStyle name="Normal 3 4 2 2 2 4 5" xfId="9551" xr:uid="{F41ADB9C-0406-4D82-9386-CC8C2A7FDF55}"/>
    <cellStyle name="Normal 3 4 2 2 2 4 5 2" xfId="26208" xr:uid="{7AF55E96-C045-4543-96CB-DD72D65D969A}"/>
    <cellStyle name="Normal 3 4 2 2 2 4 6" xfId="17880" xr:uid="{3258CA7A-A916-4A2A-AD15-E702ACB90327}"/>
    <cellStyle name="Normal 3 4 2 2 2 5" xfId="1586" xr:uid="{A8025E54-412F-42DF-A92B-47622C012377}"/>
    <cellStyle name="Normal 3 4 2 2 2 5 2" xfId="4376" xr:uid="{2063AF6B-3F9F-448E-A49D-9C16414EF913}"/>
    <cellStyle name="Normal 3 4 2 2 2 5 2 2" xfId="12706" xr:uid="{59B353A5-7F15-447B-9C4E-18082C1FAF58}"/>
    <cellStyle name="Normal 3 4 2 2 2 5 2 2 2" xfId="29363" xr:uid="{C610620F-B140-4143-A336-926EF773701F}"/>
    <cellStyle name="Normal 3 4 2 2 2 5 2 3" xfId="21035" xr:uid="{44D3452B-D9DE-46D1-B0EE-39F2D8AC3691}"/>
    <cellStyle name="Normal 3 4 2 2 2 5 3" xfId="7152" xr:uid="{7254393B-C135-43FD-BFE5-AA6AD84A6A94}"/>
    <cellStyle name="Normal 3 4 2 2 2 5 3 2" xfId="15482" xr:uid="{04E9D9A4-8FA3-41FA-8D58-9E3C0032F853}"/>
    <cellStyle name="Normal 3 4 2 2 2 5 3 2 2" xfId="32139" xr:uid="{85EFD70C-F2E8-4FD7-AD54-9E8F6D848446}"/>
    <cellStyle name="Normal 3 4 2 2 2 5 3 3" xfId="23811" xr:uid="{A2B827FF-C326-46F7-AD9A-8CBCB5E811AA}"/>
    <cellStyle name="Normal 3 4 2 2 2 5 4" xfId="9930" xr:uid="{9972FF04-726D-4ABF-9478-C25B651F5FD4}"/>
    <cellStyle name="Normal 3 4 2 2 2 5 4 2" xfId="26587" xr:uid="{FA403784-FCF4-43BE-AECB-04B6317D8109}"/>
    <cellStyle name="Normal 3 4 2 2 2 5 5" xfId="18259" xr:uid="{78A38CDF-A797-45EA-871D-8DDFF7DCFEA6}"/>
    <cellStyle name="Normal 3 4 2 2 2 6" xfId="3049" xr:uid="{D55512BE-92A1-45B5-8B2D-20D3DE682282}"/>
    <cellStyle name="Normal 3 4 2 2 2 6 2" xfId="11379" xr:uid="{C7EF9F97-F8F7-4D67-A776-183D0CA65F7F}"/>
    <cellStyle name="Normal 3 4 2 2 2 6 2 2" xfId="28036" xr:uid="{D0796D2D-7AB1-436F-A1F1-07F1E0637080}"/>
    <cellStyle name="Normal 3 4 2 2 2 6 3" xfId="19708" xr:uid="{930A1C6A-C250-4226-87CC-3F3236F3AF42}"/>
    <cellStyle name="Normal 3 4 2 2 2 7" xfId="5825" xr:uid="{22F6760F-E592-46D9-9C7B-6A9D9AFA1694}"/>
    <cellStyle name="Normal 3 4 2 2 2 7 2" xfId="14155" xr:uid="{79E2C9FC-92E7-4835-B9EA-7AC42111C930}"/>
    <cellStyle name="Normal 3 4 2 2 2 7 2 2" xfId="30812" xr:uid="{218270CA-7160-452F-89F0-68D8EFD39FCB}"/>
    <cellStyle name="Normal 3 4 2 2 2 7 3" xfId="22484" xr:uid="{DC491F1E-CF68-411D-8BFA-AEB0EF5CED44}"/>
    <cellStyle name="Normal 3 4 2 2 2 8" xfId="8603" xr:uid="{053D928D-5626-4415-AC09-6BDEE16AE42E}"/>
    <cellStyle name="Normal 3 4 2 2 2 8 2" xfId="25260" xr:uid="{2A78C6F7-6A36-48EA-965A-D6F0AE31BA36}"/>
    <cellStyle name="Normal 3 4 2 2 2 9" xfId="16932" xr:uid="{BA828FE5-FDEA-4BFB-955B-CB82DE0F7F88}"/>
    <cellStyle name="Normal 3 4 2 2 3" xfId="373" xr:uid="{EBE2A8FE-3E54-436E-A8FB-45C47B1EB68F}"/>
    <cellStyle name="Normal 3 4 2 2 3 2" xfId="851" xr:uid="{26C66442-1CE0-4176-988D-45E4EFFB892B}"/>
    <cellStyle name="Normal 3 4 2 2 3 2 2" xfId="2179" xr:uid="{799DB67A-2C99-4E4B-9143-ADAC99089304}"/>
    <cellStyle name="Normal 3 4 2 2 3 2 2 2" xfId="4969" xr:uid="{747175DF-2A3F-4D97-AE10-781728E66C00}"/>
    <cellStyle name="Normal 3 4 2 2 3 2 2 2 2" xfId="13299" xr:uid="{A7418B57-5AAC-44D0-BC9A-A45B9D23466C}"/>
    <cellStyle name="Normal 3 4 2 2 3 2 2 2 2 2" xfId="29956" xr:uid="{E46F04C0-27C6-4AA4-AEC2-E87B78778F49}"/>
    <cellStyle name="Normal 3 4 2 2 3 2 2 2 3" xfId="21628" xr:uid="{8341287F-EFB5-4DD1-937D-E99C278211A5}"/>
    <cellStyle name="Normal 3 4 2 2 3 2 2 3" xfId="7745" xr:uid="{7623CC88-3929-4340-8EEA-882457E87DED}"/>
    <cellStyle name="Normal 3 4 2 2 3 2 2 3 2" xfId="16075" xr:uid="{603183EA-B5B0-4D75-9EA3-C53585115CAF}"/>
    <cellStyle name="Normal 3 4 2 2 3 2 2 3 2 2" xfId="32732" xr:uid="{686BA30B-FCE9-4E9C-8AB7-C5DF421562A2}"/>
    <cellStyle name="Normal 3 4 2 2 3 2 2 3 3" xfId="24404" xr:uid="{F3885C03-54D1-453C-9459-EDD10EA3F992}"/>
    <cellStyle name="Normal 3 4 2 2 3 2 2 4" xfId="10523" xr:uid="{28A3902E-C42D-4363-855F-9182423B5A1D}"/>
    <cellStyle name="Normal 3 4 2 2 3 2 2 4 2" xfId="27180" xr:uid="{EBEF8490-C6A3-4F09-BAFE-B1D36DD96643}"/>
    <cellStyle name="Normal 3 4 2 2 3 2 2 5" xfId="18852" xr:uid="{0DDB59BD-2AEC-4FAD-9AE2-71F892FE053D}"/>
    <cellStyle name="Normal 3 4 2 2 3 2 3" xfId="3642" xr:uid="{95BFBCE6-0E84-427B-92F0-F0BE74472B84}"/>
    <cellStyle name="Normal 3 4 2 2 3 2 3 2" xfId="11972" xr:uid="{16E2344B-85F8-4673-A670-6F54504BEEB9}"/>
    <cellStyle name="Normal 3 4 2 2 3 2 3 2 2" xfId="28629" xr:uid="{97D53091-BB7A-4A29-9DAE-988DD275E380}"/>
    <cellStyle name="Normal 3 4 2 2 3 2 3 3" xfId="20301" xr:uid="{724D19E8-EF0E-4BA4-A082-55D9CD064C63}"/>
    <cellStyle name="Normal 3 4 2 2 3 2 4" xfId="6418" xr:uid="{7AF98772-E3A2-43B2-A269-5380D05B597B}"/>
    <cellStyle name="Normal 3 4 2 2 3 2 4 2" xfId="14748" xr:uid="{8A51F710-D6B0-4C3C-9B3D-372A532D19FB}"/>
    <cellStyle name="Normal 3 4 2 2 3 2 4 2 2" xfId="31405" xr:uid="{09297601-EAD4-443A-ACF1-6275A3ED4FF8}"/>
    <cellStyle name="Normal 3 4 2 2 3 2 4 3" xfId="23077" xr:uid="{7A56AD91-1B45-404B-9941-0C88F0B16DDC}"/>
    <cellStyle name="Normal 3 4 2 2 3 2 5" xfId="9196" xr:uid="{8CA911E6-D6EF-4A49-9F04-F0F879CD9A03}"/>
    <cellStyle name="Normal 3 4 2 2 3 2 5 2" xfId="25853" xr:uid="{67F607AB-F0F8-4C48-8CE7-EB9622E58B53}"/>
    <cellStyle name="Normal 3 4 2 2 3 2 6" xfId="17525" xr:uid="{544F41A3-4DC6-45F3-9F1B-478BD9A8DFAD}"/>
    <cellStyle name="Normal 3 4 2 2 3 3" xfId="1703" xr:uid="{2ADD85CD-2422-4E60-9826-66DC046F06D2}"/>
    <cellStyle name="Normal 3 4 2 2 3 3 2" xfId="4493" xr:uid="{BB64A8C9-CB9B-4DCF-A5A3-E5C38501B52E}"/>
    <cellStyle name="Normal 3 4 2 2 3 3 2 2" xfId="12823" xr:uid="{094D48B6-0A25-462B-8F8D-AC3686F98B21}"/>
    <cellStyle name="Normal 3 4 2 2 3 3 2 2 2" xfId="29480" xr:uid="{D63D69A3-235B-4272-94D1-56D6D7FE4D71}"/>
    <cellStyle name="Normal 3 4 2 2 3 3 2 3" xfId="21152" xr:uid="{29DD839B-4ED6-4DFE-BC14-B71D3C215670}"/>
    <cellStyle name="Normal 3 4 2 2 3 3 3" xfId="7269" xr:uid="{801B15BD-5570-4487-B634-DC5B2C10F744}"/>
    <cellStyle name="Normal 3 4 2 2 3 3 3 2" xfId="15599" xr:uid="{2B23475D-F803-4730-8B4C-0695870AC814}"/>
    <cellStyle name="Normal 3 4 2 2 3 3 3 2 2" xfId="32256" xr:uid="{77695987-4F85-4692-944F-809FB4DA0319}"/>
    <cellStyle name="Normal 3 4 2 2 3 3 3 3" xfId="23928" xr:uid="{565CE857-B6F4-45F0-8CF6-F7E33F4803B5}"/>
    <cellStyle name="Normal 3 4 2 2 3 3 4" xfId="10047" xr:uid="{2001330F-AD0C-4A9B-9ACC-DC38885CD26D}"/>
    <cellStyle name="Normal 3 4 2 2 3 3 4 2" xfId="26704" xr:uid="{5CA79D59-FA4C-4B6F-BC40-C7BCE2510DB3}"/>
    <cellStyle name="Normal 3 4 2 2 3 3 5" xfId="18376" xr:uid="{FA88426D-8236-4EDB-89A5-E2297D0E580D}"/>
    <cellStyle name="Normal 3 4 2 2 3 4" xfId="3166" xr:uid="{D816281A-E881-40D1-938D-489CF2728C06}"/>
    <cellStyle name="Normal 3 4 2 2 3 4 2" xfId="11496" xr:uid="{2569DBA5-99E8-494F-BBC1-2D989F15A8DC}"/>
    <cellStyle name="Normal 3 4 2 2 3 4 2 2" xfId="28153" xr:uid="{3916D344-C1E4-4508-AF03-63AF4092DF0B}"/>
    <cellStyle name="Normal 3 4 2 2 3 4 3" xfId="19825" xr:uid="{3FE768A2-0B7F-47A1-8CC1-BBF79E920231}"/>
    <cellStyle name="Normal 3 4 2 2 3 5" xfId="5942" xr:uid="{D4C224FF-366B-4742-A352-3D630A18BDB4}"/>
    <cellStyle name="Normal 3 4 2 2 3 5 2" xfId="14272" xr:uid="{4537C43F-E9AA-4DDC-9564-21E365718B08}"/>
    <cellStyle name="Normal 3 4 2 2 3 5 2 2" xfId="30929" xr:uid="{C60BC19C-EDF0-477B-AD12-AF42E01B6121}"/>
    <cellStyle name="Normal 3 4 2 2 3 5 3" xfId="22601" xr:uid="{088EC080-54C7-4D27-BD7F-428B20D6E330}"/>
    <cellStyle name="Normal 3 4 2 2 3 6" xfId="8720" xr:uid="{716C62FB-6733-453C-BA78-DF013FEFEBFE}"/>
    <cellStyle name="Normal 3 4 2 2 3 6 2" xfId="25377" xr:uid="{88EAD3D0-763F-46B6-B6D8-A253001D5C02}"/>
    <cellStyle name="Normal 3 4 2 2 3 7" xfId="17049" xr:uid="{453EE844-CE27-4D96-B3BC-391909086C92}"/>
    <cellStyle name="Normal 3 4 2 2 4" xfId="609" xr:uid="{43EFCF56-B25F-413A-A778-DAF3C5247522}"/>
    <cellStyle name="Normal 3 4 2 2 4 2" xfId="1939" xr:uid="{1F6BD755-5EA7-4868-897E-DD1792ADAFCD}"/>
    <cellStyle name="Normal 3 4 2 2 4 2 2" xfId="4729" xr:uid="{F716155B-668D-4917-AA89-A01434C0B4DB}"/>
    <cellStyle name="Normal 3 4 2 2 4 2 2 2" xfId="13059" xr:uid="{6BB6430B-69DB-4409-B4C8-7A1B9FDE8F83}"/>
    <cellStyle name="Normal 3 4 2 2 4 2 2 2 2" xfId="29716" xr:uid="{100AA098-D146-4E86-8195-4EB31E267885}"/>
    <cellStyle name="Normal 3 4 2 2 4 2 2 3" xfId="21388" xr:uid="{2268D2A4-823D-4100-B196-4A9D8CD64C07}"/>
    <cellStyle name="Normal 3 4 2 2 4 2 3" xfId="7505" xr:uid="{B4231A41-401B-4280-B695-476A35989027}"/>
    <cellStyle name="Normal 3 4 2 2 4 2 3 2" xfId="15835" xr:uid="{22C227F4-9069-4B2D-B20A-1BA4B13C622C}"/>
    <cellStyle name="Normal 3 4 2 2 4 2 3 2 2" xfId="32492" xr:uid="{A6B81027-8222-4C84-AB1C-AE2D6E3C9156}"/>
    <cellStyle name="Normal 3 4 2 2 4 2 3 3" xfId="24164" xr:uid="{8566EB6D-4371-4334-932C-8E9254D1F746}"/>
    <cellStyle name="Normal 3 4 2 2 4 2 4" xfId="10283" xr:uid="{A36C330B-549D-4AB7-954D-7D9ECE5F5A3F}"/>
    <cellStyle name="Normal 3 4 2 2 4 2 4 2" xfId="26940" xr:uid="{A6C02BA9-BC2E-43A9-8DC8-F46858802711}"/>
    <cellStyle name="Normal 3 4 2 2 4 2 5" xfId="18612" xr:uid="{C882AB2B-0936-4026-8A15-EBB62635E109}"/>
    <cellStyle name="Normal 3 4 2 2 4 3" xfId="3402" xr:uid="{D9D61A37-1A0D-43E1-9E1B-6246BDF39E62}"/>
    <cellStyle name="Normal 3 4 2 2 4 3 2" xfId="11732" xr:uid="{78FC7DD0-0AEB-4C62-BF23-2FDDF3A88FAE}"/>
    <cellStyle name="Normal 3 4 2 2 4 3 2 2" xfId="28389" xr:uid="{18739F9C-D402-4E7A-BE8D-D234D9D8A244}"/>
    <cellStyle name="Normal 3 4 2 2 4 3 3" xfId="20061" xr:uid="{9DDA7C56-3002-4026-8954-DD8A31ADC758}"/>
    <cellStyle name="Normal 3 4 2 2 4 4" xfId="6178" xr:uid="{C8404B2D-5919-4E40-8939-504963EA5405}"/>
    <cellStyle name="Normal 3 4 2 2 4 4 2" xfId="14508" xr:uid="{10EC96F6-4D8F-49CE-8045-089AF2AAE696}"/>
    <cellStyle name="Normal 3 4 2 2 4 4 2 2" xfId="31165" xr:uid="{75C843A3-B913-4C2C-8FBD-E3A094BC9622}"/>
    <cellStyle name="Normal 3 4 2 2 4 4 3" xfId="22837" xr:uid="{B048D458-9712-462B-8D46-938E4A091E43}"/>
    <cellStyle name="Normal 3 4 2 2 4 5" xfId="8956" xr:uid="{028DF05A-88A0-48C4-834E-3A3C3F93869B}"/>
    <cellStyle name="Normal 3 4 2 2 4 5 2" xfId="25613" xr:uid="{CCAF14F4-FC64-4986-9517-D225B00B1D5E}"/>
    <cellStyle name="Normal 3 4 2 2 4 6" xfId="17285" xr:uid="{CB40B676-4B17-4EA9-857E-EDA2BBAC8DCF}"/>
    <cellStyle name="Normal 3 4 2 2 5" xfId="1086" xr:uid="{EF865548-9516-406C-A81C-CE01D7A4B7C5}"/>
    <cellStyle name="Normal 3 4 2 2 5 2" xfId="2414" xr:uid="{0CDE2DC7-C234-4375-B32A-3D5C879443E7}"/>
    <cellStyle name="Normal 3 4 2 2 5 2 2" xfId="5204" xr:uid="{A39C1241-3C31-4F3E-A1F5-BB144F1BA589}"/>
    <cellStyle name="Normal 3 4 2 2 5 2 2 2" xfId="13534" xr:uid="{11154DD2-FCAB-47C4-B431-85DE10E6CC5F}"/>
    <cellStyle name="Normal 3 4 2 2 5 2 2 2 2" xfId="30191" xr:uid="{45E74F11-18CA-49B5-961D-5AAAF06B63CA}"/>
    <cellStyle name="Normal 3 4 2 2 5 2 2 3" xfId="21863" xr:uid="{8412B818-B4DC-4D87-AA05-CA4CB533C45F}"/>
    <cellStyle name="Normal 3 4 2 2 5 2 3" xfId="7980" xr:uid="{5D5A3748-5CB1-43D2-ABF0-A09DBC65B67A}"/>
    <cellStyle name="Normal 3 4 2 2 5 2 3 2" xfId="16310" xr:uid="{DC4FF956-B13D-450D-B491-DACE760E7F92}"/>
    <cellStyle name="Normal 3 4 2 2 5 2 3 2 2" xfId="32967" xr:uid="{DE51F0B5-2AAC-4670-8C3A-4830B65C004F}"/>
    <cellStyle name="Normal 3 4 2 2 5 2 3 3" xfId="24639" xr:uid="{58CF69F1-C1A2-4249-AE8E-AD8915C1611E}"/>
    <cellStyle name="Normal 3 4 2 2 5 2 4" xfId="10758" xr:uid="{3EAA7451-9EFF-461C-AA16-B34AE06DC9A2}"/>
    <cellStyle name="Normal 3 4 2 2 5 2 4 2" xfId="27415" xr:uid="{47EF9BDE-1EDA-4733-935C-19BBED0148E2}"/>
    <cellStyle name="Normal 3 4 2 2 5 2 5" xfId="19087" xr:uid="{B3B7CFC0-9F6F-4BA7-997A-4530CE11ED84}"/>
    <cellStyle name="Normal 3 4 2 2 5 3" xfId="3877" xr:uid="{4B658A96-4ECD-40AF-9500-05F01683DBB4}"/>
    <cellStyle name="Normal 3 4 2 2 5 3 2" xfId="12207" xr:uid="{30F113F2-4AC5-4E7F-ABB0-DF7E0AF054AA}"/>
    <cellStyle name="Normal 3 4 2 2 5 3 2 2" xfId="28864" xr:uid="{2A49DB1A-A3D2-4D35-A2B3-D7A375B60A29}"/>
    <cellStyle name="Normal 3 4 2 2 5 3 3" xfId="20536" xr:uid="{ACEB63EA-390B-4A6E-B56E-CAD2DE81F73C}"/>
    <cellStyle name="Normal 3 4 2 2 5 4" xfId="6653" xr:uid="{DEECBE5F-9638-46EC-9C35-5EF8A34BC0DE}"/>
    <cellStyle name="Normal 3 4 2 2 5 4 2" xfId="14983" xr:uid="{6B09355A-433A-4D62-B34F-86BA22746119}"/>
    <cellStyle name="Normal 3 4 2 2 5 4 2 2" xfId="31640" xr:uid="{92A04728-7407-4D5E-843D-5B2719B4069A}"/>
    <cellStyle name="Normal 3 4 2 2 5 4 3" xfId="23312" xr:uid="{0D20B553-C51B-4C8A-B05F-732FA6B5A91B}"/>
    <cellStyle name="Normal 3 4 2 2 5 5" xfId="9431" xr:uid="{4AE4BFF7-5B2A-4038-82D0-D0EC99195D6A}"/>
    <cellStyle name="Normal 3 4 2 2 5 5 2" xfId="26088" xr:uid="{55F211FC-8D02-43B1-B0A8-D6DC2C0A531F}"/>
    <cellStyle name="Normal 3 4 2 2 5 6" xfId="17760" xr:uid="{F10DD829-4B16-4392-8D11-24A653FC52DA}"/>
    <cellStyle name="Normal 3 4 2 2 6" xfId="1351" xr:uid="{136B9A5D-79C5-4ACE-9260-BAE4472FEBC8}"/>
    <cellStyle name="Normal 3 4 2 2 6 2" xfId="2679" xr:uid="{938452A3-CB78-46D7-A317-CF5CC7A4EDCF}"/>
    <cellStyle name="Normal 3 4 2 2 6 2 2" xfId="5469" xr:uid="{1888BB01-6074-44A3-BEF7-3D6A8BDD9215}"/>
    <cellStyle name="Normal 3 4 2 2 6 2 2 2" xfId="13799" xr:uid="{92797F5C-AE6D-4C89-8E43-2C7BDF497B99}"/>
    <cellStyle name="Normal 3 4 2 2 6 2 2 2 2" xfId="30456" xr:uid="{ED8AB303-6869-41DA-8971-0A4D6454AA2A}"/>
    <cellStyle name="Normal 3 4 2 2 6 2 2 3" xfId="22128" xr:uid="{41A9B6F3-2CD8-431E-9435-E38744B7460D}"/>
    <cellStyle name="Normal 3 4 2 2 6 2 3" xfId="8245" xr:uid="{A1A77FF2-1908-40A7-94D8-C3669A7E8062}"/>
    <cellStyle name="Normal 3 4 2 2 6 2 3 2" xfId="16575" xr:uid="{482E5BB9-70F5-4E9B-9F93-E5C399E2DF35}"/>
    <cellStyle name="Normal 3 4 2 2 6 2 3 2 2" xfId="33232" xr:uid="{EBFCA14E-A403-4EAF-9A09-539DB2F0FA94}"/>
    <cellStyle name="Normal 3 4 2 2 6 2 3 3" xfId="24904" xr:uid="{AC79B4ED-EC5A-4720-BAC7-04A4A0A5B855}"/>
    <cellStyle name="Normal 3 4 2 2 6 2 4" xfId="11023" xr:uid="{D3523D42-06B6-41D8-9F24-E810E2CB11A4}"/>
    <cellStyle name="Normal 3 4 2 2 6 2 4 2" xfId="27680" xr:uid="{6225DBB9-ED42-4ECE-86E7-53EC90B8CBA1}"/>
    <cellStyle name="Normal 3 4 2 2 6 2 5" xfId="19352" xr:uid="{738887DA-B82F-42FC-8B27-E97F17CA0589}"/>
    <cellStyle name="Normal 3 4 2 2 6 3" xfId="4142" xr:uid="{580732C8-F464-4B07-B070-1988A589DCE6}"/>
    <cellStyle name="Normal 3 4 2 2 6 3 2" xfId="12472" xr:uid="{499215D2-7413-4115-9F2A-863F1FBCB31E}"/>
    <cellStyle name="Normal 3 4 2 2 6 3 2 2" xfId="29129" xr:uid="{BFE43AAA-2633-4FF4-8173-A5B7A03975C8}"/>
    <cellStyle name="Normal 3 4 2 2 6 3 3" xfId="20801" xr:uid="{092F53CF-9A38-4B4A-9762-47681A47FC33}"/>
    <cellStyle name="Normal 3 4 2 2 6 4" xfId="6918" xr:uid="{D5726010-351E-467E-B541-E4DC8DB6A440}"/>
    <cellStyle name="Normal 3 4 2 2 6 4 2" xfId="15248" xr:uid="{DDD8C3E5-6243-488D-8A14-FE8003B53750}"/>
    <cellStyle name="Normal 3 4 2 2 6 4 2 2" xfId="31905" xr:uid="{2C247D3A-C554-4EB7-AB14-396C709254A2}"/>
    <cellStyle name="Normal 3 4 2 2 6 4 3" xfId="23577" xr:uid="{ACADFFB7-1F5B-4627-B4A1-8127697DD3AB}"/>
    <cellStyle name="Normal 3 4 2 2 6 5" xfId="9696" xr:uid="{06D94FD5-59F1-45B3-950A-6B8E100BFD21}"/>
    <cellStyle name="Normal 3 4 2 2 6 5 2" xfId="26353" xr:uid="{371193A8-9DBF-4CAC-9727-AEBE374EE8E2}"/>
    <cellStyle name="Normal 3 4 2 2 6 6" xfId="18025" xr:uid="{A031F69A-E6ED-48E7-B49A-55FA8CC1DAB5}"/>
    <cellStyle name="Normal 3 4 2 2 7" xfId="1466" xr:uid="{CF13C9F5-8307-464F-B6D2-284684640209}"/>
    <cellStyle name="Normal 3 4 2 2 7 2" xfId="4256" xr:uid="{E1E98B32-BB95-4077-899A-C17BA5B706E8}"/>
    <cellStyle name="Normal 3 4 2 2 7 2 2" xfId="12586" xr:uid="{A848146B-C085-4D82-8705-B2F8F8DCE7B2}"/>
    <cellStyle name="Normal 3 4 2 2 7 2 2 2" xfId="29243" xr:uid="{22E19D1D-D27E-4AFF-B353-FF4F34177549}"/>
    <cellStyle name="Normal 3 4 2 2 7 2 3" xfId="20915" xr:uid="{8E1309FD-565A-4FCF-A9C5-A28F5DAE50C2}"/>
    <cellStyle name="Normal 3 4 2 2 7 3" xfId="7032" xr:uid="{BF8962DD-B5E1-49B7-9042-D8A2C93A341F}"/>
    <cellStyle name="Normal 3 4 2 2 7 3 2" xfId="15362" xr:uid="{40E7ECF8-A0FD-45CD-9748-3705C342A457}"/>
    <cellStyle name="Normal 3 4 2 2 7 3 2 2" xfId="32019" xr:uid="{08940897-A8FD-464D-879A-03EAC0B2544A}"/>
    <cellStyle name="Normal 3 4 2 2 7 3 3" xfId="23691" xr:uid="{3DB5B826-B7AC-4D06-9812-8C458B7724B6}"/>
    <cellStyle name="Normal 3 4 2 2 7 4" xfId="9810" xr:uid="{553252DB-C5FF-4534-BB3D-B89FF7F9CF00}"/>
    <cellStyle name="Normal 3 4 2 2 7 4 2" xfId="26467" xr:uid="{E55245A8-18D6-48FB-A537-050E002BAC6F}"/>
    <cellStyle name="Normal 3 4 2 2 7 5" xfId="18139" xr:uid="{A3AAED68-A1E9-4F19-9D76-B262797503F5}"/>
    <cellStyle name="Normal 3 4 2 2 8" xfId="2929" xr:uid="{10CBD39A-B565-49BA-BB3C-5AE8618CCF50}"/>
    <cellStyle name="Normal 3 4 2 2 8 2" xfId="11259" xr:uid="{C5323EFD-1D34-4B39-B848-FA70F989420F}"/>
    <cellStyle name="Normal 3 4 2 2 8 2 2" xfId="27916" xr:uid="{15909951-DF5C-4D85-BB01-B65ED3CB3D84}"/>
    <cellStyle name="Normal 3 4 2 2 8 3" xfId="19588" xr:uid="{59737C85-4FE0-4ECC-9CAF-C756BFD4D708}"/>
    <cellStyle name="Normal 3 4 2 2 9" xfId="5705" xr:uid="{A3709FB5-CFBC-4681-9773-97163441C286}"/>
    <cellStyle name="Normal 3 4 2 2 9 2" xfId="14035" xr:uid="{EC817DA2-FBC1-40DE-8419-E5C53A1F8BDA}"/>
    <cellStyle name="Normal 3 4 2 2 9 2 2" xfId="30692" xr:uid="{6D6A6FF1-AA46-4B7A-9BCA-9676F62C4F2B}"/>
    <cellStyle name="Normal 3 4 2 2 9 3" xfId="22364" xr:uid="{4B98FCC4-5D4D-4801-B057-98934CB4E045}"/>
    <cellStyle name="Normal 3 4 2 3" xfId="189" xr:uid="{4DC04C2F-92B0-415D-86C4-1BE69B8D9390}"/>
    <cellStyle name="Normal 3 4 2 3 2" xfId="431" xr:uid="{6EC83897-FE3D-44A0-B343-04F96CF2FF77}"/>
    <cellStyle name="Normal 3 4 2 3 2 2" xfId="908" xr:uid="{D4C3ECDF-268B-432C-9FCE-E25620EDEB58}"/>
    <cellStyle name="Normal 3 4 2 3 2 2 2" xfId="2236" xr:uid="{91FBFED2-8FC5-4CA5-9A83-477EF4B9078C}"/>
    <cellStyle name="Normal 3 4 2 3 2 2 2 2" xfId="5026" xr:uid="{64DAF8BB-DB6C-47F9-8A07-F4A6F7ACF6AE}"/>
    <cellStyle name="Normal 3 4 2 3 2 2 2 2 2" xfId="13356" xr:uid="{4B9BA682-2CDF-4C11-BE87-64FF61B62A3E}"/>
    <cellStyle name="Normal 3 4 2 3 2 2 2 2 2 2" xfId="30013" xr:uid="{FD9B6350-E2EC-4144-ADB6-F7C95F6E38C2}"/>
    <cellStyle name="Normal 3 4 2 3 2 2 2 2 3" xfId="21685" xr:uid="{9C682129-726C-47F6-BCD6-86B8FECFA4AC}"/>
    <cellStyle name="Normal 3 4 2 3 2 2 2 3" xfId="7802" xr:uid="{C09E7B91-97F3-4D4C-A1C3-7214C11506F5}"/>
    <cellStyle name="Normal 3 4 2 3 2 2 2 3 2" xfId="16132" xr:uid="{5761B363-2BA0-4CB6-A519-AFBBCB1F9A91}"/>
    <cellStyle name="Normal 3 4 2 3 2 2 2 3 2 2" xfId="32789" xr:uid="{48A69B9F-BEF3-415D-A5FE-E1621D0206E4}"/>
    <cellStyle name="Normal 3 4 2 3 2 2 2 3 3" xfId="24461" xr:uid="{B261D14E-CE49-407A-A0E6-F76DC0CBF959}"/>
    <cellStyle name="Normal 3 4 2 3 2 2 2 4" xfId="10580" xr:uid="{B7BF7A82-ACB2-4F6E-BD90-A2CC59F7751B}"/>
    <cellStyle name="Normal 3 4 2 3 2 2 2 4 2" xfId="27237" xr:uid="{376A5FCF-2425-40A5-8CAD-7DC6C8621A80}"/>
    <cellStyle name="Normal 3 4 2 3 2 2 2 5" xfId="18909" xr:uid="{4828E38A-072D-4EEC-BC80-CC74ED12EA73}"/>
    <cellStyle name="Normal 3 4 2 3 2 2 3" xfId="3699" xr:uid="{9CAD545C-DF5B-4221-99B4-D2F9FCC2C57F}"/>
    <cellStyle name="Normal 3 4 2 3 2 2 3 2" xfId="12029" xr:uid="{97E1D81B-2AD1-4DEC-919A-25FCF424D7B7}"/>
    <cellStyle name="Normal 3 4 2 3 2 2 3 2 2" xfId="28686" xr:uid="{152118A1-8D07-4602-BE45-7EAA2CD71D34}"/>
    <cellStyle name="Normal 3 4 2 3 2 2 3 3" xfId="20358" xr:uid="{7518ABA8-4270-4AB9-8FFB-75186A5AA21C}"/>
    <cellStyle name="Normal 3 4 2 3 2 2 4" xfId="6475" xr:uid="{5AB31649-E310-47C8-94E5-08D6EDEE6DE7}"/>
    <cellStyle name="Normal 3 4 2 3 2 2 4 2" xfId="14805" xr:uid="{2EFE65AC-56C9-4A69-9833-94B1171BF1DE}"/>
    <cellStyle name="Normal 3 4 2 3 2 2 4 2 2" xfId="31462" xr:uid="{D7D3254C-E798-4A2F-94CD-FA868A80F348}"/>
    <cellStyle name="Normal 3 4 2 3 2 2 4 3" xfId="23134" xr:uid="{F6933ECB-81B8-4FE9-B551-3C1568085FC3}"/>
    <cellStyle name="Normal 3 4 2 3 2 2 5" xfId="9253" xr:uid="{89EA63A8-66F8-48FF-9851-753610979010}"/>
    <cellStyle name="Normal 3 4 2 3 2 2 5 2" xfId="25910" xr:uid="{51DE2814-63C6-4239-8F68-40E21E3DF0ED}"/>
    <cellStyle name="Normal 3 4 2 3 2 2 6" xfId="17582" xr:uid="{D1767314-4347-4257-A26B-0225E279436E}"/>
    <cellStyle name="Normal 3 4 2 3 2 3" xfId="1761" xr:uid="{9FE65079-06F2-49FD-AD93-9811D659CA1B}"/>
    <cellStyle name="Normal 3 4 2 3 2 3 2" xfId="4551" xr:uid="{AA7939F8-6D5D-4D24-A164-281BC6491892}"/>
    <cellStyle name="Normal 3 4 2 3 2 3 2 2" xfId="12881" xr:uid="{EC76CA2B-E139-49DD-8713-96246B841FB3}"/>
    <cellStyle name="Normal 3 4 2 3 2 3 2 2 2" xfId="29538" xr:uid="{F49188FC-4DA4-4409-A028-4572AFC3F2CC}"/>
    <cellStyle name="Normal 3 4 2 3 2 3 2 3" xfId="21210" xr:uid="{3A873866-1973-46D8-B600-5EB486FAEDE5}"/>
    <cellStyle name="Normal 3 4 2 3 2 3 3" xfId="7327" xr:uid="{A3F87581-7688-43DD-8B57-5C1940A99CF6}"/>
    <cellStyle name="Normal 3 4 2 3 2 3 3 2" xfId="15657" xr:uid="{FA7FF4DF-292C-4A3E-AC80-FE8C8004AC52}"/>
    <cellStyle name="Normal 3 4 2 3 2 3 3 2 2" xfId="32314" xr:uid="{E5DD0457-66C5-41FF-B4CF-EF79CAC167CB}"/>
    <cellStyle name="Normal 3 4 2 3 2 3 3 3" xfId="23986" xr:uid="{C1E6B3CC-D21A-49F3-B64E-0A87F324B879}"/>
    <cellStyle name="Normal 3 4 2 3 2 3 4" xfId="10105" xr:uid="{6C9CCF56-171B-4548-93F0-82C9752F9D8C}"/>
    <cellStyle name="Normal 3 4 2 3 2 3 4 2" xfId="26762" xr:uid="{A6DFF176-F958-4144-AE13-0C49285FD8B6}"/>
    <cellStyle name="Normal 3 4 2 3 2 3 5" xfId="18434" xr:uid="{C63106EA-07F1-4949-8444-C189AC71B471}"/>
    <cellStyle name="Normal 3 4 2 3 2 4" xfId="3224" xr:uid="{DE0903AB-71FE-4982-BC2F-39AA442EABEF}"/>
    <cellStyle name="Normal 3 4 2 3 2 4 2" xfId="11554" xr:uid="{B4EDD8CC-742A-4004-8550-7425C0F9885F}"/>
    <cellStyle name="Normal 3 4 2 3 2 4 2 2" xfId="28211" xr:uid="{3539B781-E8D1-46A6-8242-1E613734CF33}"/>
    <cellStyle name="Normal 3 4 2 3 2 4 3" xfId="19883" xr:uid="{BE25F0C4-01DC-4452-99AC-45FAEE7AA75C}"/>
    <cellStyle name="Normal 3 4 2 3 2 5" xfId="6000" xr:uid="{762DC515-656B-4CDD-A30D-EEFE563B80E8}"/>
    <cellStyle name="Normal 3 4 2 3 2 5 2" xfId="14330" xr:uid="{7A47EBBD-DD7C-48ED-A3B1-739CA45BDC0D}"/>
    <cellStyle name="Normal 3 4 2 3 2 5 2 2" xfId="30987" xr:uid="{5D46AF36-34E9-4B29-97A8-013C663EAAB4}"/>
    <cellStyle name="Normal 3 4 2 3 2 5 3" xfId="22659" xr:uid="{9FE52B04-1C0E-4768-A150-076E1C2F8C4A}"/>
    <cellStyle name="Normal 3 4 2 3 2 6" xfId="8778" xr:uid="{14AD9D70-5F6B-4FCC-893E-C01646A470E9}"/>
    <cellStyle name="Normal 3 4 2 3 2 6 2" xfId="25435" xr:uid="{9AD0660F-887B-402B-9679-1CB111618295}"/>
    <cellStyle name="Normal 3 4 2 3 2 7" xfId="17107" xr:uid="{F120B52A-3E3A-4958-8B1E-86CA3456D0F2}"/>
    <cellStyle name="Normal 3 4 2 3 3" xfId="667" xr:uid="{E758D183-CAC9-407E-AD08-B624EB3AD6B8}"/>
    <cellStyle name="Normal 3 4 2 3 3 2" xfId="1997" xr:uid="{07FD97AD-FD00-4EE8-9B7C-81AD44E99E4A}"/>
    <cellStyle name="Normal 3 4 2 3 3 2 2" xfId="4787" xr:uid="{262A3B73-7AB9-4351-BC18-7AACE85EFC3A}"/>
    <cellStyle name="Normal 3 4 2 3 3 2 2 2" xfId="13117" xr:uid="{8A8BB261-D450-43D3-9EE2-7356177D5D02}"/>
    <cellStyle name="Normal 3 4 2 3 3 2 2 2 2" xfId="29774" xr:uid="{A3D774FC-C936-4CDC-AE60-F9B1B96D163E}"/>
    <cellStyle name="Normal 3 4 2 3 3 2 2 3" xfId="21446" xr:uid="{C86B8E22-5121-48BB-93D4-0B4F4CD94374}"/>
    <cellStyle name="Normal 3 4 2 3 3 2 3" xfId="7563" xr:uid="{FEDAB388-4810-44D1-86AD-EA04FCDC847B}"/>
    <cellStyle name="Normal 3 4 2 3 3 2 3 2" xfId="15893" xr:uid="{ED9F9CB4-8CB3-4CB4-A697-AC11B2CDAB9C}"/>
    <cellStyle name="Normal 3 4 2 3 3 2 3 2 2" xfId="32550" xr:uid="{FE4D1E47-A881-4B8E-AA80-0D906809B0F9}"/>
    <cellStyle name="Normal 3 4 2 3 3 2 3 3" xfId="24222" xr:uid="{B24C663B-44C4-4E29-87DB-553E67869F37}"/>
    <cellStyle name="Normal 3 4 2 3 3 2 4" xfId="10341" xr:uid="{1022C828-B8CD-4807-8A01-6B37828232D2}"/>
    <cellStyle name="Normal 3 4 2 3 3 2 4 2" xfId="26998" xr:uid="{C118A7F4-C033-49E5-A9C2-06705C7B7316}"/>
    <cellStyle name="Normal 3 4 2 3 3 2 5" xfId="18670" xr:uid="{AAFC0164-4787-4E77-BCBA-03E25EAAEA83}"/>
    <cellStyle name="Normal 3 4 2 3 3 3" xfId="3460" xr:uid="{9149640E-3CC2-4FB9-A9C6-2B4B7826BDFD}"/>
    <cellStyle name="Normal 3 4 2 3 3 3 2" xfId="11790" xr:uid="{70CE673A-BB2B-4C24-8E7E-E0D5553D6498}"/>
    <cellStyle name="Normal 3 4 2 3 3 3 2 2" xfId="28447" xr:uid="{4A2D353B-DB05-47F0-AC0F-86770CA33F56}"/>
    <cellStyle name="Normal 3 4 2 3 3 3 3" xfId="20119" xr:uid="{42DC8437-DCB0-44EC-9B58-C0545FD8EEF0}"/>
    <cellStyle name="Normal 3 4 2 3 3 4" xfId="6236" xr:uid="{B33D8DAE-57EA-4D76-AC0D-3AE2BAF2CFB4}"/>
    <cellStyle name="Normal 3 4 2 3 3 4 2" xfId="14566" xr:uid="{CE56D0FC-B1F1-4D4A-8545-727DAFF4B8E8}"/>
    <cellStyle name="Normal 3 4 2 3 3 4 2 2" xfId="31223" xr:uid="{FD6CB6C7-DEB0-44EB-A83D-232647001B9C}"/>
    <cellStyle name="Normal 3 4 2 3 3 4 3" xfId="22895" xr:uid="{566E65FC-2F09-4EA7-98F0-C694D51CE49A}"/>
    <cellStyle name="Normal 3 4 2 3 3 5" xfId="9014" xr:uid="{9E804738-906E-4BC0-871E-541465FA631D}"/>
    <cellStyle name="Normal 3 4 2 3 3 5 2" xfId="25671" xr:uid="{CA5415C4-E9B9-4997-B1F5-EE60AAD7CDFA}"/>
    <cellStyle name="Normal 3 4 2 3 3 6" xfId="17343" xr:uid="{FD23CEE4-ABAB-4169-9A8F-C06736435A00}"/>
    <cellStyle name="Normal 3 4 2 3 4" xfId="1144" xr:uid="{316E8998-6B8E-46F9-84A7-847944390B82}"/>
    <cellStyle name="Normal 3 4 2 3 4 2" xfId="2472" xr:uid="{3678EE22-B43C-42F6-9DB2-3E0D203A1B7B}"/>
    <cellStyle name="Normal 3 4 2 3 4 2 2" xfId="5262" xr:uid="{42A49227-47D2-4BA3-8A53-D57337096401}"/>
    <cellStyle name="Normal 3 4 2 3 4 2 2 2" xfId="13592" xr:uid="{766A3B22-0811-40F1-8F70-4C23548307E8}"/>
    <cellStyle name="Normal 3 4 2 3 4 2 2 2 2" xfId="30249" xr:uid="{D5656DC7-BC15-4AD8-BB5E-2D34B499492E}"/>
    <cellStyle name="Normal 3 4 2 3 4 2 2 3" xfId="21921" xr:uid="{074188C5-8DB5-4C14-80E9-927C1303B974}"/>
    <cellStyle name="Normal 3 4 2 3 4 2 3" xfId="8038" xr:uid="{AF83B54D-6DD0-4198-95D7-DD9E09CAA8AF}"/>
    <cellStyle name="Normal 3 4 2 3 4 2 3 2" xfId="16368" xr:uid="{2E5C5DC0-9EE4-4D46-97E5-528A75ECC5E5}"/>
    <cellStyle name="Normal 3 4 2 3 4 2 3 2 2" xfId="33025" xr:uid="{D47E3586-AAEB-4DB9-AA4C-A18EC54C4690}"/>
    <cellStyle name="Normal 3 4 2 3 4 2 3 3" xfId="24697" xr:uid="{75472413-EC68-4484-B99C-0DAA04662334}"/>
    <cellStyle name="Normal 3 4 2 3 4 2 4" xfId="10816" xr:uid="{D7C1CAA3-DD54-4723-96F4-A8F989CA5878}"/>
    <cellStyle name="Normal 3 4 2 3 4 2 4 2" xfId="27473" xr:uid="{73F48782-B7A2-492C-8F8F-271D38AE329F}"/>
    <cellStyle name="Normal 3 4 2 3 4 2 5" xfId="19145" xr:uid="{1EE78575-58AA-4B02-A3C7-485A30DBF42F}"/>
    <cellStyle name="Normal 3 4 2 3 4 3" xfId="3935" xr:uid="{589D6CD8-9443-4741-AA97-B23618F861D5}"/>
    <cellStyle name="Normal 3 4 2 3 4 3 2" xfId="12265" xr:uid="{84C047D0-4E2D-4CA4-9516-CF0D139ED7D5}"/>
    <cellStyle name="Normal 3 4 2 3 4 3 2 2" xfId="28922" xr:uid="{054D754E-F289-4C78-BE5D-7263AA3FA882}"/>
    <cellStyle name="Normal 3 4 2 3 4 3 3" xfId="20594" xr:uid="{45E115AB-E7B2-4D30-AECC-E04CEFB8BEC1}"/>
    <cellStyle name="Normal 3 4 2 3 4 4" xfId="6711" xr:uid="{5A8E23B7-B3AB-457C-8259-9BB61FA498A0}"/>
    <cellStyle name="Normal 3 4 2 3 4 4 2" xfId="15041" xr:uid="{5C2D7A3D-FACC-429D-92C4-5A9659AB40AD}"/>
    <cellStyle name="Normal 3 4 2 3 4 4 2 2" xfId="31698" xr:uid="{AFD4FCA9-A2F0-4EBB-90CB-67591C85F7CA}"/>
    <cellStyle name="Normal 3 4 2 3 4 4 3" xfId="23370" xr:uid="{25001917-BD41-470D-A73F-F0710EFE0884}"/>
    <cellStyle name="Normal 3 4 2 3 4 5" xfId="9489" xr:uid="{00266091-60B3-4522-A080-5094BD5E6D97}"/>
    <cellStyle name="Normal 3 4 2 3 4 5 2" xfId="26146" xr:uid="{789EEC09-6DE3-45D3-84E3-DF09817FAE1A}"/>
    <cellStyle name="Normal 3 4 2 3 4 6" xfId="17818" xr:uid="{4A6CED31-B288-4084-BBAB-30B0635C8B57}"/>
    <cellStyle name="Normal 3 4 2 3 5" xfId="1524" xr:uid="{15E5372F-58F0-40B4-A9D4-B3F0216525E7}"/>
    <cellStyle name="Normal 3 4 2 3 5 2" xfId="4314" xr:uid="{5F7443FD-62C2-4C70-AF01-B17B54CB8D23}"/>
    <cellStyle name="Normal 3 4 2 3 5 2 2" xfId="12644" xr:uid="{CFA77108-8795-490E-8D41-7D6194B04E62}"/>
    <cellStyle name="Normal 3 4 2 3 5 2 2 2" xfId="29301" xr:uid="{4C938613-7A2F-4051-85C7-4B6A4A98351E}"/>
    <cellStyle name="Normal 3 4 2 3 5 2 3" xfId="20973" xr:uid="{BC64609F-867D-445F-8818-0028419CAEE2}"/>
    <cellStyle name="Normal 3 4 2 3 5 3" xfId="7090" xr:uid="{2AF74872-071E-4C97-A912-93EC30E32B3E}"/>
    <cellStyle name="Normal 3 4 2 3 5 3 2" xfId="15420" xr:uid="{ADBEEF85-07C8-4C69-A0E6-CCEDD1D0063E}"/>
    <cellStyle name="Normal 3 4 2 3 5 3 2 2" xfId="32077" xr:uid="{30A429DB-D5E3-43F6-BF11-3AE12A5B356F}"/>
    <cellStyle name="Normal 3 4 2 3 5 3 3" xfId="23749" xr:uid="{ECD951CE-15C2-470F-BB2D-2E45049EB47E}"/>
    <cellStyle name="Normal 3 4 2 3 5 4" xfId="9868" xr:uid="{013940D0-7267-4BC8-B027-D9EA3AE5C6EF}"/>
    <cellStyle name="Normal 3 4 2 3 5 4 2" xfId="26525" xr:uid="{B92C733E-9772-4B83-9CAA-DC71F2999EBE}"/>
    <cellStyle name="Normal 3 4 2 3 5 5" xfId="18197" xr:uid="{98D28002-E5A0-4D1B-98E3-69976B40EEBE}"/>
    <cellStyle name="Normal 3 4 2 3 6" xfId="2987" xr:uid="{E35F014E-F895-4C2B-8F0E-53272C62C82E}"/>
    <cellStyle name="Normal 3 4 2 3 6 2" xfId="11317" xr:uid="{DA13BC8A-F02F-4D4B-B679-4EC4B6E38D95}"/>
    <cellStyle name="Normal 3 4 2 3 6 2 2" xfId="27974" xr:uid="{E2E8C533-1827-43C5-A814-655FCEE88144}"/>
    <cellStyle name="Normal 3 4 2 3 6 3" xfId="19646" xr:uid="{0A2510E0-FCE6-4EE4-9141-D8D17D94B1AF}"/>
    <cellStyle name="Normal 3 4 2 3 7" xfId="5763" xr:uid="{6F650259-12E9-41D8-B898-24017D418ED3}"/>
    <cellStyle name="Normal 3 4 2 3 7 2" xfId="14093" xr:uid="{FDA772DD-9F73-4B06-8670-B511ED044108}"/>
    <cellStyle name="Normal 3 4 2 3 7 2 2" xfId="30750" xr:uid="{1233E7F4-0A98-45BB-BC7C-2CCE7D5AD456}"/>
    <cellStyle name="Normal 3 4 2 3 7 3" xfId="22422" xr:uid="{820B4D09-AFB8-4E9C-997C-E327047B4FB5}"/>
    <cellStyle name="Normal 3 4 2 3 8" xfId="8541" xr:uid="{959BC653-20BD-45F6-BEBE-E45086CFDB34}"/>
    <cellStyle name="Normal 3 4 2 3 8 2" xfId="25198" xr:uid="{D0904B6D-09A8-44CF-ABC6-3CABB2D2C8D9}"/>
    <cellStyle name="Normal 3 4 2 3 9" xfId="16870" xr:uid="{BCCB4C87-2B12-473D-ABE0-2B271E1D233B}"/>
    <cellStyle name="Normal 3 4 2 4" xfId="315" xr:uid="{20DAB421-951D-48E8-A5C9-B82048A3B328}"/>
    <cellStyle name="Normal 3 4 2 4 2" xfId="797" xr:uid="{099B0418-DFD0-4010-B04E-678B1730F30A}"/>
    <cellStyle name="Normal 3 4 2 4 2 2" xfId="2125" xr:uid="{70B5DF2D-EA44-44FD-916A-D8F4657C6145}"/>
    <cellStyle name="Normal 3 4 2 4 2 2 2" xfId="4915" xr:uid="{C6D8D044-D611-4575-9A1F-8C527A1ECFBA}"/>
    <cellStyle name="Normal 3 4 2 4 2 2 2 2" xfId="13245" xr:uid="{14646C10-CD82-4052-88A9-C995AF7DD495}"/>
    <cellStyle name="Normal 3 4 2 4 2 2 2 2 2" xfId="29902" xr:uid="{495AF904-DDCF-41C0-B548-67B0CCE4C8F2}"/>
    <cellStyle name="Normal 3 4 2 4 2 2 2 3" xfId="21574" xr:uid="{5CB37FA6-180C-4AC1-91C0-6D6AF52D8022}"/>
    <cellStyle name="Normal 3 4 2 4 2 2 3" xfId="7691" xr:uid="{4E7034A9-7286-4572-A245-019A4459D3D3}"/>
    <cellStyle name="Normal 3 4 2 4 2 2 3 2" xfId="16021" xr:uid="{6E2C6B3F-A1C0-44E5-985B-23A2B2A9D22F}"/>
    <cellStyle name="Normal 3 4 2 4 2 2 3 2 2" xfId="32678" xr:uid="{50F89632-03AB-4BD2-8872-983AEB441497}"/>
    <cellStyle name="Normal 3 4 2 4 2 2 3 3" xfId="24350" xr:uid="{E1D20960-753C-4823-A18C-481EAE4FDAD8}"/>
    <cellStyle name="Normal 3 4 2 4 2 2 4" xfId="10469" xr:uid="{60E6C0E9-9E9D-4BE6-A9B1-5C0DA564FC8B}"/>
    <cellStyle name="Normal 3 4 2 4 2 2 4 2" xfId="27126" xr:uid="{0B7E086B-B3DB-458D-83D4-C2A281F86346}"/>
    <cellStyle name="Normal 3 4 2 4 2 2 5" xfId="18798" xr:uid="{CE83083C-477D-4B0B-A6CF-664EF7E059FC}"/>
    <cellStyle name="Normal 3 4 2 4 2 3" xfId="3588" xr:uid="{617B8557-433E-4A8E-BCF4-F2EDD2C51833}"/>
    <cellStyle name="Normal 3 4 2 4 2 3 2" xfId="11918" xr:uid="{2CF1B857-EC99-4803-A1A4-A08766F23CD0}"/>
    <cellStyle name="Normal 3 4 2 4 2 3 2 2" xfId="28575" xr:uid="{C438D1DE-77AC-43E4-B00E-B3593B3607AE}"/>
    <cellStyle name="Normal 3 4 2 4 2 3 3" xfId="20247" xr:uid="{9431E3B8-9AF0-49AB-9B5C-8E03C7A20782}"/>
    <cellStyle name="Normal 3 4 2 4 2 4" xfId="6364" xr:uid="{7AC9E1B6-CC67-4DF3-B7B5-3682DF75340D}"/>
    <cellStyle name="Normal 3 4 2 4 2 4 2" xfId="14694" xr:uid="{EEBC4314-FDC2-4361-A82D-BAD0C3373D46}"/>
    <cellStyle name="Normal 3 4 2 4 2 4 2 2" xfId="31351" xr:uid="{4488FA47-991C-4D6D-84AF-E6FF1549C4F0}"/>
    <cellStyle name="Normal 3 4 2 4 2 4 3" xfId="23023" xr:uid="{CBE67D2E-4EAB-4D92-BAA7-45D0CFAA96E1}"/>
    <cellStyle name="Normal 3 4 2 4 2 5" xfId="9142" xr:uid="{72391BC0-1FED-440C-9674-2722BE6602FD}"/>
    <cellStyle name="Normal 3 4 2 4 2 5 2" xfId="25799" xr:uid="{F9B728E2-29E0-439F-8381-AB23A0E13A75}"/>
    <cellStyle name="Normal 3 4 2 4 2 6" xfId="17471" xr:uid="{14F5D502-4D8F-4C59-B63A-6434C3C5EB35}"/>
    <cellStyle name="Normal 3 4 2 4 3" xfId="1645" xr:uid="{E8D6D69D-A4C8-49C0-876D-1F155FA10FB2}"/>
    <cellStyle name="Normal 3 4 2 4 3 2" xfId="4435" xr:uid="{3D7D06DF-ADB8-4BD5-8005-283C6D7E6FC9}"/>
    <cellStyle name="Normal 3 4 2 4 3 2 2" xfId="12765" xr:uid="{5CCFBFDF-1F2C-4A6D-95C8-B713170ACE4E}"/>
    <cellStyle name="Normal 3 4 2 4 3 2 2 2" xfId="29422" xr:uid="{2EAF4FBD-C3D5-41CC-8A9F-A0168589CB9A}"/>
    <cellStyle name="Normal 3 4 2 4 3 2 3" xfId="21094" xr:uid="{10154741-8D87-4BE6-8890-83E3D2EE5DB9}"/>
    <cellStyle name="Normal 3 4 2 4 3 3" xfId="7211" xr:uid="{94876451-358F-4624-A303-EBB4179A3FC9}"/>
    <cellStyle name="Normal 3 4 2 4 3 3 2" xfId="15541" xr:uid="{56E396CF-9222-45B0-9FCF-22D32546B7D9}"/>
    <cellStyle name="Normal 3 4 2 4 3 3 2 2" xfId="32198" xr:uid="{E2BAF307-2BE8-40F3-B3AF-28356CE40BB4}"/>
    <cellStyle name="Normal 3 4 2 4 3 3 3" xfId="23870" xr:uid="{ED8B7E65-0C4A-4DAF-B241-C7DC1F5B7F90}"/>
    <cellStyle name="Normal 3 4 2 4 3 4" xfId="9989" xr:uid="{124C11D8-574A-4F9E-B626-1868CA3A7F77}"/>
    <cellStyle name="Normal 3 4 2 4 3 4 2" xfId="26646" xr:uid="{533DFF6E-B247-450C-8840-AB306829C9F7}"/>
    <cellStyle name="Normal 3 4 2 4 3 5" xfId="18318" xr:uid="{11AA6C0E-66A4-4759-B67B-07223BB2AD86}"/>
    <cellStyle name="Normal 3 4 2 4 4" xfId="3108" xr:uid="{8CAA332F-B802-4D48-8F5E-782038531E06}"/>
    <cellStyle name="Normal 3 4 2 4 4 2" xfId="11438" xr:uid="{40C91F14-5097-4BFD-B94C-F22B36EF5E83}"/>
    <cellStyle name="Normal 3 4 2 4 4 2 2" xfId="28095" xr:uid="{FDB56286-F0C1-47F3-B8FC-0077AEA40D73}"/>
    <cellStyle name="Normal 3 4 2 4 4 3" xfId="19767" xr:uid="{ABA4971A-9FEB-4CD3-9378-33BB6850FEBD}"/>
    <cellStyle name="Normal 3 4 2 4 5" xfId="5884" xr:uid="{CEFFCF09-97EE-4AB9-82F7-2FF23A828D0E}"/>
    <cellStyle name="Normal 3 4 2 4 5 2" xfId="14214" xr:uid="{4D47D46F-191D-4E7E-904B-22B5B949E603}"/>
    <cellStyle name="Normal 3 4 2 4 5 2 2" xfId="30871" xr:uid="{A552701D-0D64-4D84-BEDC-14731FF63E54}"/>
    <cellStyle name="Normal 3 4 2 4 5 3" xfId="22543" xr:uid="{B42B3EE0-623C-4970-AB0E-4A0753306610}"/>
    <cellStyle name="Normal 3 4 2 4 6" xfId="8662" xr:uid="{B1542E56-B397-4336-9AEB-37AC8E20BDC8}"/>
    <cellStyle name="Normal 3 4 2 4 6 2" xfId="25319" xr:uid="{93C5F6E9-C424-4B7F-813D-C1373408D634}"/>
    <cellStyle name="Normal 3 4 2 4 7" xfId="16991" xr:uid="{3BA190B9-05A1-4102-968A-4740F71AB8A7}"/>
    <cellStyle name="Normal 3 4 2 5" xfId="551" xr:uid="{B3797CB9-A2B4-4CA5-8494-956A3A500416}"/>
    <cellStyle name="Normal 3 4 2 5 2" xfId="1881" xr:uid="{2F7DFAA1-5F6A-4E8F-BE32-D338E55A1144}"/>
    <cellStyle name="Normal 3 4 2 5 2 2" xfId="4671" xr:uid="{B29C1AF3-F73C-4863-9855-85FC3EF23DD0}"/>
    <cellStyle name="Normal 3 4 2 5 2 2 2" xfId="13001" xr:uid="{ADD8D542-1F8D-4585-B9DC-5FD60E574C93}"/>
    <cellStyle name="Normal 3 4 2 5 2 2 2 2" xfId="29658" xr:uid="{29C92D66-7566-4290-8AEC-9C4937A58031}"/>
    <cellStyle name="Normal 3 4 2 5 2 2 3" xfId="21330" xr:uid="{568B64FF-3887-438C-AAB9-80D5F32251DD}"/>
    <cellStyle name="Normal 3 4 2 5 2 3" xfId="7447" xr:uid="{2D31174C-7CC7-4BF6-B0DF-696DE25E0DA8}"/>
    <cellStyle name="Normal 3 4 2 5 2 3 2" xfId="15777" xr:uid="{3EFDC0C6-A3BE-4C53-B182-02B3342C7E35}"/>
    <cellStyle name="Normal 3 4 2 5 2 3 2 2" xfId="32434" xr:uid="{A3F27FA0-49FE-435C-84A5-DC0618EFC664}"/>
    <cellStyle name="Normal 3 4 2 5 2 3 3" xfId="24106" xr:uid="{32DE3ADD-5573-455E-935C-CE1313F6E859}"/>
    <cellStyle name="Normal 3 4 2 5 2 4" xfId="10225" xr:uid="{D519866A-0414-4208-943D-42B72CD17C42}"/>
    <cellStyle name="Normal 3 4 2 5 2 4 2" xfId="26882" xr:uid="{FA674018-EB8A-4F22-A606-B2F25621BE87}"/>
    <cellStyle name="Normal 3 4 2 5 2 5" xfId="18554" xr:uid="{936485E3-6C56-4FCF-8C59-2CED60731301}"/>
    <cellStyle name="Normal 3 4 2 5 3" xfId="3344" xr:uid="{6AECF4CB-5D36-42CD-8C2B-D7D96BD3465E}"/>
    <cellStyle name="Normal 3 4 2 5 3 2" xfId="11674" xr:uid="{6B218786-1E67-41A2-A557-C45D184A6EA4}"/>
    <cellStyle name="Normal 3 4 2 5 3 2 2" xfId="28331" xr:uid="{91266ACF-E887-47EC-B4FE-3DC102DDBA30}"/>
    <cellStyle name="Normal 3 4 2 5 3 3" xfId="20003" xr:uid="{363CFB17-575B-4229-ADA0-6470C3798FFD}"/>
    <cellStyle name="Normal 3 4 2 5 4" xfId="6120" xr:uid="{ABD588C3-FA31-43C3-8ED8-950C3CEDF395}"/>
    <cellStyle name="Normal 3 4 2 5 4 2" xfId="14450" xr:uid="{56F82FE2-C797-4EDE-9877-4D4AEB61BF46}"/>
    <cellStyle name="Normal 3 4 2 5 4 2 2" xfId="31107" xr:uid="{B7EBD16F-9BC1-4259-97D9-2E4D4673829B}"/>
    <cellStyle name="Normal 3 4 2 5 4 3" xfId="22779" xr:uid="{28048284-1A68-41F1-9802-0F47D391ADD9}"/>
    <cellStyle name="Normal 3 4 2 5 5" xfId="8898" xr:uid="{51CFB2C1-3264-4F8C-B2F1-E95124F99FDB}"/>
    <cellStyle name="Normal 3 4 2 5 5 2" xfId="25555" xr:uid="{3743769E-BB59-49CA-A82E-F147CF92CCB7}"/>
    <cellStyle name="Normal 3 4 2 5 6" xfId="17227" xr:uid="{560ADCC2-A977-47FF-BF6E-16A60EAA0954}"/>
    <cellStyle name="Normal 3 4 2 6" xfId="1028" xr:uid="{5B1476B7-5F4B-4DB5-B649-77CF9D7B94F0}"/>
    <cellStyle name="Normal 3 4 2 6 2" xfId="2356" xr:uid="{579718DF-5688-4BA8-8F6A-312D91235967}"/>
    <cellStyle name="Normal 3 4 2 6 2 2" xfId="5146" xr:uid="{DAC675ED-CDB6-4640-A6B0-FB4E26AD4C4E}"/>
    <cellStyle name="Normal 3 4 2 6 2 2 2" xfId="13476" xr:uid="{89CB0540-C3D3-411A-96EE-448282AF5BFF}"/>
    <cellStyle name="Normal 3 4 2 6 2 2 2 2" xfId="30133" xr:uid="{3221CF66-6925-406C-B278-49E800546E6E}"/>
    <cellStyle name="Normal 3 4 2 6 2 2 3" xfId="21805" xr:uid="{76B8728D-118F-4D20-BC49-A22F3258B7B9}"/>
    <cellStyle name="Normal 3 4 2 6 2 3" xfId="7922" xr:uid="{6B8F5A14-A5CC-4BB7-AABD-CD1550203535}"/>
    <cellStyle name="Normal 3 4 2 6 2 3 2" xfId="16252" xr:uid="{53CED408-EBC6-44CF-A1ED-2C81BAB8F60E}"/>
    <cellStyle name="Normal 3 4 2 6 2 3 2 2" xfId="32909" xr:uid="{8A33169A-ADF5-45B9-AFAF-7E482B0840FC}"/>
    <cellStyle name="Normal 3 4 2 6 2 3 3" xfId="24581" xr:uid="{1463D6A1-2A23-45B1-B7E0-366DF1CD23B8}"/>
    <cellStyle name="Normal 3 4 2 6 2 4" xfId="10700" xr:uid="{88107CD9-CE81-4E8F-AFAE-00DE10338092}"/>
    <cellStyle name="Normal 3 4 2 6 2 4 2" xfId="27357" xr:uid="{E7185161-12A7-4E05-A096-E5C9F723FB3E}"/>
    <cellStyle name="Normal 3 4 2 6 2 5" xfId="19029" xr:uid="{DFE4815C-246C-4F2F-B73D-B0547FB60A78}"/>
    <cellStyle name="Normal 3 4 2 6 3" xfId="3819" xr:uid="{F4F43CE7-D01A-4B8F-A4A6-C277CBC6E245}"/>
    <cellStyle name="Normal 3 4 2 6 3 2" xfId="12149" xr:uid="{C18C8115-AD0A-46C7-9291-1582F50B091D}"/>
    <cellStyle name="Normal 3 4 2 6 3 2 2" xfId="28806" xr:uid="{466D5971-B734-4005-BA3E-9BCFFF25FA06}"/>
    <cellStyle name="Normal 3 4 2 6 3 3" xfId="20478" xr:uid="{6A8BBB64-B019-44ED-8331-D55CBEA6F601}"/>
    <cellStyle name="Normal 3 4 2 6 4" xfId="6595" xr:uid="{F64D7BF9-DFDF-4CC9-9BE1-F22244AA0207}"/>
    <cellStyle name="Normal 3 4 2 6 4 2" xfId="14925" xr:uid="{93F30F8C-597A-4F46-A153-6C4D73EF0419}"/>
    <cellStyle name="Normal 3 4 2 6 4 2 2" xfId="31582" xr:uid="{CAA5C072-B23C-442B-8756-FA26FA7E4660}"/>
    <cellStyle name="Normal 3 4 2 6 4 3" xfId="23254" xr:uid="{A70CBDE4-3E8C-4FBC-A8FA-1AE8E812E15B}"/>
    <cellStyle name="Normal 3 4 2 6 5" xfId="9373" xr:uid="{CEDC5BB1-4436-4F6C-B58B-2C0179F01281}"/>
    <cellStyle name="Normal 3 4 2 6 5 2" xfId="26030" xr:uid="{CA94E5DF-2B6B-4C18-AF5C-2B976E2722DB}"/>
    <cellStyle name="Normal 3 4 2 6 6" xfId="17702" xr:uid="{96FC7759-230B-44E0-B563-6130F5A6D149}"/>
    <cellStyle name="Normal 3 4 2 7" xfId="1289" xr:uid="{15EF643D-B7F6-465A-B298-61B02FCD9CCA}"/>
    <cellStyle name="Normal 3 4 2 7 2" xfId="2617" xr:uid="{99FA7A53-C8F0-429C-B73F-902D2674FC0F}"/>
    <cellStyle name="Normal 3 4 2 7 2 2" xfId="5407" xr:uid="{3526307C-2B2C-4015-A556-B048B4354F7B}"/>
    <cellStyle name="Normal 3 4 2 7 2 2 2" xfId="13737" xr:uid="{5369B3E0-26C4-4064-B242-7A90050671EA}"/>
    <cellStyle name="Normal 3 4 2 7 2 2 2 2" xfId="30394" xr:uid="{93261E91-1D9A-467B-9079-D731C56EB9ED}"/>
    <cellStyle name="Normal 3 4 2 7 2 2 3" xfId="22066" xr:uid="{20D9BE3B-F803-4D73-BBF7-CC1DD02478C0}"/>
    <cellStyle name="Normal 3 4 2 7 2 3" xfId="8183" xr:uid="{B790C0DD-649D-4AD5-BD18-8C70BD4BFBFD}"/>
    <cellStyle name="Normal 3 4 2 7 2 3 2" xfId="16513" xr:uid="{086AAF3B-50E4-4B57-BF55-D0FE53408393}"/>
    <cellStyle name="Normal 3 4 2 7 2 3 2 2" xfId="33170" xr:uid="{3F35EED6-C41E-47D0-B9BB-D1F9CF02B3D3}"/>
    <cellStyle name="Normal 3 4 2 7 2 3 3" xfId="24842" xr:uid="{C4F1C09D-1771-4B4A-9EA5-E7158EC41C9B}"/>
    <cellStyle name="Normal 3 4 2 7 2 4" xfId="10961" xr:uid="{A6FF0852-0416-42B5-9FD5-9B2E154CBFB8}"/>
    <cellStyle name="Normal 3 4 2 7 2 4 2" xfId="27618" xr:uid="{F0A0A540-8B99-4535-BCC6-0D66D2551571}"/>
    <cellStyle name="Normal 3 4 2 7 2 5" xfId="19290" xr:uid="{1BF232AD-4EA9-4062-B9AA-511A992A23F2}"/>
    <cellStyle name="Normal 3 4 2 7 3" xfId="4080" xr:uid="{E3FE8881-D2A9-448D-8CFA-4084AE018D4E}"/>
    <cellStyle name="Normal 3 4 2 7 3 2" xfId="12410" xr:uid="{42388BD6-EFC6-45E5-857F-C02B04143BD2}"/>
    <cellStyle name="Normal 3 4 2 7 3 2 2" xfId="29067" xr:uid="{F824F06E-14EB-455F-8E95-5FBAF9C9B218}"/>
    <cellStyle name="Normal 3 4 2 7 3 3" xfId="20739" xr:uid="{18E700D4-EA8E-4433-BD21-A50B4499F5B8}"/>
    <cellStyle name="Normal 3 4 2 7 4" xfId="6856" xr:uid="{903EA290-A0C9-492C-A4E6-0D68FBAE152B}"/>
    <cellStyle name="Normal 3 4 2 7 4 2" xfId="15186" xr:uid="{21D5BFC9-C346-44CB-98A0-EB36F427DC0A}"/>
    <cellStyle name="Normal 3 4 2 7 4 2 2" xfId="31843" xr:uid="{C2301E1F-B2BD-4F22-BED9-895B0732B049}"/>
    <cellStyle name="Normal 3 4 2 7 4 3" xfId="23515" xr:uid="{B92E2E3C-F65E-41DC-B85C-B7F359484231}"/>
    <cellStyle name="Normal 3 4 2 7 5" xfId="9634" xr:uid="{11D0EABC-CE3C-4745-BE6C-078D00E139A6}"/>
    <cellStyle name="Normal 3 4 2 7 5 2" xfId="26291" xr:uid="{15FE3F68-B705-4322-B902-F7BB5D4E3EDC}"/>
    <cellStyle name="Normal 3 4 2 7 6" xfId="17963" xr:uid="{40304EE7-CADB-47FD-BB20-C3A3305B09DE}"/>
    <cellStyle name="Normal 3 4 2 8" xfId="1407" xr:uid="{3489C1C0-C416-4C19-BC17-23D7AB151EC5}"/>
    <cellStyle name="Normal 3 4 2 8 2" xfId="4198" xr:uid="{C176631E-F388-40AC-A934-2CF7DA27FCA1}"/>
    <cellStyle name="Normal 3 4 2 8 2 2" xfId="12528" xr:uid="{EDD2B999-797D-481C-A764-D79DB1032341}"/>
    <cellStyle name="Normal 3 4 2 8 2 2 2" xfId="29185" xr:uid="{3E813679-0C28-4AC4-BA21-176F748E6F0E}"/>
    <cellStyle name="Normal 3 4 2 8 2 3" xfId="20857" xr:uid="{A6F35608-D902-401E-9983-8841D9202714}"/>
    <cellStyle name="Normal 3 4 2 8 3" xfId="6974" xr:uid="{197713C9-9A14-4083-8073-C3CB71237B61}"/>
    <cellStyle name="Normal 3 4 2 8 3 2" xfId="15304" xr:uid="{4E5A5F62-2504-4E31-879B-15715B48A745}"/>
    <cellStyle name="Normal 3 4 2 8 3 2 2" xfId="31961" xr:uid="{FF91DAC5-AB99-4368-8146-B8BD3E075062}"/>
    <cellStyle name="Normal 3 4 2 8 3 3" xfId="23633" xr:uid="{03B0261A-A078-49EB-A71A-8E3C4AA73844}"/>
    <cellStyle name="Normal 3 4 2 8 4" xfId="9752" xr:uid="{92A74265-05F4-4674-BC2B-B5ED3917E94C}"/>
    <cellStyle name="Normal 3 4 2 8 4 2" xfId="26409" xr:uid="{7E351A8F-3C65-4262-8EA9-D118D8C23520}"/>
    <cellStyle name="Normal 3 4 2 8 5" xfId="18081" xr:uid="{732B804A-AB9B-42C2-9F3D-96BFD7240E85}"/>
    <cellStyle name="Normal 3 4 2 9" xfId="2870" xr:uid="{B747AA2E-A767-4B31-A613-1735522FA87A}"/>
    <cellStyle name="Normal 3 4 2 9 2" xfId="11201" xr:uid="{9146F35F-4A67-48C4-A82A-8502778AE61E}"/>
    <cellStyle name="Normal 3 4 2 9 2 2" xfId="27858" xr:uid="{DF6007CD-4A2F-4ECD-A730-DDF9EC55FBE2}"/>
    <cellStyle name="Normal 3 4 2 9 3" xfId="19530" xr:uid="{943D387C-6DB1-48DF-8B72-A4131494A730}"/>
    <cellStyle name="Normal 3 4 3" xfId="125" xr:uid="{C5CDE8A2-B4D7-4E5B-B777-7C3163C614AE}"/>
    <cellStyle name="Normal 3 4 3 10" xfId="8479" xr:uid="{68CAAAA6-A80E-47D4-8C69-CF65CBDA28DB}"/>
    <cellStyle name="Normal 3 4 3 10 2" xfId="25136" xr:uid="{9EBCA2CD-BD1F-4693-9D76-28D7D9F3BAA7}"/>
    <cellStyle name="Normal 3 4 3 11" xfId="16808" xr:uid="{9AEABB99-C4EF-4EDB-B6AD-B5C5F68F2FE5}"/>
    <cellStyle name="Normal 3 4 3 12" xfId="35617" xr:uid="{C23FB0D0-480D-43B7-9662-C15181B807F8}"/>
    <cellStyle name="Normal 3 4 3 2" xfId="247" xr:uid="{18E150E4-892D-4A08-9E51-18FDAF45FC11}"/>
    <cellStyle name="Normal 3 4 3 2 2" xfId="489" xr:uid="{77D28846-3CD4-4E6E-8D57-B6B058DA01A5}"/>
    <cellStyle name="Normal 3 4 3 2 2 2" xfId="966" xr:uid="{9AC9230E-5BAE-4A52-A853-DCFB0ECDC553}"/>
    <cellStyle name="Normal 3 4 3 2 2 2 2" xfId="2294" xr:uid="{96366BD5-9E61-43D0-A248-3EE4043AFB80}"/>
    <cellStyle name="Normal 3 4 3 2 2 2 2 2" xfId="5084" xr:uid="{E671D28A-5CB4-45D3-96B6-B9872D9B843D}"/>
    <cellStyle name="Normal 3 4 3 2 2 2 2 2 2" xfId="13414" xr:uid="{D67159E3-95C4-4D3B-8074-0B8125BA9774}"/>
    <cellStyle name="Normal 3 4 3 2 2 2 2 2 2 2" xfId="30071" xr:uid="{31F7C8B8-D400-401F-A493-02C9FD7F6D0E}"/>
    <cellStyle name="Normal 3 4 3 2 2 2 2 2 3" xfId="21743" xr:uid="{11C7BA37-C59D-4CB3-9DBD-5A38A1206400}"/>
    <cellStyle name="Normal 3 4 3 2 2 2 2 3" xfId="7860" xr:uid="{4AF3122E-9A9C-4E0D-8552-A11CDF413F05}"/>
    <cellStyle name="Normal 3 4 3 2 2 2 2 3 2" xfId="16190" xr:uid="{A2634374-BB9C-4CB7-B7E3-8D863D86B01E}"/>
    <cellStyle name="Normal 3 4 3 2 2 2 2 3 2 2" xfId="32847" xr:uid="{9575CEBA-EAB1-4A4B-A3D7-80E97EC50703}"/>
    <cellStyle name="Normal 3 4 3 2 2 2 2 3 3" xfId="24519" xr:uid="{1CC823EC-BE44-4DA4-9313-11F626F07AC1}"/>
    <cellStyle name="Normal 3 4 3 2 2 2 2 4" xfId="10638" xr:uid="{647E99AC-6468-4444-9C4D-38B9C45F6B2B}"/>
    <cellStyle name="Normal 3 4 3 2 2 2 2 4 2" xfId="27295" xr:uid="{ED5E28EC-BD36-4D06-9264-A513AD8AA34E}"/>
    <cellStyle name="Normal 3 4 3 2 2 2 2 5" xfId="18967" xr:uid="{4BAF3D32-059F-4489-B179-5F535A1BD887}"/>
    <cellStyle name="Normal 3 4 3 2 2 2 3" xfId="3757" xr:uid="{FC4F5B6D-869B-4BD4-BC77-DA66C432DA91}"/>
    <cellStyle name="Normal 3 4 3 2 2 2 3 2" xfId="12087" xr:uid="{CD563C5A-D2C0-4326-A2B8-229D65003D02}"/>
    <cellStyle name="Normal 3 4 3 2 2 2 3 2 2" xfId="28744" xr:uid="{9AC2944B-1758-4A0B-905E-530C62B68835}"/>
    <cellStyle name="Normal 3 4 3 2 2 2 3 3" xfId="20416" xr:uid="{76290FB5-F176-49DE-A25C-D9CEED993D1D}"/>
    <cellStyle name="Normal 3 4 3 2 2 2 4" xfId="6533" xr:uid="{A767D34B-27B5-44CF-A5D3-B5042EE75D63}"/>
    <cellStyle name="Normal 3 4 3 2 2 2 4 2" xfId="14863" xr:uid="{59A9EBC0-9663-48BE-8DB6-B8F88C84261C}"/>
    <cellStyle name="Normal 3 4 3 2 2 2 4 2 2" xfId="31520" xr:uid="{7B7942B2-A0CA-4669-A437-ADE60AF98AA0}"/>
    <cellStyle name="Normal 3 4 3 2 2 2 4 3" xfId="23192" xr:uid="{3CC71F17-5998-475B-BDA3-64E977391C88}"/>
    <cellStyle name="Normal 3 4 3 2 2 2 5" xfId="9311" xr:uid="{1E1D2133-82DE-460D-BCA0-905BED47AE2D}"/>
    <cellStyle name="Normal 3 4 3 2 2 2 5 2" xfId="25968" xr:uid="{6CBEBE2F-BED6-4E9B-A48C-BE5C1BEC9CF0}"/>
    <cellStyle name="Normal 3 4 3 2 2 2 6" xfId="17640" xr:uid="{361E393D-3ED5-4174-93A0-D091F46C4A69}"/>
    <cellStyle name="Normal 3 4 3 2 2 3" xfId="1819" xr:uid="{51C0E379-CC14-402B-9804-18336BA642DB}"/>
    <cellStyle name="Normal 3 4 3 2 2 3 2" xfId="4609" xr:uid="{DE4D501F-E810-43E5-849A-AD0863997920}"/>
    <cellStyle name="Normal 3 4 3 2 2 3 2 2" xfId="12939" xr:uid="{756AB16E-1271-41AB-9149-63BC39899213}"/>
    <cellStyle name="Normal 3 4 3 2 2 3 2 2 2" xfId="29596" xr:uid="{5C276555-3318-4833-84C7-E530807D373F}"/>
    <cellStyle name="Normal 3 4 3 2 2 3 2 3" xfId="21268" xr:uid="{8651FBFE-A9BD-40B7-A224-091B2FF05264}"/>
    <cellStyle name="Normal 3 4 3 2 2 3 3" xfId="7385" xr:uid="{D4A6C287-760B-47E4-822A-ED65BE05FAD7}"/>
    <cellStyle name="Normal 3 4 3 2 2 3 3 2" xfId="15715" xr:uid="{605EBADD-4D25-4383-B960-6F0E8A1FE064}"/>
    <cellStyle name="Normal 3 4 3 2 2 3 3 2 2" xfId="32372" xr:uid="{17897675-0F07-44A3-8AA0-26BC91C9A498}"/>
    <cellStyle name="Normal 3 4 3 2 2 3 3 3" xfId="24044" xr:uid="{8CD4BCE8-5C4D-4821-B0B6-25EF76F7FAF3}"/>
    <cellStyle name="Normal 3 4 3 2 2 3 4" xfId="10163" xr:uid="{060803CB-0FD1-4825-B3E7-96A96C54CA1B}"/>
    <cellStyle name="Normal 3 4 3 2 2 3 4 2" xfId="26820" xr:uid="{E652758D-58E5-42DB-BB9C-C29E14D0D2BE}"/>
    <cellStyle name="Normal 3 4 3 2 2 3 5" xfId="18492" xr:uid="{F88CCC32-064C-40C6-9BBF-FAF9E53F575B}"/>
    <cellStyle name="Normal 3 4 3 2 2 4" xfId="3282" xr:uid="{D72F5C10-41E8-4241-A032-230C1F4549D0}"/>
    <cellStyle name="Normal 3 4 3 2 2 4 2" xfId="11612" xr:uid="{CFC9BC87-6E60-42C2-8281-53A7AB441859}"/>
    <cellStyle name="Normal 3 4 3 2 2 4 2 2" xfId="28269" xr:uid="{35BFE1EC-730D-43E0-8933-110566DBC2A7}"/>
    <cellStyle name="Normal 3 4 3 2 2 4 3" xfId="19941" xr:uid="{142A4258-4157-4721-ACEB-A84C1D252088}"/>
    <cellStyle name="Normal 3 4 3 2 2 5" xfId="6058" xr:uid="{550E0189-CD61-4A27-B7D9-9BBDBC47BF6A}"/>
    <cellStyle name="Normal 3 4 3 2 2 5 2" xfId="14388" xr:uid="{4C9AC2F6-8A28-4C8E-A6BD-EE5987490487}"/>
    <cellStyle name="Normal 3 4 3 2 2 5 2 2" xfId="31045" xr:uid="{08BF3FA3-0C9E-4D83-BB95-94BDD85F9EA3}"/>
    <cellStyle name="Normal 3 4 3 2 2 5 3" xfId="22717" xr:uid="{84AA686D-0AB8-4950-96EF-BE82F8B68E05}"/>
    <cellStyle name="Normal 3 4 3 2 2 6" xfId="8836" xr:uid="{5D3AB735-7C14-4966-A02B-BF7D13D3DF45}"/>
    <cellStyle name="Normal 3 4 3 2 2 6 2" xfId="25493" xr:uid="{089854AC-04FE-4051-AB5D-95CF082F5B55}"/>
    <cellStyle name="Normal 3 4 3 2 2 7" xfId="17165" xr:uid="{AF664D3A-CFDF-4CA9-AD85-76D1E7F8E642}"/>
    <cellStyle name="Normal 3 4 3 2 3" xfId="725" xr:uid="{CDD40E4D-A687-4490-9D07-70597B674524}"/>
    <cellStyle name="Normal 3 4 3 2 3 2" xfId="2055" xr:uid="{6E205E73-7588-4B24-8EE6-2CC5A5EB297F}"/>
    <cellStyle name="Normal 3 4 3 2 3 2 2" xfId="4845" xr:uid="{7BB631F9-CE8D-4BFC-8ED4-68A5AAE990AC}"/>
    <cellStyle name="Normal 3 4 3 2 3 2 2 2" xfId="13175" xr:uid="{DC31BF89-65BA-46EE-9933-A7F89D72B47F}"/>
    <cellStyle name="Normal 3 4 3 2 3 2 2 2 2" xfId="29832" xr:uid="{644D3CE3-15CD-4274-9185-6D9AC4AE2863}"/>
    <cellStyle name="Normal 3 4 3 2 3 2 2 3" xfId="21504" xr:uid="{4952D5E8-8BFF-449F-8406-820C8CA038E1}"/>
    <cellStyle name="Normal 3 4 3 2 3 2 3" xfId="7621" xr:uid="{96F78DED-C901-492D-9666-2C64CDE7D192}"/>
    <cellStyle name="Normal 3 4 3 2 3 2 3 2" xfId="15951" xr:uid="{0A62AD43-A540-4B07-885D-39F5A6D17135}"/>
    <cellStyle name="Normal 3 4 3 2 3 2 3 2 2" xfId="32608" xr:uid="{D14804C7-9D43-4DB2-BEC5-A820789E0923}"/>
    <cellStyle name="Normal 3 4 3 2 3 2 3 3" xfId="24280" xr:uid="{BB6DEC2D-F1E2-4D8D-AF9C-ACD0E0A7DC4E}"/>
    <cellStyle name="Normal 3 4 3 2 3 2 4" xfId="10399" xr:uid="{6629341F-2184-44D3-92CD-FA9A39B634E3}"/>
    <cellStyle name="Normal 3 4 3 2 3 2 4 2" xfId="27056" xr:uid="{B6519E2C-460E-4E92-B324-F5391287B4C3}"/>
    <cellStyle name="Normal 3 4 3 2 3 2 5" xfId="18728" xr:uid="{B3F0F53B-F128-4033-94F9-C1B744B42876}"/>
    <cellStyle name="Normal 3 4 3 2 3 3" xfId="3518" xr:uid="{46E31DC1-A3F7-4BC8-BF1F-2C9054666685}"/>
    <cellStyle name="Normal 3 4 3 2 3 3 2" xfId="11848" xr:uid="{F86D025F-D353-4E00-B36E-1725BD80FAF5}"/>
    <cellStyle name="Normal 3 4 3 2 3 3 2 2" xfId="28505" xr:uid="{863A0FAF-6C7F-4365-82D9-AC97EA51A67B}"/>
    <cellStyle name="Normal 3 4 3 2 3 3 3" xfId="20177" xr:uid="{8E6B8B8D-AACC-44AF-88E7-9F7420421C28}"/>
    <cellStyle name="Normal 3 4 3 2 3 4" xfId="6294" xr:uid="{4985FCF5-F72A-4847-9A7E-A3060D584298}"/>
    <cellStyle name="Normal 3 4 3 2 3 4 2" xfId="14624" xr:uid="{F94886A0-93C7-4B8F-B66F-EAA55E5E9B6D}"/>
    <cellStyle name="Normal 3 4 3 2 3 4 2 2" xfId="31281" xr:uid="{037BC643-EF60-4439-8DCA-DE33ED935A80}"/>
    <cellStyle name="Normal 3 4 3 2 3 4 3" xfId="22953" xr:uid="{E9619DBE-74AA-410E-AD7C-446515E9EFB5}"/>
    <cellStyle name="Normal 3 4 3 2 3 5" xfId="9072" xr:uid="{37D3A565-3ABB-43F0-A221-1CE5CFBDB30D}"/>
    <cellStyle name="Normal 3 4 3 2 3 5 2" xfId="25729" xr:uid="{79CE3A76-1CC1-44D6-8D92-E01B958C9566}"/>
    <cellStyle name="Normal 3 4 3 2 3 6" xfId="17401" xr:uid="{0D20561B-752A-4259-B93D-BAC672467E46}"/>
    <cellStyle name="Normal 3 4 3 2 4" xfId="1202" xr:uid="{DB59B143-27DF-4622-B0CE-621475397AFC}"/>
    <cellStyle name="Normal 3 4 3 2 4 2" xfId="2530" xr:uid="{219E0335-7102-46E8-B1C4-6B947B8D454F}"/>
    <cellStyle name="Normal 3 4 3 2 4 2 2" xfId="5320" xr:uid="{A2FA1861-9FB2-4D6D-A780-6B76A757FA5B}"/>
    <cellStyle name="Normal 3 4 3 2 4 2 2 2" xfId="13650" xr:uid="{3CFA7F6C-D6A3-4F92-9A6E-B9A824ED697C}"/>
    <cellStyle name="Normal 3 4 3 2 4 2 2 2 2" xfId="30307" xr:uid="{2564AD2A-CAEF-4875-B259-0565D73F09BA}"/>
    <cellStyle name="Normal 3 4 3 2 4 2 2 3" xfId="21979" xr:uid="{36C5DA6B-B231-4576-981B-7A7B55437800}"/>
    <cellStyle name="Normal 3 4 3 2 4 2 3" xfId="8096" xr:uid="{EE1D2573-4325-4DBF-9E37-FBE29D57EB03}"/>
    <cellStyle name="Normal 3 4 3 2 4 2 3 2" xfId="16426" xr:uid="{3D854FD0-02E7-4087-BAA8-F2FAE96C1419}"/>
    <cellStyle name="Normal 3 4 3 2 4 2 3 2 2" xfId="33083" xr:uid="{1066A74E-84FE-4499-B5B1-6EFD42C72281}"/>
    <cellStyle name="Normal 3 4 3 2 4 2 3 3" xfId="24755" xr:uid="{30AD49AB-09FE-4850-BEFE-59E0F4BD2CC8}"/>
    <cellStyle name="Normal 3 4 3 2 4 2 4" xfId="10874" xr:uid="{A1E5ECB3-42AB-4F0A-BE1D-BD829451BA4E}"/>
    <cellStyle name="Normal 3 4 3 2 4 2 4 2" xfId="27531" xr:uid="{C156EEFA-36FA-4AF3-8DFB-DF14361426FC}"/>
    <cellStyle name="Normal 3 4 3 2 4 2 5" xfId="19203" xr:uid="{72D86230-388F-4AF2-8CA7-B5500103ECD4}"/>
    <cellStyle name="Normal 3 4 3 2 4 3" xfId="3993" xr:uid="{D484544E-4F57-463F-8E9E-D91A889E0C0F}"/>
    <cellStyle name="Normal 3 4 3 2 4 3 2" xfId="12323" xr:uid="{B7B5B577-810C-4392-AB9E-85B15C4D076A}"/>
    <cellStyle name="Normal 3 4 3 2 4 3 2 2" xfId="28980" xr:uid="{AB0B19CE-F6C2-48E2-8641-702A1EB4FC35}"/>
    <cellStyle name="Normal 3 4 3 2 4 3 3" xfId="20652" xr:uid="{8EA66952-0E2A-453D-A25D-10A95BC190D6}"/>
    <cellStyle name="Normal 3 4 3 2 4 4" xfId="6769" xr:uid="{F090A58E-24AB-456E-8937-784BAE0F3511}"/>
    <cellStyle name="Normal 3 4 3 2 4 4 2" xfId="15099" xr:uid="{23370962-95F2-43A7-B44D-E95EDBDA1E73}"/>
    <cellStyle name="Normal 3 4 3 2 4 4 2 2" xfId="31756" xr:uid="{9ED3E5AD-9613-4B69-A4F4-D77362E75E27}"/>
    <cellStyle name="Normal 3 4 3 2 4 4 3" xfId="23428" xr:uid="{638B83C6-351A-459D-9309-313354FD4072}"/>
    <cellStyle name="Normal 3 4 3 2 4 5" xfId="9547" xr:uid="{C2CAB7FB-6557-4DDB-9560-069BFDC299B3}"/>
    <cellStyle name="Normal 3 4 3 2 4 5 2" xfId="26204" xr:uid="{86F37AEC-008B-4BE1-8E27-7211CAB9358D}"/>
    <cellStyle name="Normal 3 4 3 2 4 6" xfId="17876" xr:uid="{4D321644-786C-4D91-B329-5F0DBE69A341}"/>
    <cellStyle name="Normal 3 4 3 2 5" xfId="1582" xr:uid="{23DDD6BF-EEDB-4B2E-B743-19555020BCE8}"/>
    <cellStyle name="Normal 3 4 3 2 5 2" xfId="4372" xr:uid="{EB70BA25-1E79-44A6-BF14-3BEFB281EC6C}"/>
    <cellStyle name="Normal 3 4 3 2 5 2 2" xfId="12702" xr:uid="{B0669F05-CEC7-4399-A57D-776DD30DABEF}"/>
    <cellStyle name="Normal 3 4 3 2 5 2 2 2" xfId="29359" xr:uid="{2BB5604D-3427-4BFA-A2DA-BE8572A9F149}"/>
    <cellStyle name="Normal 3 4 3 2 5 2 3" xfId="21031" xr:uid="{9805E8DE-B00B-45C8-A76F-EDCEB324ABDA}"/>
    <cellStyle name="Normal 3 4 3 2 5 3" xfId="7148" xr:uid="{0C226A1E-E236-4D34-BD0B-DB531A28B27E}"/>
    <cellStyle name="Normal 3 4 3 2 5 3 2" xfId="15478" xr:uid="{0B4D91CB-269E-49A9-B8F9-92C5D839BFF4}"/>
    <cellStyle name="Normal 3 4 3 2 5 3 2 2" xfId="32135" xr:uid="{0F29E876-1315-4248-A874-6FB5DEDB29D8}"/>
    <cellStyle name="Normal 3 4 3 2 5 3 3" xfId="23807" xr:uid="{3D7D9CF9-958D-4359-A386-9524BEA2FF23}"/>
    <cellStyle name="Normal 3 4 3 2 5 4" xfId="9926" xr:uid="{E9F84EE3-C3F0-41E8-985C-B5E589AF73CE}"/>
    <cellStyle name="Normal 3 4 3 2 5 4 2" xfId="26583" xr:uid="{1CAEEDD7-68F4-482F-9C64-5A3FD97DCE70}"/>
    <cellStyle name="Normal 3 4 3 2 5 5" xfId="18255" xr:uid="{407E7669-F52C-43CC-A89F-6611665615C3}"/>
    <cellStyle name="Normal 3 4 3 2 6" xfId="3045" xr:uid="{6C12E194-8688-45DE-B463-F330DF309570}"/>
    <cellStyle name="Normal 3 4 3 2 6 2" xfId="11375" xr:uid="{AC29AF70-B70A-4796-9ECC-9BC542E8DE64}"/>
    <cellStyle name="Normal 3 4 3 2 6 2 2" xfId="28032" xr:uid="{F08AA4A1-C51A-4FBF-BAB9-87AEC976F5C3}"/>
    <cellStyle name="Normal 3 4 3 2 6 3" xfId="19704" xr:uid="{9F6A904D-B19E-4976-9496-597C946F231F}"/>
    <cellStyle name="Normal 3 4 3 2 7" xfId="5821" xr:uid="{434C4482-4A06-4384-8938-83EF189BDAA5}"/>
    <cellStyle name="Normal 3 4 3 2 7 2" xfId="14151" xr:uid="{060554B5-3917-4395-A332-90BE79483A89}"/>
    <cellStyle name="Normal 3 4 3 2 7 2 2" xfId="30808" xr:uid="{2DE9A132-8798-4D61-9186-A3FA156AB5E7}"/>
    <cellStyle name="Normal 3 4 3 2 7 3" xfId="22480" xr:uid="{79E2FF18-1F13-46EA-8BBD-1D02828C5BC0}"/>
    <cellStyle name="Normal 3 4 3 2 8" xfId="8599" xr:uid="{50C34874-2E35-40BE-B584-68866314D7EA}"/>
    <cellStyle name="Normal 3 4 3 2 8 2" xfId="25256" xr:uid="{F8C237CE-17E7-4606-B6C9-36A48AAC752B}"/>
    <cellStyle name="Normal 3 4 3 2 9" xfId="16928" xr:uid="{5C94604B-B011-4707-A543-D72F34389BCC}"/>
    <cellStyle name="Normal 3 4 3 3" xfId="369" xr:uid="{F5A180E3-DF3A-41D8-B911-5F24FF78758B}"/>
    <cellStyle name="Normal 3 4 3 3 2" xfId="848" xr:uid="{07276757-2375-42D1-B46B-0F1189D14AE3}"/>
    <cellStyle name="Normal 3 4 3 3 2 2" xfId="2176" xr:uid="{3AD5E41B-834D-424B-9EDD-9355FFDE4746}"/>
    <cellStyle name="Normal 3 4 3 3 2 2 2" xfId="4966" xr:uid="{EBBBFEFF-DBBC-4A2E-9C8C-52BD819259C0}"/>
    <cellStyle name="Normal 3 4 3 3 2 2 2 2" xfId="13296" xr:uid="{A4C435CB-7C28-4419-B27A-EDE38A8060AE}"/>
    <cellStyle name="Normal 3 4 3 3 2 2 2 2 2" xfId="29953" xr:uid="{61655D66-1BB9-486F-A5DD-EEFCC93F3C76}"/>
    <cellStyle name="Normal 3 4 3 3 2 2 2 3" xfId="21625" xr:uid="{24377362-FED7-4EDE-AC67-AA3DD743D9EE}"/>
    <cellStyle name="Normal 3 4 3 3 2 2 3" xfId="7742" xr:uid="{BFA43513-F27F-4874-B781-A1E2BB54B923}"/>
    <cellStyle name="Normal 3 4 3 3 2 2 3 2" xfId="16072" xr:uid="{A0B00517-DA18-4BC9-A2BE-26ACD0435B17}"/>
    <cellStyle name="Normal 3 4 3 3 2 2 3 2 2" xfId="32729" xr:uid="{E93FD810-0AC6-47D2-853C-527B31AEBE2A}"/>
    <cellStyle name="Normal 3 4 3 3 2 2 3 3" xfId="24401" xr:uid="{F3FA1112-1214-4DE0-8674-14B32CC69D74}"/>
    <cellStyle name="Normal 3 4 3 3 2 2 4" xfId="10520" xr:uid="{2896AFA8-5C5C-4CA0-B811-714B7CBA6C4C}"/>
    <cellStyle name="Normal 3 4 3 3 2 2 4 2" xfId="27177" xr:uid="{7454DC67-87D3-49AA-A7FB-2152672ED23F}"/>
    <cellStyle name="Normal 3 4 3 3 2 2 5" xfId="18849" xr:uid="{84CB79FF-41F7-4A01-ACF1-B298347BB373}"/>
    <cellStyle name="Normal 3 4 3 3 2 3" xfId="3639" xr:uid="{6E46C3AE-F84C-479D-8995-284D062056DE}"/>
    <cellStyle name="Normal 3 4 3 3 2 3 2" xfId="11969" xr:uid="{048C19E8-0A3D-43AF-9208-7FED2B9A16B1}"/>
    <cellStyle name="Normal 3 4 3 3 2 3 2 2" xfId="28626" xr:uid="{0B9B8DD1-EEEB-438C-B480-F11004401E11}"/>
    <cellStyle name="Normal 3 4 3 3 2 3 3" xfId="20298" xr:uid="{B49AEEF2-C11C-4B24-A076-3FF06F9F5FDE}"/>
    <cellStyle name="Normal 3 4 3 3 2 4" xfId="6415" xr:uid="{8D993C8A-82BF-4207-A858-5225E01219AE}"/>
    <cellStyle name="Normal 3 4 3 3 2 4 2" xfId="14745" xr:uid="{61710498-577B-4E3B-AD93-65D4065B9730}"/>
    <cellStyle name="Normal 3 4 3 3 2 4 2 2" xfId="31402" xr:uid="{DE0D0F75-DB62-4C60-83DC-00C3A1CED53F}"/>
    <cellStyle name="Normal 3 4 3 3 2 4 3" xfId="23074" xr:uid="{F3D55DF7-2FD0-4C54-B54D-0A894A46787B}"/>
    <cellStyle name="Normal 3 4 3 3 2 5" xfId="9193" xr:uid="{051E6908-81AB-4206-94B0-2BF8A067C611}"/>
    <cellStyle name="Normal 3 4 3 3 2 5 2" xfId="25850" xr:uid="{13CDEF86-A43F-470A-86EC-93442F7B9AC4}"/>
    <cellStyle name="Normal 3 4 3 3 2 6" xfId="17522" xr:uid="{D4449906-2CF6-4CC8-A721-81285D708A13}"/>
    <cellStyle name="Normal 3 4 3 3 3" xfId="1699" xr:uid="{226643B2-EA8A-46B7-B628-BE6349C36664}"/>
    <cellStyle name="Normal 3 4 3 3 3 2" xfId="4489" xr:uid="{269AF7C8-AF45-4C80-9B14-E0281BC2EA12}"/>
    <cellStyle name="Normal 3 4 3 3 3 2 2" xfId="12819" xr:uid="{5E27A7D6-1103-44DE-98C9-943E634C3A0F}"/>
    <cellStyle name="Normal 3 4 3 3 3 2 2 2" xfId="29476" xr:uid="{3163BD92-0A15-4FE9-9234-185C70F64E76}"/>
    <cellStyle name="Normal 3 4 3 3 3 2 3" xfId="21148" xr:uid="{B772231B-74EB-4B8A-9CFB-B34062F489BA}"/>
    <cellStyle name="Normal 3 4 3 3 3 3" xfId="7265" xr:uid="{848E1635-58BE-4F8F-9DAD-A21739C5F7A0}"/>
    <cellStyle name="Normal 3 4 3 3 3 3 2" xfId="15595" xr:uid="{A7B93961-A43E-4151-A32C-FF5EDEDF9C7F}"/>
    <cellStyle name="Normal 3 4 3 3 3 3 2 2" xfId="32252" xr:uid="{C927DD52-1342-47AD-A16B-F85A19547933}"/>
    <cellStyle name="Normal 3 4 3 3 3 3 3" xfId="23924" xr:uid="{D47F6218-FEF3-48CF-BDA4-ADC2840DF67E}"/>
    <cellStyle name="Normal 3 4 3 3 3 4" xfId="10043" xr:uid="{F0611C0F-2A4F-41B5-A728-6319A405F2DD}"/>
    <cellStyle name="Normal 3 4 3 3 3 4 2" xfId="26700" xr:uid="{CDCBB5EB-953E-470F-AF7E-94DCE1A4E4BB}"/>
    <cellStyle name="Normal 3 4 3 3 3 5" xfId="18372" xr:uid="{CD3382F4-7530-4F96-9B69-CD2BF53CBAB2}"/>
    <cellStyle name="Normal 3 4 3 3 4" xfId="3162" xr:uid="{BDEDCDB4-0415-4843-AB42-C6A57EEAF2C3}"/>
    <cellStyle name="Normal 3 4 3 3 4 2" xfId="11492" xr:uid="{FC58CFD8-FBF0-48DB-8992-A5F34B625F27}"/>
    <cellStyle name="Normal 3 4 3 3 4 2 2" xfId="28149" xr:uid="{B1C4C429-9088-457D-9B4D-F1E6971FF073}"/>
    <cellStyle name="Normal 3 4 3 3 4 3" xfId="19821" xr:uid="{B6AFABD7-CEAA-4B84-9E8B-EA9C3768900C}"/>
    <cellStyle name="Normal 3 4 3 3 5" xfId="5938" xr:uid="{6990E566-A851-448B-B658-1066CF65D860}"/>
    <cellStyle name="Normal 3 4 3 3 5 2" xfId="14268" xr:uid="{9651CE87-E9EB-4323-A370-6BE9E8183873}"/>
    <cellStyle name="Normal 3 4 3 3 5 2 2" xfId="30925" xr:uid="{F3424AB5-7E03-454B-ADE3-06A8D16AA2EB}"/>
    <cellStyle name="Normal 3 4 3 3 5 3" xfId="22597" xr:uid="{D88BB629-7148-48FA-BA21-8E60CFF03655}"/>
    <cellStyle name="Normal 3 4 3 3 6" xfId="8716" xr:uid="{D090CD05-B5C4-4C20-AF99-23ECEB3AFB87}"/>
    <cellStyle name="Normal 3 4 3 3 6 2" xfId="25373" xr:uid="{015BC22B-B787-4D50-822B-75076ECE7464}"/>
    <cellStyle name="Normal 3 4 3 3 7" xfId="17045" xr:uid="{51E93983-A1BF-415D-8A2D-1CC7E281496E}"/>
    <cellStyle name="Normal 3 4 3 4" xfId="605" xr:uid="{F5D4F206-155B-4CEA-99AE-FF6BF12BCE60}"/>
    <cellStyle name="Normal 3 4 3 4 2" xfId="1935" xr:uid="{EF09C307-D50B-4381-AB6E-A5872E735EB5}"/>
    <cellStyle name="Normal 3 4 3 4 2 2" xfId="4725" xr:uid="{4FC7F90A-82B6-41BF-9406-F12588043B09}"/>
    <cellStyle name="Normal 3 4 3 4 2 2 2" xfId="13055" xr:uid="{86BA0E70-DA15-46D9-A532-C04AF5520756}"/>
    <cellStyle name="Normal 3 4 3 4 2 2 2 2" xfId="29712" xr:uid="{257EF7F5-4CD9-47F0-B327-69E7583F6BD1}"/>
    <cellStyle name="Normal 3 4 3 4 2 2 3" xfId="21384" xr:uid="{E1249336-714B-4A3E-8F21-F91A10569339}"/>
    <cellStyle name="Normal 3 4 3 4 2 3" xfId="7501" xr:uid="{A870C771-0458-4042-B4EF-24A40776878C}"/>
    <cellStyle name="Normal 3 4 3 4 2 3 2" xfId="15831" xr:uid="{5FD343CB-8538-4D29-AE75-F59A2FA34EE0}"/>
    <cellStyle name="Normal 3 4 3 4 2 3 2 2" xfId="32488" xr:uid="{E41D23D9-6FE8-4064-AD45-063E8073073C}"/>
    <cellStyle name="Normal 3 4 3 4 2 3 3" xfId="24160" xr:uid="{736E8F8A-F3D2-4C0A-8BDB-430EBC6FCCB2}"/>
    <cellStyle name="Normal 3 4 3 4 2 4" xfId="10279" xr:uid="{4A5B8D32-CC08-47B6-969C-9617C68687AB}"/>
    <cellStyle name="Normal 3 4 3 4 2 4 2" xfId="26936" xr:uid="{C564629E-C678-4AB3-A6BB-96C010BB0043}"/>
    <cellStyle name="Normal 3 4 3 4 2 5" xfId="18608" xr:uid="{333A7D57-CB86-434B-B819-A1B76B109D8F}"/>
    <cellStyle name="Normal 3 4 3 4 3" xfId="3398" xr:uid="{0D25DD92-5B33-4B82-9AB2-18CFA623DAE3}"/>
    <cellStyle name="Normal 3 4 3 4 3 2" xfId="11728" xr:uid="{795D2E8D-01D8-41D2-B026-6C11E526754A}"/>
    <cellStyle name="Normal 3 4 3 4 3 2 2" xfId="28385" xr:uid="{5FDCE296-CE8D-4FCF-B05B-AEC234B2DB64}"/>
    <cellStyle name="Normal 3 4 3 4 3 3" xfId="20057" xr:uid="{3C2327F2-3BB6-4A2D-AA6A-ADF3DD5D8F05}"/>
    <cellStyle name="Normal 3 4 3 4 4" xfId="6174" xr:uid="{BD937B6D-FF1C-464E-AD8A-797F8CBC6B69}"/>
    <cellStyle name="Normal 3 4 3 4 4 2" xfId="14504" xr:uid="{2FFDF2CD-7F72-49A8-BB1D-8A665431C621}"/>
    <cellStyle name="Normal 3 4 3 4 4 2 2" xfId="31161" xr:uid="{E1662DD6-5E4D-462F-A8CF-543ED0A7316F}"/>
    <cellStyle name="Normal 3 4 3 4 4 3" xfId="22833" xr:uid="{7604C6A5-D66E-4990-9364-2EFCE927273D}"/>
    <cellStyle name="Normal 3 4 3 4 5" xfId="8952" xr:uid="{DA99BDDD-AEDE-472E-BB59-C0BF384D2AD4}"/>
    <cellStyle name="Normal 3 4 3 4 5 2" xfId="25609" xr:uid="{3F3588CA-8EE7-485C-8653-A981D09DF685}"/>
    <cellStyle name="Normal 3 4 3 4 6" xfId="17281" xr:uid="{F722087F-AC88-455C-AAE1-431013143FC2}"/>
    <cellStyle name="Normal 3 4 3 5" xfId="1082" xr:uid="{7ED1C0E4-5C0B-4F8A-9133-D109F1CC3FAA}"/>
    <cellStyle name="Normal 3 4 3 5 2" xfId="2410" xr:uid="{CB09B273-4C77-4CEF-AC8B-718CD3B54350}"/>
    <cellStyle name="Normal 3 4 3 5 2 2" xfId="5200" xr:uid="{7009D215-982C-4076-B159-1C79D4DBD4A9}"/>
    <cellStyle name="Normal 3 4 3 5 2 2 2" xfId="13530" xr:uid="{05040803-D730-4FED-85B4-8A7F5E80459E}"/>
    <cellStyle name="Normal 3 4 3 5 2 2 2 2" xfId="30187" xr:uid="{0FC443C7-CE18-4AC6-B9C0-7B3C5A1673C1}"/>
    <cellStyle name="Normal 3 4 3 5 2 2 3" xfId="21859" xr:uid="{52219B2E-BA10-4444-923B-57F895D43283}"/>
    <cellStyle name="Normal 3 4 3 5 2 3" xfId="7976" xr:uid="{B3E70820-57E2-4DFF-8207-CC54C2106443}"/>
    <cellStyle name="Normal 3 4 3 5 2 3 2" xfId="16306" xr:uid="{377376F6-9D76-4D28-AA0D-235BA7E1C898}"/>
    <cellStyle name="Normal 3 4 3 5 2 3 2 2" xfId="32963" xr:uid="{4163F236-B169-4726-AF1E-D4B6E8B65A29}"/>
    <cellStyle name="Normal 3 4 3 5 2 3 3" xfId="24635" xr:uid="{6140CF52-A05A-4D8C-8ED8-3031E4B898A5}"/>
    <cellStyle name="Normal 3 4 3 5 2 4" xfId="10754" xr:uid="{D6E26259-A694-4F35-A0D0-0C0A5A655D8B}"/>
    <cellStyle name="Normal 3 4 3 5 2 4 2" xfId="27411" xr:uid="{A3723DFE-2D04-4FFA-8299-DDF099230D66}"/>
    <cellStyle name="Normal 3 4 3 5 2 5" xfId="19083" xr:uid="{2BAE7C8F-0926-430C-92B2-BF01035410C3}"/>
    <cellStyle name="Normal 3 4 3 5 3" xfId="3873" xr:uid="{AECC7553-9ED5-4274-BDE7-F47683667D46}"/>
    <cellStyle name="Normal 3 4 3 5 3 2" xfId="12203" xr:uid="{668C7428-E0C7-4C82-9B1C-9F10AE730A04}"/>
    <cellStyle name="Normal 3 4 3 5 3 2 2" xfId="28860" xr:uid="{C8C5DAF8-A64C-4082-B553-8ECA09A38A7C}"/>
    <cellStyle name="Normal 3 4 3 5 3 3" xfId="20532" xr:uid="{03317AD3-16CE-41A8-8D7D-8270E08E6880}"/>
    <cellStyle name="Normal 3 4 3 5 4" xfId="6649" xr:uid="{49014C96-55D1-4C08-8C6F-976F67517EA6}"/>
    <cellStyle name="Normal 3 4 3 5 4 2" xfId="14979" xr:uid="{2C67BAD2-DDDA-4693-B787-10C5347A4207}"/>
    <cellStyle name="Normal 3 4 3 5 4 2 2" xfId="31636" xr:uid="{8C6784A8-855D-42C1-84A6-FFAAB53125EE}"/>
    <cellStyle name="Normal 3 4 3 5 4 3" xfId="23308" xr:uid="{24627CC6-615B-4C43-800A-3E9A15AF3B24}"/>
    <cellStyle name="Normal 3 4 3 5 5" xfId="9427" xr:uid="{296C550D-52CA-4AB7-9403-394DFF7FF6D0}"/>
    <cellStyle name="Normal 3 4 3 5 5 2" xfId="26084" xr:uid="{C4C5FE68-5E6C-441B-B71E-F33594074C82}"/>
    <cellStyle name="Normal 3 4 3 5 6" xfId="17756" xr:uid="{F7B35C38-F5F3-4FA5-9C4C-8FE418B9367F}"/>
    <cellStyle name="Normal 3 4 3 6" xfId="1347" xr:uid="{D1B40B25-AEE2-4C0B-9D8C-CEE767CC0506}"/>
    <cellStyle name="Normal 3 4 3 6 2" xfId="2675" xr:uid="{72169018-04A7-4F28-8BD7-E01787B7076C}"/>
    <cellStyle name="Normal 3 4 3 6 2 2" xfId="5465" xr:uid="{3FA6FEE0-621A-473C-9EC9-E12C7F401DD5}"/>
    <cellStyle name="Normal 3 4 3 6 2 2 2" xfId="13795" xr:uid="{668A2E9C-2A64-49C6-8692-C56EAD4BA7E0}"/>
    <cellStyle name="Normal 3 4 3 6 2 2 2 2" xfId="30452" xr:uid="{00D9A43E-E774-44F1-BC0D-D7D262301BCC}"/>
    <cellStyle name="Normal 3 4 3 6 2 2 3" xfId="22124" xr:uid="{8D62EC56-5CDC-4DE8-9C5A-B36858528417}"/>
    <cellStyle name="Normal 3 4 3 6 2 3" xfId="8241" xr:uid="{B9FDFEC5-02F4-4F2D-A716-9BCFE9A56011}"/>
    <cellStyle name="Normal 3 4 3 6 2 3 2" xfId="16571" xr:uid="{620075BA-FFCC-4B38-B30C-0B13FFF51327}"/>
    <cellStyle name="Normal 3 4 3 6 2 3 2 2" xfId="33228" xr:uid="{DAEC04A3-D7EB-4B46-9CBD-2658019C8B80}"/>
    <cellStyle name="Normal 3 4 3 6 2 3 3" xfId="24900" xr:uid="{1D556A2E-616D-4D9A-8A8D-815E6ECAAB4A}"/>
    <cellStyle name="Normal 3 4 3 6 2 4" xfId="11019" xr:uid="{1C2A16DF-349F-4A3E-AE83-76FF8514BBAF}"/>
    <cellStyle name="Normal 3 4 3 6 2 4 2" xfId="27676" xr:uid="{60E75B97-B8FE-45A4-A328-896E1C334C26}"/>
    <cellStyle name="Normal 3 4 3 6 2 5" xfId="19348" xr:uid="{697117C9-42ED-406E-8D63-21598E6D35F1}"/>
    <cellStyle name="Normal 3 4 3 6 3" xfId="4138" xr:uid="{16BD83E5-7B7A-43E1-ADDA-7792821DF11F}"/>
    <cellStyle name="Normal 3 4 3 6 3 2" xfId="12468" xr:uid="{AD6D7077-82F7-4F1B-BF73-65606CF760AD}"/>
    <cellStyle name="Normal 3 4 3 6 3 2 2" xfId="29125" xr:uid="{69238C8C-98E0-4869-AD8B-4B993D626B39}"/>
    <cellStyle name="Normal 3 4 3 6 3 3" xfId="20797" xr:uid="{4124DCB7-EDD6-40B1-AB70-5F070F2A0CA8}"/>
    <cellStyle name="Normal 3 4 3 6 4" xfId="6914" xr:uid="{05271379-59DA-4068-85ED-2C0B63539E8A}"/>
    <cellStyle name="Normal 3 4 3 6 4 2" xfId="15244" xr:uid="{7ACA397F-D483-47FF-A46B-8F80275F22AD}"/>
    <cellStyle name="Normal 3 4 3 6 4 2 2" xfId="31901" xr:uid="{A022475B-C345-44A6-804B-4456F6CBAB0F}"/>
    <cellStyle name="Normal 3 4 3 6 4 3" xfId="23573" xr:uid="{E3577076-B408-4B40-9A88-E76160B5DDF8}"/>
    <cellStyle name="Normal 3 4 3 6 5" xfId="9692" xr:uid="{3340400A-572B-4401-9824-D5ABC2B48CA3}"/>
    <cellStyle name="Normal 3 4 3 6 5 2" xfId="26349" xr:uid="{930FF41F-9CD7-4658-8B99-759726B8DAD3}"/>
    <cellStyle name="Normal 3 4 3 6 6" xfId="18021" xr:uid="{1373A422-418B-42E1-A9D2-A4B52F827AC3}"/>
    <cellStyle name="Normal 3 4 3 7" xfId="1462" xr:uid="{B0FF241F-B3E9-4FF3-B139-DFEDA0C7A77D}"/>
    <cellStyle name="Normal 3 4 3 7 2" xfId="4252" xr:uid="{E99FF50D-9E3D-4C4E-90B4-E5D2F078004D}"/>
    <cellStyle name="Normal 3 4 3 7 2 2" xfId="12582" xr:uid="{38716649-3EE0-44EE-A772-53B4F79A8D4A}"/>
    <cellStyle name="Normal 3 4 3 7 2 2 2" xfId="29239" xr:uid="{A6218CD3-FD7C-4C1D-ACE5-132601D222D7}"/>
    <cellStyle name="Normal 3 4 3 7 2 3" xfId="20911" xr:uid="{CBCF0B26-B3EC-43A8-992A-B69C297F4F3E}"/>
    <cellStyle name="Normal 3 4 3 7 3" xfId="7028" xr:uid="{F8E18C84-050A-412F-93D5-D1A506CC6D0F}"/>
    <cellStyle name="Normal 3 4 3 7 3 2" xfId="15358" xr:uid="{EBE043E8-1231-47D9-A898-4A5084C58A63}"/>
    <cellStyle name="Normal 3 4 3 7 3 2 2" xfId="32015" xr:uid="{14763C5B-C811-4BC1-992C-7C078145401A}"/>
    <cellStyle name="Normal 3 4 3 7 3 3" xfId="23687" xr:uid="{DF4518CE-80E6-4F87-B90D-7544A15DA78D}"/>
    <cellStyle name="Normal 3 4 3 7 4" xfId="9806" xr:uid="{07E98FE4-77D3-4A7B-8820-8836F13F6E9E}"/>
    <cellStyle name="Normal 3 4 3 7 4 2" xfId="26463" xr:uid="{2870440A-1F14-4DCA-B7F6-7C4324FA035B}"/>
    <cellStyle name="Normal 3 4 3 7 5" xfId="18135" xr:uid="{F405E828-317B-4705-92D4-ED2F8F5DC82E}"/>
    <cellStyle name="Normal 3 4 3 8" xfId="2925" xr:uid="{433D5660-CBCA-4AD8-ABA6-75ABA214D5E6}"/>
    <cellStyle name="Normal 3 4 3 8 2" xfId="11255" xr:uid="{91AFB6B6-CC0C-46E9-966D-9C09CB89E91A}"/>
    <cellStyle name="Normal 3 4 3 8 2 2" xfId="27912" xr:uid="{2925030B-5A44-475F-B13E-0D6CB47D8842}"/>
    <cellStyle name="Normal 3 4 3 8 3" xfId="19584" xr:uid="{355E1858-2ED4-4A7B-BD4E-30D6B8CAA1E0}"/>
    <cellStyle name="Normal 3 4 3 9" xfId="5701" xr:uid="{F2846AF2-E995-428E-974C-931DAF0A97D4}"/>
    <cellStyle name="Normal 3 4 3 9 2" xfId="14031" xr:uid="{F043E3A3-8929-4FD3-A142-51481FA4D290}"/>
    <cellStyle name="Normal 3 4 3 9 2 2" xfId="30688" xr:uid="{CB3B786A-D366-45A9-A1A3-2EDA9ADA90F4}"/>
    <cellStyle name="Normal 3 4 3 9 3" xfId="22360" xr:uid="{87998D7B-041D-4332-994A-71DDAB276230}"/>
    <cellStyle name="Normal 3 4 4" xfId="185" xr:uid="{DE34301E-6352-412E-BE9D-64BE30771224}"/>
    <cellStyle name="Normal 3 4 4 10" xfId="35618" xr:uid="{F9889299-ED8A-4F25-BE16-3836A92A41F4}"/>
    <cellStyle name="Normal 3 4 4 2" xfId="427" xr:uid="{4A638AB1-AA89-433C-93FD-4C7B70C04AE7}"/>
    <cellStyle name="Normal 3 4 4 2 2" xfId="904" xr:uid="{B6E68FDB-8C16-44E1-9ECC-A746CB5EF135}"/>
    <cellStyle name="Normal 3 4 4 2 2 2" xfId="2232" xr:uid="{EA658F69-1C43-4C2B-A325-AC14E96EC4B2}"/>
    <cellStyle name="Normal 3 4 4 2 2 2 2" xfId="5022" xr:uid="{D736D738-03BB-49DE-B938-F2BE28436177}"/>
    <cellStyle name="Normal 3 4 4 2 2 2 2 2" xfId="13352" xr:uid="{27A3F97E-9DEC-4266-B615-E0190CCF9E24}"/>
    <cellStyle name="Normal 3 4 4 2 2 2 2 2 2" xfId="30009" xr:uid="{7480E22D-577B-4F36-A83D-B1E6C04437E9}"/>
    <cellStyle name="Normal 3 4 4 2 2 2 2 3" xfId="21681" xr:uid="{C93E4ECC-DFE7-498D-AFB9-D35A32201945}"/>
    <cellStyle name="Normal 3 4 4 2 2 2 3" xfId="7798" xr:uid="{9B0AFEBB-68E6-443A-81E8-C237EB5FBDD3}"/>
    <cellStyle name="Normal 3 4 4 2 2 2 3 2" xfId="16128" xr:uid="{5372A501-EB77-47F0-8531-8F26B5DBE893}"/>
    <cellStyle name="Normal 3 4 4 2 2 2 3 2 2" xfId="32785" xr:uid="{5C1C7891-8047-4230-9218-0D8BD1DBAA18}"/>
    <cellStyle name="Normal 3 4 4 2 2 2 3 3" xfId="24457" xr:uid="{38ECD20E-199D-4DB3-81BA-296BA6B10211}"/>
    <cellStyle name="Normal 3 4 4 2 2 2 4" xfId="10576" xr:uid="{6677FD4A-B931-4237-B605-D61D9C59CB15}"/>
    <cellStyle name="Normal 3 4 4 2 2 2 4 2" xfId="27233" xr:uid="{7D3483C4-6DC0-46DE-9968-A611C0571F91}"/>
    <cellStyle name="Normal 3 4 4 2 2 2 5" xfId="18905" xr:uid="{D6480E65-075E-4861-935F-3B404E358BC5}"/>
    <cellStyle name="Normal 3 4 4 2 2 3" xfId="3695" xr:uid="{62016462-B797-4572-825A-090988EC2272}"/>
    <cellStyle name="Normal 3 4 4 2 2 3 2" xfId="12025" xr:uid="{AE69BFD9-1797-495C-A2A8-97441F8A4CAB}"/>
    <cellStyle name="Normal 3 4 4 2 2 3 2 2" xfId="28682" xr:uid="{2316AC51-429A-46E0-AFD7-7911B718EFF8}"/>
    <cellStyle name="Normal 3 4 4 2 2 3 3" xfId="20354" xr:uid="{07C2D562-E9C2-4E96-8216-0494519BE9B1}"/>
    <cellStyle name="Normal 3 4 4 2 2 4" xfId="6471" xr:uid="{32CA763F-E56B-48B8-96CF-AC3986E7965C}"/>
    <cellStyle name="Normal 3 4 4 2 2 4 2" xfId="14801" xr:uid="{215A515C-F19F-4976-BEFA-72A944C0A8A3}"/>
    <cellStyle name="Normal 3 4 4 2 2 4 2 2" xfId="31458" xr:uid="{DB301A6B-2223-45F1-B845-C95F99274AEC}"/>
    <cellStyle name="Normal 3 4 4 2 2 4 3" xfId="23130" xr:uid="{790FD820-DAD5-47A2-AB85-3223828E3D27}"/>
    <cellStyle name="Normal 3 4 4 2 2 5" xfId="9249" xr:uid="{6ABA9533-C881-4C3A-9832-52971C5D2A89}"/>
    <cellStyle name="Normal 3 4 4 2 2 5 2" xfId="25906" xr:uid="{52EF3CD8-B44E-4233-B9DD-E8B279FDC8F9}"/>
    <cellStyle name="Normal 3 4 4 2 2 6" xfId="17578" xr:uid="{CFDBFEE1-DC30-48C3-AF28-E6870A217603}"/>
    <cellStyle name="Normal 3 4 4 2 3" xfId="1757" xr:uid="{51F612C6-3D44-42ED-A546-340DBB5BFBF6}"/>
    <cellStyle name="Normal 3 4 4 2 3 2" xfId="4547" xr:uid="{1DFBE9B9-232F-43B8-9A91-7D756DCFF21A}"/>
    <cellStyle name="Normal 3 4 4 2 3 2 2" xfId="12877" xr:uid="{6F0FDC03-DCE4-4493-9843-981B90A4B8EE}"/>
    <cellStyle name="Normal 3 4 4 2 3 2 2 2" xfId="29534" xr:uid="{1276763C-7481-43E7-BF1D-AC7DDDCEE7F9}"/>
    <cellStyle name="Normal 3 4 4 2 3 2 3" xfId="21206" xr:uid="{9D14ADD9-96FC-4B79-ADF7-75590BAC401D}"/>
    <cellStyle name="Normal 3 4 4 2 3 3" xfId="7323" xr:uid="{A8F08403-FE2C-4A29-BA78-0CBC5E32A431}"/>
    <cellStyle name="Normal 3 4 4 2 3 3 2" xfId="15653" xr:uid="{5852ED69-5996-4547-A433-151B65503116}"/>
    <cellStyle name="Normal 3 4 4 2 3 3 2 2" xfId="32310" xr:uid="{9A54B566-00CB-4B06-90AF-5D1110A5EB3F}"/>
    <cellStyle name="Normal 3 4 4 2 3 3 3" xfId="23982" xr:uid="{4D52B748-1F4A-42F9-90F6-CC9C8C0CF050}"/>
    <cellStyle name="Normal 3 4 4 2 3 4" xfId="10101" xr:uid="{0F61E1E1-7C24-4004-967F-591D7B262096}"/>
    <cellStyle name="Normal 3 4 4 2 3 4 2" xfId="26758" xr:uid="{98DCBA20-EBC4-4D5D-9F1C-DED331A4F150}"/>
    <cellStyle name="Normal 3 4 4 2 3 5" xfId="18430" xr:uid="{07F18AA8-513F-46D0-B32F-909754AA7169}"/>
    <cellStyle name="Normal 3 4 4 2 4" xfId="3220" xr:uid="{1C69EEE6-ABFF-4585-8E62-D1C5E196D86D}"/>
    <cellStyle name="Normal 3 4 4 2 4 2" xfId="11550" xr:uid="{9B9A3FB9-336F-4D64-8465-1A6EEA9ECCC4}"/>
    <cellStyle name="Normal 3 4 4 2 4 2 2" xfId="28207" xr:uid="{72D986B8-BCA1-410A-9C67-8EAD0FDC94BE}"/>
    <cellStyle name="Normal 3 4 4 2 4 3" xfId="19879" xr:uid="{3FED50C3-D67B-4066-9135-9E6E795A400D}"/>
    <cellStyle name="Normal 3 4 4 2 5" xfId="5996" xr:uid="{62633DB6-6F03-44D7-B2F2-E1B9854ED581}"/>
    <cellStyle name="Normal 3 4 4 2 5 2" xfId="14326" xr:uid="{AD4B17ED-320E-4A1D-89CC-4360234254C3}"/>
    <cellStyle name="Normal 3 4 4 2 5 2 2" xfId="30983" xr:uid="{A37E21AE-E6CC-4857-AC5C-5F49CEFF3E2A}"/>
    <cellStyle name="Normal 3 4 4 2 5 3" xfId="22655" xr:uid="{7A4DF12E-9BE5-4FF8-8756-8E75FEE6483B}"/>
    <cellStyle name="Normal 3 4 4 2 6" xfId="8774" xr:uid="{40927431-9606-48ED-B462-41A63E59FC4E}"/>
    <cellStyle name="Normal 3 4 4 2 6 2" xfId="25431" xr:uid="{308747D3-D570-4640-887E-26FBF81F5255}"/>
    <cellStyle name="Normal 3 4 4 2 7" xfId="17103" xr:uid="{98622153-003E-4664-AE94-7B000F175A69}"/>
    <cellStyle name="Normal 3 4 4 3" xfId="663" xr:uid="{E5B2BB9C-57C2-444B-806A-41BEA920DA7D}"/>
    <cellStyle name="Normal 3 4 4 3 2" xfId="1993" xr:uid="{6329D6AD-39F9-4B23-A0FD-A17005582F49}"/>
    <cellStyle name="Normal 3 4 4 3 2 2" xfId="4783" xr:uid="{82B1A326-8C2D-4877-8A01-2C705237D631}"/>
    <cellStyle name="Normal 3 4 4 3 2 2 2" xfId="13113" xr:uid="{0917040C-D84E-4760-B894-C153C743853B}"/>
    <cellStyle name="Normal 3 4 4 3 2 2 2 2" xfId="29770" xr:uid="{8C37D11B-306E-4B71-A2F1-0E3EA79E0B1C}"/>
    <cellStyle name="Normal 3 4 4 3 2 2 3" xfId="21442" xr:uid="{8E00FC50-6A18-4AE5-8A0B-D6F2F6B37188}"/>
    <cellStyle name="Normal 3 4 4 3 2 3" xfId="7559" xr:uid="{59E10289-499F-472B-9D52-E3ED9EA1C906}"/>
    <cellStyle name="Normal 3 4 4 3 2 3 2" xfId="15889" xr:uid="{8361DBB4-8117-42ED-B8EB-C7F1CEE7C464}"/>
    <cellStyle name="Normal 3 4 4 3 2 3 2 2" xfId="32546" xr:uid="{0609FECD-216A-44F5-9385-F53697D1F7CD}"/>
    <cellStyle name="Normal 3 4 4 3 2 3 3" xfId="24218" xr:uid="{5FB0D3E5-7635-4876-9F1B-FB5844E71947}"/>
    <cellStyle name="Normal 3 4 4 3 2 4" xfId="10337" xr:uid="{BCE8C71C-E208-4CAA-9317-57421E0A4209}"/>
    <cellStyle name="Normal 3 4 4 3 2 4 2" xfId="26994" xr:uid="{41CBF817-0282-443D-980D-BB10ED5A1574}"/>
    <cellStyle name="Normal 3 4 4 3 2 5" xfId="18666" xr:uid="{1943AA6C-33E1-4CE2-8276-27A28EA84F6E}"/>
    <cellStyle name="Normal 3 4 4 3 3" xfId="3456" xr:uid="{DE684A9F-DBE9-4AEA-8143-37AACAF469FC}"/>
    <cellStyle name="Normal 3 4 4 3 3 2" xfId="11786" xr:uid="{A68FE316-5630-49F2-8206-BDFEE8EB065A}"/>
    <cellStyle name="Normal 3 4 4 3 3 2 2" xfId="28443" xr:uid="{E9B3FA55-A7D7-4F7B-8C51-A7D53695FA22}"/>
    <cellStyle name="Normal 3 4 4 3 3 3" xfId="20115" xr:uid="{D693C3C7-9D7C-4DE8-ACBA-4F01B183F7B7}"/>
    <cellStyle name="Normal 3 4 4 3 4" xfId="6232" xr:uid="{29356F44-ABB0-4A64-BC5D-930AE2BC633B}"/>
    <cellStyle name="Normal 3 4 4 3 4 2" xfId="14562" xr:uid="{2C7347D6-ADE6-4211-9DBC-0FE94F667437}"/>
    <cellStyle name="Normal 3 4 4 3 4 2 2" xfId="31219" xr:uid="{ED541209-2CA4-43A8-9B29-23E70BAACACF}"/>
    <cellStyle name="Normal 3 4 4 3 4 3" xfId="22891" xr:uid="{D0CE58C9-CE26-4117-BBBB-C1B31CDCBCD5}"/>
    <cellStyle name="Normal 3 4 4 3 5" xfId="9010" xr:uid="{FBF38E93-4166-4F93-A4B8-DB1E72EB5FCF}"/>
    <cellStyle name="Normal 3 4 4 3 5 2" xfId="25667" xr:uid="{99E99985-7E3A-4D0A-9FA5-56C485CA8883}"/>
    <cellStyle name="Normal 3 4 4 3 6" xfId="17339" xr:uid="{15ABC650-640F-4485-9360-AD98B5C3049D}"/>
    <cellStyle name="Normal 3 4 4 4" xfId="1140" xr:uid="{97A43E48-2D30-4373-9D5D-FCFA153E831B}"/>
    <cellStyle name="Normal 3 4 4 4 2" xfId="2468" xr:uid="{10641CDC-11AB-40A0-BD21-AAAC29025F77}"/>
    <cellStyle name="Normal 3 4 4 4 2 2" xfId="5258" xr:uid="{D6E825B1-05F6-41F7-A1CA-247455C5AC0B}"/>
    <cellStyle name="Normal 3 4 4 4 2 2 2" xfId="13588" xr:uid="{E19A0B29-5D9F-4866-A4FE-1539E4ED527D}"/>
    <cellStyle name="Normal 3 4 4 4 2 2 2 2" xfId="30245" xr:uid="{0C6CDC5D-3E79-4777-BD85-E1394E3F9941}"/>
    <cellStyle name="Normal 3 4 4 4 2 2 3" xfId="21917" xr:uid="{8AC27115-CFE8-4432-902A-FFB761AEDB27}"/>
    <cellStyle name="Normal 3 4 4 4 2 3" xfId="8034" xr:uid="{0852395D-1AE8-4DB7-9272-578F47E22EE4}"/>
    <cellStyle name="Normal 3 4 4 4 2 3 2" xfId="16364" xr:uid="{AD149034-5E5D-451C-9DC2-2686AEEF589E}"/>
    <cellStyle name="Normal 3 4 4 4 2 3 2 2" xfId="33021" xr:uid="{40E40242-16ED-4EF8-948F-69F650860AD4}"/>
    <cellStyle name="Normal 3 4 4 4 2 3 3" xfId="24693" xr:uid="{FD0EFA9D-ACC5-4BD2-BAA1-D81062ED2144}"/>
    <cellStyle name="Normal 3 4 4 4 2 4" xfId="10812" xr:uid="{DFCB6917-AC92-4203-BEAE-AB0F0FCA42B7}"/>
    <cellStyle name="Normal 3 4 4 4 2 4 2" xfId="27469" xr:uid="{87FA1EA8-6575-453E-A135-81BAAC5166F7}"/>
    <cellStyle name="Normal 3 4 4 4 2 5" xfId="19141" xr:uid="{91F67D77-BA83-4AF1-815D-BE7C1A4C93D8}"/>
    <cellStyle name="Normal 3 4 4 4 3" xfId="3931" xr:uid="{29747F2F-374B-417B-BEB8-C855B414764A}"/>
    <cellStyle name="Normal 3 4 4 4 3 2" xfId="12261" xr:uid="{E923FEAE-DA0F-405E-9556-F70534C92902}"/>
    <cellStyle name="Normal 3 4 4 4 3 2 2" xfId="28918" xr:uid="{1CE6A368-912B-4531-B321-2B58FE852D5E}"/>
    <cellStyle name="Normal 3 4 4 4 3 3" xfId="20590" xr:uid="{CB9B5830-99E7-4D87-AAC3-00E00F7A865F}"/>
    <cellStyle name="Normal 3 4 4 4 4" xfId="6707" xr:uid="{6BA0264A-F1A2-460C-9671-233D3DDA79C6}"/>
    <cellStyle name="Normal 3 4 4 4 4 2" xfId="15037" xr:uid="{20FF78F0-B3A9-480E-9DC1-1F3E12049B74}"/>
    <cellStyle name="Normal 3 4 4 4 4 2 2" xfId="31694" xr:uid="{D4E0B88D-34D1-4E7C-A349-0E0A43B328A0}"/>
    <cellStyle name="Normal 3 4 4 4 4 3" xfId="23366" xr:uid="{AD5BD70C-0E29-487C-B559-CD5EDB839553}"/>
    <cellStyle name="Normal 3 4 4 4 5" xfId="9485" xr:uid="{CC62466D-E2F2-438F-ADA6-84B17D4873D4}"/>
    <cellStyle name="Normal 3 4 4 4 5 2" xfId="26142" xr:uid="{F1BB3A7F-9C40-49A4-A5D2-9906E3AB3094}"/>
    <cellStyle name="Normal 3 4 4 4 6" xfId="17814" xr:uid="{677F42B3-7627-4ABF-A295-ADEF1909BEF0}"/>
    <cellStyle name="Normal 3 4 4 5" xfId="1520" xr:uid="{B2925C6A-F483-4F29-8888-875B1671557F}"/>
    <cellStyle name="Normal 3 4 4 5 2" xfId="4310" xr:uid="{59CE4F82-671F-4613-B7D5-F258FF622CAA}"/>
    <cellStyle name="Normal 3 4 4 5 2 2" xfId="12640" xr:uid="{375FC41C-11FB-4612-8C3E-6837EFB76741}"/>
    <cellStyle name="Normal 3 4 4 5 2 2 2" xfId="29297" xr:uid="{9BB69E9E-0A94-4889-B858-82EB6D1AF775}"/>
    <cellStyle name="Normal 3 4 4 5 2 3" xfId="20969" xr:uid="{689F31BA-82DD-4176-8A0A-550A5DB8DBFB}"/>
    <cellStyle name="Normal 3 4 4 5 3" xfId="7086" xr:uid="{0756F76D-DE54-485F-BE7F-354283878ECD}"/>
    <cellStyle name="Normal 3 4 4 5 3 2" xfId="15416" xr:uid="{B23655E3-1B14-49F9-83F4-1D2B5CC0B438}"/>
    <cellStyle name="Normal 3 4 4 5 3 2 2" xfId="32073" xr:uid="{BB990ECD-AB84-4DC1-BC22-FE3DC109C921}"/>
    <cellStyle name="Normal 3 4 4 5 3 3" xfId="23745" xr:uid="{8036CEE9-4F20-418B-9350-71E3FA13D8E8}"/>
    <cellStyle name="Normal 3 4 4 5 4" xfId="9864" xr:uid="{0443A63E-88A6-4256-AB6D-AC5BF1A98237}"/>
    <cellStyle name="Normal 3 4 4 5 4 2" xfId="26521" xr:uid="{D6C88720-FEBC-4689-846C-70FBFB7D643C}"/>
    <cellStyle name="Normal 3 4 4 5 5" xfId="18193" xr:uid="{23B421F8-77B8-4CA9-9A29-3A71233E79E4}"/>
    <cellStyle name="Normal 3 4 4 6" xfId="2983" xr:uid="{B568C487-6523-4D5A-B623-DF68C2645C9E}"/>
    <cellStyle name="Normal 3 4 4 6 2" xfId="11313" xr:uid="{B62A3DFF-8AF7-4703-B072-413683FF844A}"/>
    <cellStyle name="Normal 3 4 4 6 2 2" xfId="27970" xr:uid="{BBD75B1D-BF77-4AB4-ABC1-37C3AB91F95B}"/>
    <cellStyle name="Normal 3 4 4 6 3" xfId="19642" xr:uid="{6BE66096-4650-4256-99EF-9CAF10CE2F05}"/>
    <cellStyle name="Normal 3 4 4 7" xfId="5759" xr:uid="{A3A6A3AE-6B82-4EFE-96D2-EED33827CFFF}"/>
    <cellStyle name="Normal 3 4 4 7 2" xfId="14089" xr:uid="{F97385B2-2B56-41F8-BA07-E76F92E64D4D}"/>
    <cellStyle name="Normal 3 4 4 7 2 2" xfId="30746" xr:uid="{00DA21C2-FC55-48A6-8215-7CC7550B2BFA}"/>
    <cellStyle name="Normal 3 4 4 7 3" xfId="22418" xr:uid="{2ECF869C-8F01-4A0F-AD19-D12F66B3E8DE}"/>
    <cellStyle name="Normal 3 4 4 8" xfId="8537" xr:uid="{B68B7993-2DD7-4881-8AFF-6E9B00973B87}"/>
    <cellStyle name="Normal 3 4 4 8 2" xfId="25194" xr:uid="{A852D264-B70B-4701-9953-267DB602864D}"/>
    <cellStyle name="Normal 3 4 4 9" xfId="16866" xr:uid="{E359017F-A88F-4ABE-AB41-D3CF1EB775A7}"/>
    <cellStyle name="Normal 3 4 5" xfId="293" xr:uid="{BD70226F-E24E-4802-83A0-8F7204A1D99B}"/>
    <cellStyle name="Normal 3 4 5 2" xfId="775" xr:uid="{7285D115-5B11-429C-B32F-4CE4BC809EDA}"/>
    <cellStyle name="Normal 3 4 5 2 2" xfId="2103" xr:uid="{37086122-1B4C-40FA-BD96-76F0C84CCEB2}"/>
    <cellStyle name="Normal 3 4 5 2 2 2" xfId="4893" xr:uid="{5418547D-15CF-4088-B9AE-995C8D57471F}"/>
    <cellStyle name="Normal 3 4 5 2 2 2 2" xfId="13223" xr:uid="{B6CD0584-F76A-418F-A855-12B03128C55D}"/>
    <cellStyle name="Normal 3 4 5 2 2 2 2 2" xfId="29880" xr:uid="{EDA649E9-4477-49CA-873C-9DA019489A82}"/>
    <cellStyle name="Normal 3 4 5 2 2 2 3" xfId="21552" xr:uid="{D188A6ED-3C04-4137-AA54-A7CB9EFBB432}"/>
    <cellStyle name="Normal 3 4 5 2 2 3" xfId="7669" xr:uid="{621541C4-2304-4570-88BE-80DF450BB656}"/>
    <cellStyle name="Normal 3 4 5 2 2 3 2" xfId="15999" xr:uid="{A95DF6C6-62B6-4722-B594-7EA83BD377F8}"/>
    <cellStyle name="Normal 3 4 5 2 2 3 2 2" xfId="32656" xr:uid="{68870B7A-3DCC-4DD2-871E-DBCA65004A77}"/>
    <cellStyle name="Normal 3 4 5 2 2 3 3" xfId="24328" xr:uid="{95332A7A-9024-4FF9-A217-21FBCB0165A0}"/>
    <cellStyle name="Normal 3 4 5 2 2 4" xfId="10447" xr:uid="{8E962B58-60AA-4D01-BD26-96B078D0FAD3}"/>
    <cellStyle name="Normal 3 4 5 2 2 4 2" xfId="27104" xr:uid="{186CF097-4DEB-44C2-A90B-AE0E4FD94282}"/>
    <cellStyle name="Normal 3 4 5 2 2 5" xfId="18776" xr:uid="{5D110A08-3C9F-44D8-B1BE-0A28CE5375B1}"/>
    <cellStyle name="Normal 3 4 5 2 3" xfId="3566" xr:uid="{35D75D2B-6B3D-4721-AC02-AE626B2FE640}"/>
    <cellStyle name="Normal 3 4 5 2 3 2" xfId="11896" xr:uid="{969686F1-399F-4FEF-92FE-D5EE0A14BBFF}"/>
    <cellStyle name="Normal 3 4 5 2 3 2 2" xfId="28553" xr:uid="{A0602D97-35CB-43B0-9BFF-21DEDC0974CC}"/>
    <cellStyle name="Normal 3 4 5 2 3 3" xfId="20225" xr:uid="{AB3F4364-3184-4A70-B4C6-DED15970258E}"/>
    <cellStyle name="Normal 3 4 5 2 4" xfId="6342" xr:uid="{BFFF8B2F-E7B1-418A-A140-6D4FA082C0E1}"/>
    <cellStyle name="Normal 3 4 5 2 4 2" xfId="14672" xr:uid="{E8A1257D-D6B3-486A-905A-3C07186C2F91}"/>
    <cellStyle name="Normal 3 4 5 2 4 2 2" xfId="31329" xr:uid="{F97E2876-0FE6-464E-8465-5D22795ECE85}"/>
    <cellStyle name="Normal 3 4 5 2 4 3" xfId="23001" xr:uid="{8FF870EC-0F5A-4780-BC72-8A940DFADABD}"/>
    <cellStyle name="Normal 3 4 5 2 5" xfId="9120" xr:uid="{EEFF2738-CCAB-434A-A405-B71E4804D65F}"/>
    <cellStyle name="Normal 3 4 5 2 5 2" xfId="25777" xr:uid="{A769F03C-9474-4AAE-A8AD-8C38F766E13E}"/>
    <cellStyle name="Normal 3 4 5 2 6" xfId="17449" xr:uid="{E64FB385-5138-4235-990E-0126B38986ED}"/>
    <cellStyle name="Normal 3 4 5 3" xfId="1623" xr:uid="{A4773A58-4125-4F88-A0F4-C35CA97ACCCA}"/>
    <cellStyle name="Normal 3 4 5 3 2" xfId="4413" xr:uid="{8907C247-A336-4F2F-9292-8DC2DF6014F5}"/>
    <cellStyle name="Normal 3 4 5 3 2 2" xfId="12743" xr:uid="{4563C99F-A340-4C38-9A96-31993F6CA0E9}"/>
    <cellStyle name="Normal 3 4 5 3 2 2 2" xfId="29400" xr:uid="{3AD85307-202A-45AA-BB1A-D73621E1A3AF}"/>
    <cellStyle name="Normal 3 4 5 3 2 3" xfId="21072" xr:uid="{A410B646-51BC-486D-81A7-7502BECB4260}"/>
    <cellStyle name="Normal 3 4 5 3 3" xfId="7189" xr:uid="{69FD7358-3501-4988-92B9-C5F5EFE10A45}"/>
    <cellStyle name="Normal 3 4 5 3 3 2" xfId="15519" xr:uid="{AC6F02A8-FC4E-4985-A10B-AD4669070BAF}"/>
    <cellStyle name="Normal 3 4 5 3 3 2 2" xfId="32176" xr:uid="{7A0976A3-33F8-4218-BC6F-A67E942FC071}"/>
    <cellStyle name="Normal 3 4 5 3 3 3" xfId="23848" xr:uid="{72A59C5E-46C1-45E9-8E25-277C29C856DE}"/>
    <cellStyle name="Normal 3 4 5 3 4" xfId="9967" xr:uid="{BF179E9D-A023-4DA8-B671-904985F26AD8}"/>
    <cellStyle name="Normal 3 4 5 3 4 2" xfId="26624" xr:uid="{4145F9D3-DEEB-47B8-9253-E85C086A111F}"/>
    <cellStyle name="Normal 3 4 5 3 5" xfId="18296" xr:uid="{C664770F-D06C-4BD6-8BE9-DDBB206D69B6}"/>
    <cellStyle name="Normal 3 4 5 4" xfId="3086" xr:uid="{60696C70-820E-49B8-B875-CA654576F18F}"/>
    <cellStyle name="Normal 3 4 5 4 2" xfId="11416" xr:uid="{286207E1-34A4-4986-BC74-121EAC4EC6EA}"/>
    <cellStyle name="Normal 3 4 5 4 2 2" xfId="28073" xr:uid="{0E1DCFA3-1F02-4E06-9F39-F7FA552C959F}"/>
    <cellStyle name="Normal 3 4 5 4 3" xfId="19745" xr:uid="{3EE25486-C422-4C54-9ADF-C422391009EC}"/>
    <cellStyle name="Normal 3 4 5 5" xfId="5862" xr:uid="{E17A4F44-D04F-4F4D-86AC-3CCFC71872FA}"/>
    <cellStyle name="Normal 3 4 5 5 2" xfId="14192" xr:uid="{C260993B-B1EE-491E-A851-BA1555B8E3F9}"/>
    <cellStyle name="Normal 3 4 5 5 2 2" xfId="30849" xr:uid="{3CCFB336-723D-430E-86BC-15422C7F2815}"/>
    <cellStyle name="Normal 3 4 5 5 3" xfId="22521" xr:uid="{52035DDC-CDB2-407B-B2D1-49BBCC18A5E9}"/>
    <cellStyle name="Normal 3 4 5 6" xfId="8640" xr:uid="{7116F0DA-248B-4213-9AD4-FF7280F4A801}"/>
    <cellStyle name="Normal 3 4 5 6 2" xfId="25297" xr:uid="{8D484684-ABE7-4180-AB02-1B013BCAE15C}"/>
    <cellStyle name="Normal 3 4 5 7" xfId="16969" xr:uid="{11C886AF-A2C6-4CCD-8A6A-E9CD7B69AB0F}"/>
    <cellStyle name="Normal 3 4 5 8" xfId="35619" xr:uid="{57811C11-21D8-4CCD-B0AD-A84FE2AE4CA4}"/>
    <cellStyle name="Normal 3 4 6" xfId="529" xr:uid="{86A10701-8FA9-46F7-AF68-695E8E93F566}"/>
    <cellStyle name="Normal 3 4 6 2" xfId="1859" xr:uid="{3A555201-56F4-4A05-8928-18AB5CC0AB16}"/>
    <cellStyle name="Normal 3 4 6 2 2" xfId="4649" xr:uid="{2D1C078A-2956-4D7B-9CE5-223220035225}"/>
    <cellStyle name="Normal 3 4 6 2 2 2" xfId="12979" xr:uid="{D4241708-09BC-49E1-892C-5763D80E4580}"/>
    <cellStyle name="Normal 3 4 6 2 2 2 2" xfId="29636" xr:uid="{38DD902F-69B2-43DD-A73E-23BE865212F5}"/>
    <cellStyle name="Normal 3 4 6 2 2 3" xfId="21308" xr:uid="{3899FFAA-57C1-4074-9D47-5928ADA58DE5}"/>
    <cellStyle name="Normal 3 4 6 2 3" xfId="7425" xr:uid="{FF9E129B-4230-4927-B599-873F0893BB99}"/>
    <cellStyle name="Normal 3 4 6 2 3 2" xfId="15755" xr:uid="{D402A4FE-AF40-4911-B1F6-4F1C349CC6F1}"/>
    <cellStyle name="Normal 3 4 6 2 3 2 2" xfId="32412" xr:uid="{985290ED-B16A-4824-B5AB-32B8931CF467}"/>
    <cellStyle name="Normal 3 4 6 2 3 3" xfId="24084" xr:uid="{11A65221-6B2A-4A93-944B-1B4B95A4935B}"/>
    <cellStyle name="Normal 3 4 6 2 4" xfId="10203" xr:uid="{0D43C3D0-D11A-43C7-A109-F059D4635149}"/>
    <cellStyle name="Normal 3 4 6 2 4 2" xfId="26860" xr:uid="{EA7A260C-DBDB-40DE-A641-8B85068DCC93}"/>
    <cellStyle name="Normal 3 4 6 2 5" xfId="18532" xr:uid="{7660FF43-5B70-42DA-8FCE-EFD00FB4298A}"/>
    <cellStyle name="Normal 3 4 6 3" xfId="3322" xr:uid="{06724243-A7F2-47CA-BC99-2BD791E4A338}"/>
    <cellStyle name="Normal 3 4 6 3 2" xfId="11652" xr:uid="{24AE3F87-BC1C-425E-9B0D-1ABC11314FCA}"/>
    <cellStyle name="Normal 3 4 6 3 2 2" xfId="28309" xr:uid="{92737B75-9A87-42D0-8265-AFA07889A690}"/>
    <cellStyle name="Normal 3 4 6 3 3" xfId="19981" xr:uid="{423B013C-46C7-4BE1-B017-378383F831C6}"/>
    <cellStyle name="Normal 3 4 6 4" xfId="6098" xr:uid="{17B50282-21E9-427B-AD75-155F6CB443E8}"/>
    <cellStyle name="Normal 3 4 6 4 2" xfId="14428" xr:uid="{15E386BA-23D0-42FE-92A8-68BB112B8855}"/>
    <cellStyle name="Normal 3 4 6 4 2 2" xfId="31085" xr:uid="{36F5E7E7-1EA9-4EC0-830F-8F29726D7ED2}"/>
    <cellStyle name="Normal 3 4 6 4 3" xfId="22757" xr:uid="{613E9C35-064B-4FE4-9F1E-6E8051D943CA}"/>
    <cellStyle name="Normal 3 4 6 5" xfId="8876" xr:uid="{0DDCC920-839A-4600-A33B-5D00F88D3F38}"/>
    <cellStyle name="Normal 3 4 6 5 2" xfId="25533" xr:uid="{14B2FEEA-F279-42CA-8304-43046B2186E3}"/>
    <cellStyle name="Normal 3 4 6 6" xfId="17205" xr:uid="{5725898F-E6CA-4E97-865C-A41C93B7D37B}"/>
    <cellStyle name="Normal 3 4 6 7" xfId="35620" xr:uid="{0FC759B9-9DBE-49B2-A71D-484451CABB26}"/>
    <cellStyle name="Normal 3 4 7" xfId="1006" xr:uid="{6C66D089-BADC-43E1-886F-2F9F1D897626}"/>
    <cellStyle name="Normal 3 4 7 2" xfId="2334" xr:uid="{17400B41-A25E-4870-B01B-B899D7D35319}"/>
    <cellStyle name="Normal 3 4 7 2 2" xfId="5124" xr:uid="{ED83121F-B772-4F9A-9A62-9F438F9907FB}"/>
    <cellStyle name="Normal 3 4 7 2 2 2" xfId="13454" xr:uid="{0CC5DFD0-33DA-475B-A94D-EF65D2471580}"/>
    <cellStyle name="Normal 3 4 7 2 2 2 2" xfId="30111" xr:uid="{1A40AEEB-B1B8-48F3-A38D-AA7D71809183}"/>
    <cellStyle name="Normal 3 4 7 2 2 3" xfId="21783" xr:uid="{C366248A-5487-4E29-94F0-EF58881E6F3A}"/>
    <cellStyle name="Normal 3 4 7 2 3" xfId="7900" xr:uid="{0677BDD3-34E2-40F2-BDCB-8F068C6DC1B9}"/>
    <cellStyle name="Normal 3 4 7 2 3 2" xfId="16230" xr:uid="{C1BFC487-6BB3-4DF1-BDC3-961E5BBEBE2C}"/>
    <cellStyle name="Normal 3 4 7 2 3 2 2" xfId="32887" xr:uid="{5F21574A-676D-4BD4-9890-B55A73814B5B}"/>
    <cellStyle name="Normal 3 4 7 2 3 3" xfId="24559" xr:uid="{47ABC686-ED9C-448A-A7BC-619F08B1E5AD}"/>
    <cellStyle name="Normal 3 4 7 2 4" xfId="10678" xr:uid="{8C20D0A4-CA83-4A8B-9E2D-CF46A5B607C4}"/>
    <cellStyle name="Normal 3 4 7 2 4 2" xfId="27335" xr:uid="{3195773C-84CA-4A22-9A6F-6D1FAF769407}"/>
    <cellStyle name="Normal 3 4 7 2 5" xfId="19007" xr:uid="{29D5625D-757E-4251-B781-DBDDB8CB9F87}"/>
    <cellStyle name="Normal 3 4 7 3" xfId="3797" xr:uid="{E2C161B8-E23F-4BA4-AE0B-C7380E182A4D}"/>
    <cellStyle name="Normal 3 4 7 3 2" xfId="12127" xr:uid="{B2343413-6E25-42C1-BDB7-314987CBD31C}"/>
    <cellStyle name="Normal 3 4 7 3 2 2" xfId="28784" xr:uid="{2C244E66-E8E0-4B12-87FF-E57E2B2F4428}"/>
    <cellStyle name="Normal 3 4 7 3 3" xfId="20456" xr:uid="{7D1A43F7-F2C9-4654-81A6-9ECC597701CE}"/>
    <cellStyle name="Normal 3 4 7 4" xfId="6573" xr:uid="{1863AF28-167F-495F-8212-60F2C53F55C8}"/>
    <cellStyle name="Normal 3 4 7 4 2" xfId="14903" xr:uid="{052802F2-AF5F-42BC-9400-69B396ED0A78}"/>
    <cellStyle name="Normal 3 4 7 4 2 2" xfId="31560" xr:uid="{86D9466C-8C65-4586-82E1-1CE8E7C90D4D}"/>
    <cellStyle name="Normal 3 4 7 4 3" xfId="23232" xr:uid="{11862AAB-3251-487E-B499-08DAEA34671D}"/>
    <cellStyle name="Normal 3 4 7 5" xfId="9351" xr:uid="{75E2C228-120F-437F-B949-C15C51FB562A}"/>
    <cellStyle name="Normal 3 4 7 5 2" xfId="26008" xr:uid="{06FC7729-52B1-4B0C-8C91-FBBE0331C818}"/>
    <cellStyle name="Normal 3 4 7 6" xfId="17680" xr:uid="{CD1FDB31-C42C-4EC7-A30C-B23A6B1A1B8C}"/>
    <cellStyle name="Normal 3 4 7 7" xfId="35621" xr:uid="{4FE0FA30-6E41-45A3-A011-EF7CB50CE729}"/>
    <cellStyle name="Normal 3 4 8" xfId="1285" xr:uid="{A610B0A5-4E11-48B1-9BF4-C82969F33E2F}"/>
    <cellStyle name="Normal 3 4 8 2" xfId="2613" xr:uid="{85ECA805-5FDA-4F15-809B-CE1E5CC7DD79}"/>
    <cellStyle name="Normal 3 4 8 2 2" xfId="5403" xr:uid="{5252D7ED-6B78-4BC8-A595-BF0859250A13}"/>
    <cellStyle name="Normal 3 4 8 2 2 2" xfId="13733" xr:uid="{F40CCB08-6797-4AF9-9180-3BD6861937C8}"/>
    <cellStyle name="Normal 3 4 8 2 2 2 2" xfId="30390" xr:uid="{30F2E9FD-8E53-4913-87D6-BAA4B0A6FA98}"/>
    <cellStyle name="Normal 3 4 8 2 2 3" xfId="22062" xr:uid="{0D48960F-B363-4273-822B-A3DCA0284432}"/>
    <cellStyle name="Normal 3 4 8 2 3" xfId="8179" xr:uid="{34F97E94-C10E-4C92-AA3C-527387028954}"/>
    <cellStyle name="Normal 3 4 8 2 3 2" xfId="16509" xr:uid="{C8274225-C0AC-47C4-BBEF-8CFFDF2253E1}"/>
    <cellStyle name="Normal 3 4 8 2 3 2 2" xfId="33166" xr:uid="{B424F6A6-5813-488C-A2A6-D0CE823661A2}"/>
    <cellStyle name="Normal 3 4 8 2 3 3" xfId="24838" xr:uid="{C6A2CDCD-DD01-41D1-AB2B-D5550F65AABE}"/>
    <cellStyle name="Normal 3 4 8 2 4" xfId="10957" xr:uid="{B223185D-9332-424C-A624-6DE542FB8C51}"/>
    <cellStyle name="Normal 3 4 8 2 4 2" xfId="27614" xr:uid="{02F63FCF-72F9-4BCA-AB2A-A0AC30FE1323}"/>
    <cellStyle name="Normal 3 4 8 2 5" xfId="19286" xr:uid="{AD6D901C-4560-4582-B22A-B04CF1A27AB8}"/>
    <cellStyle name="Normal 3 4 8 3" xfId="4076" xr:uid="{D2AFAF72-BB80-4239-BB54-7994EE611869}"/>
    <cellStyle name="Normal 3 4 8 3 2" xfId="12406" xr:uid="{84C82530-CA57-4A5A-BF5B-12187660459F}"/>
    <cellStyle name="Normal 3 4 8 3 2 2" xfId="29063" xr:uid="{6BE488D8-B1F6-4092-B9F7-1DD03FDDB6EA}"/>
    <cellStyle name="Normal 3 4 8 3 3" xfId="20735" xr:uid="{061131E1-ADAC-48DB-8CB6-AFF44B2C29B6}"/>
    <cellStyle name="Normal 3 4 8 4" xfId="6852" xr:uid="{0047193C-958E-4F99-9B5A-E613B71284A7}"/>
    <cellStyle name="Normal 3 4 8 4 2" xfId="15182" xr:uid="{52775F0D-853B-4272-B7CB-77F1AEB9BF1F}"/>
    <cellStyle name="Normal 3 4 8 4 2 2" xfId="31839" xr:uid="{C3D11869-5E2E-4D49-B019-43382F5486EE}"/>
    <cellStyle name="Normal 3 4 8 4 3" xfId="23511" xr:uid="{520524C4-535F-4EE1-A57D-184863A0794E}"/>
    <cellStyle name="Normal 3 4 8 5" xfId="9630" xr:uid="{9F473579-F20A-4E1F-AC81-7D124435DBE3}"/>
    <cellStyle name="Normal 3 4 8 5 2" xfId="26287" xr:uid="{D91D807E-6CE8-4A4A-BF8A-53382DFBF963}"/>
    <cellStyle name="Normal 3 4 8 6" xfId="17959" xr:uid="{A6593B49-E269-48EF-8B99-DCCA31005343}"/>
    <cellStyle name="Normal 3 4 8 7" xfId="35622" xr:uid="{FE9EE750-02DB-4F5C-8CC7-9FDD7D8756AD}"/>
    <cellStyle name="Normal 3 4 9" xfId="1403" xr:uid="{5DA10CD7-AA83-46BF-8824-DEA0CB932997}"/>
    <cellStyle name="Normal 3 4 9 2" xfId="4194" xr:uid="{3CC3F55B-6D63-411C-AB4A-44E99AEC1B62}"/>
    <cellStyle name="Normal 3 4 9 2 2" xfId="12524" xr:uid="{8767D1B5-AE2A-46FD-84D8-D2C664346A24}"/>
    <cellStyle name="Normal 3 4 9 2 2 2" xfId="29181" xr:uid="{CA92C957-E8A1-4743-8557-2E821B6559B3}"/>
    <cellStyle name="Normal 3 4 9 2 3" xfId="20853" xr:uid="{234C323B-0E46-4733-9B45-22A65A89B55A}"/>
    <cellStyle name="Normal 3 4 9 3" xfId="6970" xr:uid="{8F88FAAA-5588-4C11-A848-D820DB877188}"/>
    <cellStyle name="Normal 3 4 9 3 2" xfId="15300" xr:uid="{B1D3E806-ADE1-4D1A-B7B9-5B399B264A60}"/>
    <cellStyle name="Normal 3 4 9 3 2 2" xfId="31957" xr:uid="{0DE52A50-1F23-45E8-9C0D-9C2C273D76B4}"/>
    <cellStyle name="Normal 3 4 9 3 3" xfId="23629" xr:uid="{CD633971-A1A1-4818-BFAA-23E6C3EEFA72}"/>
    <cellStyle name="Normal 3 4 9 4" xfId="9748" xr:uid="{1C539BD2-A9FB-4396-9CBF-15BB7EF4D41C}"/>
    <cellStyle name="Normal 3 4 9 4 2" xfId="26405" xr:uid="{291DB7BA-476B-4D3D-89A3-4E93112FB20A}"/>
    <cellStyle name="Normal 3 4 9 5" xfId="18077" xr:uid="{A45F658E-5584-4896-BECF-F2EFAED0BD0E}"/>
    <cellStyle name="Normal 3 5" xfId="56" xr:uid="{771E0002-3649-41F5-925E-6AA86AE5180D}"/>
    <cellStyle name="Normal 3 5 10" xfId="2867" xr:uid="{B3FFB52A-A83D-4CE7-A032-45C6F7FEDC15}"/>
    <cellStyle name="Normal 3 5 10 2" xfId="11198" xr:uid="{47824062-C6CC-4047-ACEE-050AB87053A7}"/>
    <cellStyle name="Normal 3 5 10 2 2" xfId="27855" xr:uid="{5EA2C7DD-287C-490B-BC87-6BE850501D3A}"/>
    <cellStyle name="Normal 3 5 10 3" xfId="19527" xr:uid="{581DB704-2423-4CAE-AEEF-94E4309F5FEE}"/>
    <cellStyle name="Normal 3 5 11" xfId="5644" xr:uid="{93F64B50-5CCA-4F09-9428-ACEDE5BF569A}"/>
    <cellStyle name="Normal 3 5 11 2" xfId="13974" xr:uid="{2109979E-4AD4-43BA-9AA3-75920E5CAF8D}"/>
    <cellStyle name="Normal 3 5 11 2 2" xfId="30631" xr:uid="{44DB571A-49CE-4FD0-AAD5-1B00DC5EE55F}"/>
    <cellStyle name="Normal 3 5 11 3" xfId="22303" xr:uid="{9E3A4468-CC1C-4344-BE6F-B42CB9C0565C}"/>
    <cellStyle name="Normal 3 5 12" xfId="8421" xr:uid="{59A109E8-B446-43A8-842E-24EC115CE2D8}"/>
    <cellStyle name="Normal 3 5 12 2" xfId="25079" xr:uid="{9D32E941-D753-42B6-B817-3DFD6E92C0D4}"/>
    <cellStyle name="Normal 3 5 13" xfId="16751" xr:uid="{D2E0C4B5-BC7D-45C2-BF58-BCAA38645EE4}"/>
    <cellStyle name="Normal 3 5 14" xfId="35623" xr:uid="{588F4A65-8A08-4703-AF29-18F4CDFD076A}"/>
    <cellStyle name="Normal 3 5 2" xfId="69" xr:uid="{EE06A0B4-63DC-4728-B266-3ABB1E142206}"/>
    <cellStyle name="Normal 3 5 2 10" xfId="5648" xr:uid="{CBE6EC4F-8DFF-44E7-8C0D-1FA198206507}"/>
    <cellStyle name="Normal 3 5 2 10 2" xfId="13978" xr:uid="{E9D5FE0C-16D6-4A49-AB10-ADCCA414D960}"/>
    <cellStyle name="Normal 3 5 2 10 2 2" xfId="30635" xr:uid="{649BC90A-3E4B-4AF1-B221-711471BF135C}"/>
    <cellStyle name="Normal 3 5 2 10 3" xfId="22307" xr:uid="{FFE4FE6F-C413-4A9B-A0C0-E7D4E5CCC23D}"/>
    <cellStyle name="Normal 3 5 2 11" xfId="8425" xr:uid="{E43A792C-8527-4121-8DFF-800DBC868DEF}"/>
    <cellStyle name="Normal 3 5 2 11 2" xfId="25083" xr:uid="{D34BE035-A9B8-4642-8F8C-7A7956269DB1}"/>
    <cellStyle name="Normal 3 5 2 12" xfId="16755" xr:uid="{750E9E7B-2845-4E8B-8654-C1753166D285}"/>
    <cellStyle name="Normal 3 5 2 13" xfId="35624" xr:uid="{64E62FC3-6F6F-4827-A670-AFBE7F90C3CB}"/>
    <cellStyle name="Normal 3 5 2 2" xfId="130" xr:uid="{3454C8EE-C876-4739-BBA1-8AE341ADA888}"/>
    <cellStyle name="Normal 3 5 2 2 10" xfId="8484" xr:uid="{528CF8AB-B3A7-449C-9BA4-3581EC9DDCED}"/>
    <cellStyle name="Normal 3 5 2 2 10 2" xfId="25141" xr:uid="{4824AB08-50E0-4C51-8DE5-F7E8AAF472E4}"/>
    <cellStyle name="Normal 3 5 2 2 11" xfId="16813" xr:uid="{606E43C4-7DAA-4F32-8466-8FC232F93CBC}"/>
    <cellStyle name="Normal 3 5 2 2 2" xfId="252" xr:uid="{B123D711-0457-4957-90C7-9B9C1C98F44E}"/>
    <cellStyle name="Normal 3 5 2 2 2 2" xfId="494" xr:uid="{82B15459-C3CE-487B-8473-588E5AF83A85}"/>
    <cellStyle name="Normal 3 5 2 2 2 2 2" xfId="970" xr:uid="{5741F4BD-108C-47AC-BD47-BC29769AB59B}"/>
    <cellStyle name="Normal 3 5 2 2 2 2 2 2" xfId="2298" xr:uid="{6AAD8A0D-A1EA-4E2F-8618-F1EE448CAFAA}"/>
    <cellStyle name="Normal 3 5 2 2 2 2 2 2 2" xfId="5088" xr:uid="{83E275A4-8BFD-4EE1-A6A0-29B3D4DA0D3E}"/>
    <cellStyle name="Normal 3 5 2 2 2 2 2 2 2 2" xfId="13418" xr:uid="{7FC9D059-A669-4ED1-9E7B-9B03DBED1BEF}"/>
    <cellStyle name="Normal 3 5 2 2 2 2 2 2 2 2 2" xfId="30075" xr:uid="{EA224106-9675-4439-914F-D5D94715D155}"/>
    <cellStyle name="Normal 3 5 2 2 2 2 2 2 2 3" xfId="21747" xr:uid="{A884B324-3B1D-431F-BC12-6045A5535261}"/>
    <cellStyle name="Normal 3 5 2 2 2 2 2 2 3" xfId="7864" xr:uid="{020FFBBF-B619-421F-9E5E-689D08748146}"/>
    <cellStyle name="Normal 3 5 2 2 2 2 2 2 3 2" xfId="16194" xr:uid="{85AE9A01-29F6-4188-8AD8-FBBBC4D4CB57}"/>
    <cellStyle name="Normal 3 5 2 2 2 2 2 2 3 2 2" xfId="32851" xr:uid="{4F41B8D2-8FB9-4308-A300-EF1345560FAA}"/>
    <cellStyle name="Normal 3 5 2 2 2 2 2 2 3 3" xfId="24523" xr:uid="{6C94313D-E25A-4493-8042-578274719F62}"/>
    <cellStyle name="Normal 3 5 2 2 2 2 2 2 4" xfId="10642" xr:uid="{DF474355-7361-4567-B430-B973E7106F85}"/>
    <cellStyle name="Normal 3 5 2 2 2 2 2 2 4 2" xfId="27299" xr:uid="{6B3BC168-5BB2-4D76-B0A7-94A151D62215}"/>
    <cellStyle name="Normal 3 5 2 2 2 2 2 2 5" xfId="18971" xr:uid="{57EDCB15-0436-4337-8CCA-97CD7409BD58}"/>
    <cellStyle name="Normal 3 5 2 2 2 2 2 3" xfId="3761" xr:uid="{8AF5AF1F-3D94-41BF-836E-24AB0B9A1969}"/>
    <cellStyle name="Normal 3 5 2 2 2 2 2 3 2" xfId="12091" xr:uid="{28454341-041D-49D6-8B4B-207A51E1D697}"/>
    <cellStyle name="Normal 3 5 2 2 2 2 2 3 2 2" xfId="28748" xr:uid="{596F6DE9-75ED-4AE0-AB8F-F82021C736E9}"/>
    <cellStyle name="Normal 3 5 2 2 2 2 2 3 3" xfId="20420" xr:uid="{AE59DA13-6EB3-4ED9-BF9F-8503494A92AE}"/>
    <cellStyle name="Normal 3 5 2 2 2 2 2 4" xfId="6537" xr:uid="{E6C46107-FB30-4EF2-9FBF-4C3D47EADABD}"/>
    <cellStyle name="Normal 3 5 2 2 2 2 2 4 2" xfId="14867" xr:uid="{F7F3F8E5-B34C-436E-A23D-FE12321F8C0B}"/>
    <cellStyle name="Normal 3 5 2 2 2 2 2 4 2 2" xfId="31524" xr:uid="{0F152583-062D-4227-B1A4-9245DDF9D9EC}"/>
    <cellStyle name="Normal 3 5 2 2 2 2 2 4 3" xfId="23196" xr:uid="{604248B0-229F-4A8C-B2B1-273CBD235943}"/>
    <cellStyle name="Normal 3 5 2 2 2 2 2 5" xfId="9315" xr:uid="{CF46EBCF-1EA4-45DA-99B3-5E856A733248}"/>
    <cellStyle name="Normal 3 5 2 2 2 2 2 5 2" xfId="25972" xr:uid="{6CE45CBE-338F-45A7-87A4-3423D85D32EF}"/>
    <cellStyle name="Normal 3 5 2 2 2 2 2 6" xfId="17644" xr:uid="{C013D41A-D218-470A-873D-B17614B94D27}"/>
    <cellStyle name="Normal 3 5 2 2 2 2 3" xfId="1824" xr:uid="{CA37B584-E537-4DBD-A7A9-B4C7BEC98304}"/>
    <cellStyle name="Normal 3 5 2 2 2 2 3 2" xfId="4614" xr:uid="{377E6386-B846-439A-8A30-C85A31C943F9}"/>
    <cellStyle name="Normal 3 5 2 2 2 2 3 2 2" xfId="12944" xr:uid="{36DEA202-CF8B-4B66-B090-3406B57A6AE8}"/>
    <cellStyle name="Normal 3 5 2 2 2 2 3 2 2 2" xfId="29601" xr:uid="{37BAA42E-FA39-42AC-BB7F-134E7EDD47AF}"/>
    <cellStyle name="Normal 3 5 2 2 2 2 3 2 3" xfId="21273" xr:uid="{A93C42E5-4DB2-4F89-A997-026CD859CBD3}"/>
    <cellStyle name="Normal 3 5 2 2 2 2 3 3" xfId="7390" xr:uid="{3CDE001C-C985-4520-9E70-CBC65908CD8C}"/>
    <cellStyle name="Normal 3 5 2 2 2 2 3 3 2" xfId="15720" xr:uid="{8245491C-212F-45DB-90D5-23D5746E15E0}"/>
    <cellStyle name="Normal 3 5 2 2 2 2 3 3 2 2" xfId="32377" xr:uid="{D50394E3-4A32-4098-B06C-4BD3FC37495B}"/>
    <cellStyle name="Normal 3 5 2 2 2 2 3 3 3" xfId="24049" xr:uid="{4C9E3D51-0511-4676-A33B-C92E39BE1239}"/>
    <cellStyle name="Normal 3 5 2 2 2 2 3 4" xfId="10168" xr:uid="{AC1CE208-A899-4755-9F3F-CC12B9A9D8DF}"/>
    <cellStyle name="Normal 3 5 2 2 2 2 3 4 2" xfId="26825" xr:uid="{0E322FE8-D388-4047-8843-552BE6EDF7BE}"/>
    <cellStyle name="Normal 3 5 2 2 2 2 3 5" xfId="18497" xr:uid="{C5EB0D06-98DC-4C57-99D9-CB8A92E7138C}"/>
    <cellStyle name="Normal 3 5 2 2 2 2 4" xfId="3287" xr:uid="{FF940594-273D-47BB-BEA6-3A12435A7FCF}"/>
    <cellStyle name="Normal 3 5 2 2 2 2 4 2" xfId="11617" xr:uid="{0088C146-D947-4BB8-8E3E-7C0861AD4FDD}"/>
    <cellStyle name="Normal 3 5 2 2 2 2 4 2 2" xfId="28274" xr:uid="{2EE367E6-DB0B-4F59-A9A0-E854563A954C}"/>
    <cellStyle name="Normal 3 5 2 2 2 2 4 3" xfId="19946" xr:uid="{A0D1B56A-669F-4465-9F5B-4C9E9A430CD2}"/>
    <cellStyle name="Normal 3 5 2 2 2 2 5" xfId="6063" xr:uid="{D39429A7-EF7D-4F15-AC38-C24ECB12EA46}"/>
    <cellStyle name="Normal 3 5 2 2 2 2 5 2" xfId="14393" xr:uid="{AA7D8931-3749-456D-9CF5-BC2115D153FE}"/>
    <cellStyle name="Normal 3 5 2 2 2 2 5 2 2" xfId="31050" xr:uid="{2B2ADBB9-0955-45F6-9357-31BB45C1062F}"/>
    <cellStyle name="Normal 3 5 2 2 2 2 5 3" xfId="22722" xr:uid="{7E7160EE-447E-435A-A86F-2EF7921771E0}"/>
    <cellStyle name="Normal 3 5 2 2 2 2 6" xfId="8841" xr:uid="{FE312B8B-C1A2-41D9-A61D-0239B41B74D1}"/>
    <cellStyle name="Normal 3 5 2 2 2 2 6 2" xfId="25498" xr:uid="{43EC7BAB-DCB2-4B17-BE38-C21DED6DEEAA}"/>
    <cellStyle name="Normal 3 5 2 2 2 2 7" xfId="17170" xr:uid="{89B07363-FBE9-4418-9025-669DD37D878F}"/>
    <cellStyle name="Normal 3 5 2 2 2 3" xfId="730" xr:uid="{CC758DC7-3B09-423D-8E6B-3566117248C0}"/>
    <cellStyle name="Normal 3 5 2 2 2 3 2" xfId="2060" xr:uid="{CDBA4EBB-E03F-4795-B0F4-EAFC448A38EC}"/>
    <cellStyle name="Normal 3 5 2 2 2 3 2 2" xfId="4850" xr:uid="{6C3CAB50-C567-4EDA-A84F-1751B1DEEC61}"/>
    <cellStyle name="Normal 3 5 2 2 2 3 2 2 2" xfId="13180" xr:uid="{8C4E64DE-F086-4900-9A46-8F6141D345A0}"/>
    <cellStyle name="Normal 3 5 2 2 2 3 2 2 2 2" xfId="29837" xr:uid="{E60D352B-552C-4469-8358-5A2E7A1B743D}"/>
    <cellStyle name="Normal 3 5 2 2 2 3 2 2 3" xfId="21509" xr:uid="{C8242BD4-546D-45CB-9346-0D794C0F02FC}"/>
    <cellStyle name="Normal 3 5 2 2 2 3 2 3" xfId="7626" xr:uid="{505B0361-7D6B-4565-8231-D4A006F9B306}"/>
    <cellStyle name="Normal 3 5 2 2 2 3 2 3 2" xfId="15956" xr:uid="{9853DAAC-D8F0-4D66-BCDC-8A8821E54018}"/>
    <cellStyle name="Normal 3 5 2 2 2 3 2 3 2 2" xfId="32613" xr:uid="{DEFBFF73-DF2B-43E0-9EAB-931E34759BBD}"/>
    <cellStyle name="Normal 3 5 2 2 2 3 2 3 3" xfId="24285" xr:uid="{E9E60620-1C0A-4AC5-8EA8-BB1A3183AEA3}"/>
    <cellStyle name="Normal 3 5 2 2 2 3 2 4" xfId="10404" xr:uid="{5FB2EEE3-D4FD-4EC9-898B-FFFF7141FF38}"/>
    <cellStyle name="Normal 3 5 2 2 2 3 2 4 2" xfId="27061" xr:uid="{13607CEE-AA36-45B6-BAB7-61FA2F7DE420}"/>
    <cellStyle name="Normal 3 5 2 2 2 3 2 5" xfId="18733" xr:uid="{0A9E9C3A-37E2-4EFE-B314-56824DA43A64}"/>
    <cellStyle name="Normal 3 5 2 2 2 3 3" xfId="3523" xr:uid="{99010E81-FC57-4E2D-A85E-0A2B6D90F816}"/>
    <cellStyle name="Normal 3 5 2 2 2 3 3 2" xfId="11853" xr:uid="{2C0189E2-5294-4DB2-BE05-91A2D77BA3D5}"/>
    <cellStyle name="Normal 3 5 2 2 2 3 3 2 2" xfId="28510" xr:uid="{E7093A28-AB21-4D11-BD7B-9F9C982CC793}"/>
    <cellStyle name="Normal 3 5 2 2 2 3 3 3" xfId="20182" xr:uid="{D6DA3CE7-9E35-400B-93AB-A36D7D7E5A70}"/>
    <cellStyle name="Normal 3 5 2 2 2 3 4" xfId="6299" xr:uid="{46FD71B1-3DB5-4327-83B2-799BBDA405FB}"/>
    <cellStyle name="Normal 3 5 2 2 2 3 4 2" xfId="14629" xr:uid="{F1997EB9-CC30-430B-BC58-0B3D79A9E4B1}"/>
    <cellStyle name="Normal 3 5 2 2 2 3 4 2 2" xfId="31286" xr:uid="{92C446C0-0216-4AB7-9FB5-6F7DAD3591AA}"/>
    <cellStyle name="Normal 3 5 2 2 2 3 4 3" xfId="22958" xr:uid="{6E5E5D80-566F-4D72-BFE1-51B95B2A2898}"/>
    <cellStyle name="Normal 3 5 2 2 2 3 5" xfId="9077" xr:uid="{974736AD-FD61-4F12-8DF0-BBB761399CBF}"/>
    <cellStyle name="Normal 3 5 2 2 2 3 5 2" xfId="25734" xr:uid="{A92958B4-CCC3-4E6D-910D-6443BE6F3126}"/>
    <cellStyle name="Normal 3 5 2 2 2 3 6" xfId="17406" xr:uid="{8EDCD8A3-4DA4-448A-AF0E-973E4BDCE488}"/>
    <cellStyle name="Normal 3 5 2 2 2 4" xfId="1207" xr:uid="{1C1C3407-F8F9-4907-B86C-1BA1067F8D9E}"/>
    <cellStyle name="Normal 3 5 2 2 2 4 2" xfId="2535" xr:uid="{1BE3E29C-B550-4BB9-B196-40F33042DC04}"/>
    <cellStyle name="Normal 3 5 2 2 2 4 2 2" xfId="5325" xr:uid="{E9D6B474-5C05-4DA8-9F62-F1B0D2925E1F}"/>
    <cellStyle name="Normal 3 5 2 2 2 4 2 2 2" xfId="13655" xr:uid="{17799F31-419D-402C-B555-2B7CAFD03D6E}"/>
    <cellStyle name="Normal 3 5 2 2 2 4 2 2 2 2" xfId="30312" xr:uid="{8B3B6294-F495-4E5C-A1C3-987E3B6E4CFE}"/>
    <cellStyle name="Normal 3 5 2 2 2 4 2 2 3" xfId="21984" xr:uid="{895662B4-23C7-470D-885B-2AB6AC56AA26}"/>
    <cellStyle name="Normal 3 5 2 2 2 4 2 3" xfId="8101" xr:uid="{7CA3B0AE-3701-4C59-A4C2-E17926A7ED6D}"/>
    <cellStyle name="Normal 3 5 2 2 2 4 2 3 2" xfId="16431" xr:uid="{33724F29-4A86-4330-9145-2DB943069896}"/>
    <cellStyle name="Normal 3 5 2 2 2 4 2 3 2 2" xfId="33088" xr:uid="{21BD2B0F-9A8B-4649-BFE0-0A3EB7644858}"/>
    <cellStyle name="Normal 3 5 2 2 2 4 2 3 3" xfId="24760" xr:uid="{87D47AB4-796C-44C7-B02E-46773FDF9297}"/>
    <cellStyle name="Normal 3 5 2 2 2 4 2 4" xfId="10879" xr:uid="{4489D941-F8DF-4C30-A846-259F33968A17}"/>
    <cellStyle name="Normal 3 5 2 2 2 4 2 4 2" xfId="27536" xr:uid="{01D49C88-FB41-4C3B-863C-20ADA9CC4FA9}"/>
    <cellStyle name="Normal 3 5 2 2 2 4 2 5" xfId="19208" xr:uid="{ED094736-F6B2-46FA-BB9E-2CB12A90E41C}"/>
    <cellStyle name="Normal 3 5 2 2 2 4 3" xfId="3998" xr:uid="{124EA8AD-0756-4F0C-BBD2-4D9B4C4ED996}"/>
    <cellStyle name="Normal 3 5 2 2 2 4 3 2" xfId="12328" xr:uid="{9247620D-DD88-4FB0-B88F-6B5BB161D2CD}"/>
    <cellStyle name="Normal 3 5 2 2 2 4 3 2 2" xfId="28985" xr:uid="{5BA73C1F-6463-42BE-90F3-9901522A4107}"/>
    <cellStyle name="Normal 3 5 2 2 2 4 3 3" xfId="20657" xr:uid="{72C5268D-76DC-4089-8144-DFC3A7FCB16D}"/>
    <cellStyle name="Normal 3 5 2 2 2 4 4" xfId="6774" xr:uid="{08F76D9A-9C6C-4F90-937F-6A18DA340111}"/>
    <cellStyle name="Normal 3 5 2 2 2 4 4 2" xfId="15104" xr:uid="{62BA01A7-C566-46C5-80CA-1726F42FB767}"/>
    <cellStyle name="Normal 3 5 2 2 2 4 4 2 2" xfId="31761" xr:uid="{79E0219D-B096-45B9-A3BF-420D5DFFCCBB}"/>
    <cellStyle name="Normal 3 5 2 2 2 4 4 3" xfId="23433" xr:uid="{B3C19B0D-F6CC-4DC2-8B0C-A3E069DB7129}"/>
    <cellStyle name="Normal 3 5 2 2 2 4 5" xfId="9552" xr:uid="{4A70F4FB-0932-47E3-A075-35B6EB83CDD9}"/>
    <cellStyle name="Normal 3 5 2 2 2 4 5 2" xfId="26209" xr:uid="{D48EE2ED-9489-4715-8F5E-5EBBE9C1E3F8}"/>
    <cellStyle name="Normal 3 5 2 2 2 4 6" xfId="17881" xr:uid="{ECC5732D-CAD9-44C2-A4B5-E78473D64877}"/>
    <cellStyle name="Normal 3 5 2 2 2 5" xfId="1587" xr:uid="{DFEF6C27-1BEF-4475-ADBC-A85187BD437A}"/>
    <cellStyle name="Normal 3 5 2 2 2 5 2" xfId="4377" xr:uid="{C5D2C30B-7BC3-4453-B1FC-91373C92D7A7}"/>
    <cellStyle name="Normal 3 5 2 2 2 5 2 2" xfId="12707" xr:uid="{92E889A1-278D-4FB7-8735-56204E386AA4}"/>
    <cellStyle name="Normal 3 5 2 2 2 5 2 2 2" xfId="29364" xr:uid="{0BAA2640-7C29-4AFB-9444-1654DB289CEE}"/>
    <cellStyle name="Normal 3 5 2 2 2 5 2 3" xfId="21036" xr:uid="{B1662B8B-B0B1-44B0-A943-368815B302B3}"/>
    <cellStyle name="Normal 3 5 2 2 2 5 3" xfId="7153" xr:uid="{0F1B8D8F-6DEC-414A-8028-B3ABB4F0F8D2}"/>
    <cellStyle name="Normal 3 5 2 2 2 5 3 2" xfId="15483" xr:uid="{E4F1115E-BB9C-471C-AC07-F416585E1ECD}"/>
    <cellStyle name="Normal 3 5 2 2 2 5 3 2 2" xfId="32140" xr:uid="{5C84474B-3745-4854-84DB-286072FC6699}"/>
    <cellStyle name="Normal 3 5 2 2 2 5 3 3" xfId="23812" xr:uid="{277A85E3-0257-49E9-B8C0-5DB47A125F72}"/>
    <cellStyle name="Normal 3 5 2 2 2 5 4" xfId="9931" xr:uid="{B19945F2-37C5-46A0-B105-271AC1EDFF17}"/>
    <cellStyle name="Normal 3 5 2 2 2 5 4 2" xfId="26588" xr:uid="{8EF63934-27BA-48C7-9017-4BF2838F5328}"/>
    <cellStyle name="Normal 3 5 2 2 2 5 5" xfId="18260" xr:uid="{F5FFFDDF-CE68-4093-8C39-C306BE4623D8}"/>
    <cellStyle name="Normal 3 5 2 2 2 6" xfId="3050" xr:uid="{FF24E64C-58F1-4D8D-ACEE-895FE80F9645}"/>
    <cellStyle name="Normal 3 5 2 2 2 6 2" xfId="11380" xr:uid="{C4376460-9508-4CA1-A651-14F5CE6167E0}"/>
    <cellStyle name="Normal 3 5 2 2 2 6 2 2" xfId="28037" xr:uid="{13E7C2FE-0CEE-4FA1-9D68-7B0834B1B1CB}"/>
    <cellStyle name="Normal 3 5 2 2 2 6 3" xfId="19709" xr:uid="{1ED7FE0C-A723-4468-A99D-01D8D6A0AA03}"/>
    <cellStyle name="Normal 3 5 2 2 2 7" xfId="5826" xr:uid="{ADA5B89F-FDD1-4887-98DB-85126C599432}"/>
    <cellStyle name="Normal 3 5 2 2 2 7 2" xfId="14156" xr:uid="{5B34708C-5ABA-4C39-B1FA-69EC277ED099}"/>
    <cellStyle name="Normal 3 5 2 2 2 7 2 2" xfId="30813" xr:uid="{62659E9D-BEFC-4A31-9BFE-1A36E544FDF4}"/>
    <cellStyle name="Normal 3 5 2 2 2 7 3" xfId="22485" xr:uid="{5814D695-6951-4261-B71C-B591FD77D2D2}"/>
    <cellStyle name="Normal 3 5 2 2 2 8" xfId="8604" xr:uid="{D342E00E-389C-495E-BF80-BD9BCAE6EB85}"/>
    <cellStyle name="Normal 3 5 2 2 2 8 2" xfId="25261" xr:uid="{2FD70BC7-41D3-420B-99DA-6D7D8BF36DCE}"/>
    <cellStyle name="Normal 3 5 2 2 2 9" xfId="16933" xr:uid="{66B456B1-CD06-4444-A3B3-E04CAA38CD8B}"/>
    <cellStyle name="Normal 3 5 2 2 3" xfId="374" xr:uid="{C7393226-A78F-4813-BB81-EC25C0173E08}"/>
    <cellStyle name="Normal 3 5 2 2 3 2" xfId="852" xr:uid="{B1077BBE-8A2D-4D87-A043-076A5012E5B2}"/>
    <cellStyle name="Normal 3 5 2 2 3 2 2" xfId="2180" xr:uid="{1C8E3583-037C-4821-A2F2-650656AD3719}"/>
    <cellStyle name="Normal 3 5 2 2 3 2 2 2" xfId="4970" xr:uid="{84E01C4E-D745-4DEE-AF2E-3F54C98FBBC2}"/>
    <cellStyle name="Normal 3 5 2 2 3 2 2 2 2" xfId="13300" xr:uid="{DCE9C1E9-3E88-433D-9B20-12B29B3FDA33}"/>
    <cellStyle name="Normal 3 5 2 2 3 2 2 2 2 2" xfId="29957" xr:uid="{BFF4334D-7A0C-43DC-B140-A1CC6680F874}"/>
    <cellStyle name="Normal 3 5 2 2 3 2 2 2 3" xfId="21629" xr:uid="{28CACA58-3DF4-47FC-BB51-7390DB006675}"/>
    <cellStyle name="Normal 3 5 2 2 3 2 2 3" xfId="7746" xr:uid="{848159B6-FAA5-4FFA-9370-5C5D8D83F4C7}"/>
    <cellStyle name="Normal 3 5 2 2 3 2 2 3 2" xfId="16076" xr:uid="{CC770304-8675-4472-8FB9-6AA8A18E541A}"/>
    <cellStyle name="Normal 3 5 2 2 3 2 2 3 2 2" xfId="32733" xr:uid="{F3B9A1D5-CB19-4D53-B4B6-854D5FB43C29}"/>
    <cellStyle name="Normal 3 5 2 2 3 2 2 3 3" xfId="24405" xr:uid="{7360655B-E2AA-4351-B7A9-D7B75067E46E}"/>
    <cellStyle name="Normal 3 5 2 2 3 2 2 4" xfId="10524" xr:uid="{BDF56681-A9AF-4489-B49F-2EBAA21FE910}"/>
    <cellStyle name="Normal 3 5 2 2 3 2 2 4 2" xfId="27181" xr:uid="{7E1C38CF-795B-42E4-ABCD-ABA8B794CE8B}"/>
    <cellStyle name="Normal 3 5 2 2 3 2 2 5" xfId="18853" xr:uid="{FF934FDD-F6F0-482A-8E07-431A2953BF75}"/>
    <cellStyle name="Normal 3 5 2 2 3 2 3" xfId="3643" xr:uid="{3A341E62-5205-4DDF-B535-4143B97BCEFD}"/>
    <cellStyle name="Normal 3 5 2 2 3 2 3 2" xfId="11973" xr:uid="{9573479C-71FA-45EF-B289-9B46A63F8C7D}"/>
    <cellStyle name="Normal 3 5 2 2 3 2 3 2 2" xfId="28630" xr:uid="{F9DDAEA8-C037-4AFA-82CD-063DA7BED75A}"/>
    <cellStyle name="Normal 3 5 2 2 3 2 3 3" xfId="20302" xr:uid="{192709D4-48EC-406D-9892-50EABD0F4F0E}"/>
    <cellStyle name="Normal 3 5 2 2 3 2 4" xfId="6419" xr:uid="{4B34EF13-6D58-4029-A74C-6FC01B05AD7C}"/>
    <cellStyle name="Normal 3 5 2 2 3 2 4 2" xfId="14749" xr:uid="{9324E803-B960-4777-9A77-EE4E2FB4AD99}"/>
    <cellStyle name="Normal 3 5 2 2 3 2 4 2 2" xfId="31406" xr:uid="{75951E68-6015-4599-A1B6-D390C0E0C570}"/>
    <cellStyle name="Normal 3 5 2 2 3 2 4 3" xfId="23078" xr:uid="{55E02023-9D39-4F98-9815-CE09F140F36D}"/>
    <cellStyle name="Normal 3 5 2 2 3 2 5" xfId="9197" xr:uid="{045BF66A-F616-48D4-8D38-63C57B2C923D}"/>
    <cellStyle name="Normal 3 5 2 2 3 2 5 2" xfId="25854" xr:uid="{F1BCA465-3688-4916-9298-A6CF8971AF8F}"/>
    <cellStyle name="Normal 3 5 2 2 3 2 6" xfId="17526" xr:uid="{B5608D2C-4B03-46A6-BB84-8D890F508404}"/>
    <cellStyle name="Normal 3 5 2 2 3 3" xfId="1704" xr:uid="{2FECB377-0FCF-481D-BD19-4E7CDCEFAB7A}"/>
    <cellStyle name="Normal 3 5 2 2 3 3 2" xfId="4494" xr:uid="{E8A4EA47-82C4-490C-8876-F23B9A6BAD90}"/>
    <cellStyle name="Normal 3 5 2 2 3 3 2 2" xfId="12824" xr:uid="{039C4030-9D1F-45E4-B4C9-A4E346B00C85}"/>
    <cellStyle name="Normal 3 5 2 2 3 3 2 2 2" xfId="29481" xr:uid="{A0F7690D-AFAB-4E69-8591-CB705DA3267A}"/>
    <cellStyle name="Normal 3 5 2 2 3 3 2 3" xfId="21153" xr:uid="{7DE55254-B4F4-4E01-99D6-7E344F970E64}"/>
    <cellStyle name="Normal 3 5 2 2 3 3 3" xfId="7270" xr:uid="{D82E6DEB-A421-492C-A383-22AABD6767B1}"/>
    <cellStyle name="Normal 3 5 2 2 3 3 3 2" xfId="15600" xr:uid="{10056864-4842-4535-BF35-2B2DBC783B93}"/>
    <cellStyle name="Normal 3 5 2 2 3 3 3 2 2" xfId="32257" xr:uid="{66D214AA-D626-4A8C-9923-A498D21541F7}"/>
    <cellStyle name="Normal 3 5 2 2 3 3 3 3" xfId="23929" xr:uid="{C4EA04D7-F19D-4559-AC9A-F0D9A3EA495C}"/>
    <cellStyle name="Normal 3 5 2 2 3 3 4" xfId="10048" xr:uid="{2C1224F2-1308-48F5-92AC-400ECA7A4795}"/>
    <cellStyle name="Normal 3 5 2 2 3 3 4 2" xfId="26705" xr:uid="{054A44A5-202C-4211-9931-867E54D690E5}"/>
    <cellStyle name="Normal 3 5 2 2 3 3 5" xfId="18377" xr:uid="{0E1A104F-9B9D-4B0F-A2BE-08201154362E}"/>
    <cellStyle name="Normal 3 5 2 2 3 4" xfId="3167" xr:uid="{568290D8-AD09-40A8-9896-B422D676CBC8}"/>
    <cellStyle name="Normal 3 5 2 2 3 4 2" xfId="11497" xr:uid="{906D65C0-CC4E-4E6D-AE06-DB30E0B14C2C}"/>
    <cellStyle name="Normal 3 5 2 2 3 4 2 2" xfId="28154" xr:uid="{26F10B85-6E0C-46D9-AA37-11238BDA1FA6}"/>
    <cellStyle name="Normal 3 5 2 2 3 4 3" xfId="19826" xr:uid="{49D5825A-4AED-4DF3-99FB-28BEAFE045FA}"/>
    <cellStyle name="Normal 3 5 2 2 3 5" xfId="5943" xr:uid="{F7ABDBB2-8051-4C67-8951-2469558EA5B0}"/>
    <cellStyle name="Normal 3 5 2 2 3 5 2" xfId="14273" xr:uid="{D52F795E-E6EE-4E0A-94EF-6F5AC71279D5}"/>
    <cellStyle name="Normal 3 5 2 2 3 5 2 2" xfId="30930" xr:uid="{E1328DEA-FD95-47A1-BEDE-1434E3F863CD}"/>
    <cellStyle name="Normal 3 5 2 2 3 5 3" xfId="22602" xr:uid="{28E58BE1-67E4-484A-B263-01CCA683396C}"/>
    <cellStyle name="Normal 3 5 2 2 3 6" xfId="8721" xr:uid="{617FC002-80DF-492D-8113-B44936962ADE}"/>
    <cellStyle name="Normal 3 5 2 2 3 6 2" xfId="25378" xr:uid="{3CEC4E64-D767-4318-A32C-17693330A997}"/>
    <cellStyle name="Normal 3 5 2 2 3 7" xfId="17050" xr:uid="{EF157E88-9EEF-432A-9A8F-FD43A67AD922}"/>
    <cellStyle name="Normal 3 5 2 2 4" xfId="610" xr:uid="{EF6C58CD-19DC-4D3B-AA15-318A4B430B97}"/>
    <cellStyle name="Normal 3 5 2 2 4 2" xfId="1940" xr:uid="{9A7D1EAB-F4D9-4A51-8606-9BEC8CE1D8EA}"/>
    <cellStyle name="Normal 3 5 2 2 4 2 2" xfId="4730" xr:uid="{AD0425E1-D380-440B-9612-8C4BDDB3347B}"/>
    <cellStyle name="Normal 3 5 2 2 4 2 2 2" xfId="13060" xr:uid="{80C26B85-B098-4C65-85B8-DB86A0B977B3}"/>
    <cellStyle name="Normal 3 5 2 2 4 2 2 2 2" xfId="29717" xr:uid="{3F547149-B028-4925-91F2-73E374C2766D}"/>
    <cellStyle name="Normal 3 5 2 2 4 2 2 3" xfId="21389" xr:uid="{5FB5158F-A167-43ED-B326-F7E1795CC004}"/>
    <cellStyle name="Normal 3 5 2 2 4 2 3" xfId="7506" xr:uid="{D79ACC78-6F2F-4E51-A838-E038A7582404}"/>
    <cellStyle name="Normal 3 5 2 2 4 2 3 2" xfId="15836" xr:uid="{8788B49C-EA89-48A9-8521-6A6BF0BC56CE}"/>
    <cellStyle name="Normal 3 5 2 2 4 2 3 2 2" xfId="32493" xr:uid="{38031744-2B92-485C-9391-5E93EC7BCEDA}"/>
    <cellStyle name="Normal 3 5 2 2 4 2 3 3" xfId="24165" xr:uid="{68EABAC5-57A4-45FD-AB86-D66C82FA3AE8}"/>
    <cellStyle name="Normal 3 5 2 2 4 2 4" xfId="10284" xr:uid="{B521B593-B853-4A42-B99B-C5077B13AF55}"/>
    <cellStyle name="Normal 3 5 2 2 4 2 4 2" xfId="26941" xr:uid="{73D2EE45-49D2-4776-957E-2F4B5C1BED99}"/>
    <cellStyle name="Normal 3 5 2 2 4 2 5" xfId="18613" xr:uid="{D9BA1039-A663-4AE7-9542-F72234E9936F}"/>
    <cellStyle name="Normal 3 5 2 2 4 3" xfId="3403" xr:uid="{002E73D4-AF1C-40C6-BBD6-45E84BB021AD}"/>
    <cellStyle name="Normal 3 5 2 2 4 3 2" xfId="11733" xr:uid="{9B66D1DC-3263-4CB6-B8F8-BD21CCABCF05}"/>
    <cellStyle name="Normal 3 5 2 2 4 3 2 2" xfId="28390" xr:uid="{89EA2A89-D159-445F-AF80-FB5BD974937F}"/>
    <cellStyle name="Normal 3 5 2 2 4 3 3" xfId="20062" xr:uid="{B4E2D457-4923-46B4-9A5F-D49FD19C01B0}"/>
    <cellStyle name="Normal 3 5 2 2 4 4" xfId="6179" xr:uid="{087D2B36-45E5-454F-B17B-B50FD7EA82AD}"/>
    <cellStyle name="Normal 3 5 2 2 4 4 2" xfId="14509" xr:uid="{44B214B1-E698-4483-BF0B-A6E15B61BB1B}"/>
    <cellStyle name="Normal 3 5 2 2 4 4 2 2" xfId="31166" xr:uid="{4D75D6C2-1CD4-4C8F-8A7C-C4689A6A1E83}"/>
    <cellStyle name="Normal 3 5 2 2 4 4 3" xfId="22838" xr:uid="{11047615-62FF-44EE-BD15-CA737B19FCE9}"/>
    <cellStyle name="Normal 3 5 2 2 4 5" xfId="8957" xr:uid="{FBEDB567-7B55-44C7-A68E-631493126569}"/>
    <cellStyle name="Normal 3 5 2 2 4 5 2" xfId="25614" xr:uid="{B4F7FC78-BE00-45ED-9F99-F8E6B05665E6}"/>
    <cellStyle name="Normal 3 5 2 2 4 6" xfId="17286" xr:uid="{7DD39517-92CC-40D8-BEAA-DA4FF08940B3}"/>
    <cellStyle name="Normal 3 5 2 2 5" xfId="1087" xr:uid="{637B1A6D-81A3-4D04-9FA1-C1A2D39DDF6E}"/>
    <cellStyle name="Normal 3 5 2 2 5 2" xfId="2415" xr:uid="{306FCFEF-2070-4FAA-BF8C-D07942CE78B6}"/>
    <cellStyle name="Normal 3 5 2 2 5 2 2" xfId="5205" xr:uid="{D8F6D593-672E-4D20-9CCB-763F458E7F5E}"/>
    <cellStyle name="Normal 3 5 2 2 5 2 2 2" xfId="13535" xr:uid="{2766E9C1-EA35-457B-8B35-A9604363C8F5}"/>
    <cellStyle name="Normal 3 5 2 2 5 2 2 2 2" xfId="30192" xr:uid="{31A64E23-9659-42FF-A088-E8AB95EE7CC3}"/>
    <cellStyle name="Normal 3 5 2 2 5 2 2 3" xfId="21864" xr:uid="{9FC29DFF-8B94-464F-957A-4853996C1FBD}"/>
    <cellStyle name="Normal 3 5 2 2 5 2 3" xfId="7981" xr:uid="{095AC1A6-6A7B-4B3A-8781-D0BF84348406}"/>
    <cellStyle name="Normal 3 5 2 2 5 2 3 2" xfId="16311" xr:uid="{2639417F-5354-4DE8-B46A-6772B9257D15}"/>
    <cellStyle name="Normal 3 5 2 2 5 2 3 2 2" xfId="32968" xr:uid="{ECB08DB7-56D4-4FB8-B1C3-4E4E4B257554}"/>
    <cellStyle name="Normal 3 5 2 2 5 2 3 3" xfId="24640" xr:uid="{9EDDDA30-2186-4407-A51D-CC7E789E8091}"/>
    <cellStyle name="Normal 3 5 2 2 5 2 4" xfId="10759" xr:uid="{C2F41DA9-C80D-4A30-96F7-87A05149FF0D}"/>
    <cellStyle name="Normal 3 5 2 2 5 2 4 2" xfId="27416" xr:uid="{8C070711-FAE6-4C9B-ABA7-A30B223038AE}"/>
    <cellStyle name="Normal 3 5 2 2 5 2 5" xfId="19088" xr:uid="{BE341CEE-A91B-451A-B2CD-C3067AC9F6C7}"/>
    <cellStyle name="Normal 3 5 2 2 5 3" xfId="3878" xr:uid="{2F58BAAF-E939-4E71-86EC-AC0EE27DDC8D}"/>
    <cellStyle name="Normal 3 5 2 2 5 3 2" xfId="12208" xr:uid="{64DD1387-602B-402B-A4E1-52D074512443}"/>
    <cellStyle name="Normal 3 5 2 2 5 3 2 2" xfId="28865" xr:uid="{36F79B02-BA61-4BD5-B57D-55CF2859E386}"/>
    <cellStyle name="Normal 3 5 2 2 5 3 3" xfId="20537" xr:uid="{5C25A34F-9A1D-4E2E-8FC9-EFED6EC2C95A}"/>
    <cellStyle name="Normal 3 5 2 2 5 4" xfId="6654" xr:uid="{2DED0181-F189-4078-A8B7-F950322E0EB6}"/>
    <cellStyle name="Normal 3 5 2 2 5 4 2" xfId="14984" xr:uid="{90B142D7-6A56-41E2-B034-74265B280CE0}"/>
    <cellStyle name="Normal 3 5 2 2 5 4 2 2" xfId="31641" xr:uid="{4CC01E42-0911-42ED-9B67-B38BAB65EA20}"/>
    <cellStyle name="Normal 3 5 2 2 5 4 3" xfId="23313" xr:uid="{CB271BE6-EAD9-4962-B633-65EEB756AC0E}"/>
    <cellStyle name="Normal 3 5 2 2 5 5" xfId="9432" xr:uid="{D0AC4FE8-CB40-4289-A339-F61B732AC278}"/>
    <cellStyle name="Normal 3 5 2 2 5 5 2" xfId="26089" xr:uid="{8B2857C3-56F9-4D70-9265-9DA5D711A620}"/>
    <cellStyle name="Normal 3 5 2 2 5 6" xfId="17761" xr:uid="{C0404EEB-5AEF-43A3-A429-1B4C5BC505E4}"/>
    <cellStyle name="Normal 3 5 2 2 6" xfId="1352" xr:uid="{AB543EE7-16EF-486E-94FF-D6C858741AB9}"/>
    <cellStyle name="Normal 3 5 2 2 6 2" xfId="2680" xr:uid="{35C055A9-3FBA-4860-B0E7-DE5E23E8ACE1}"/>
    <cellStyle name="Normal 3 5 2 2 6 2 2" xfId="5470" xr:uid="{7997A427-5C63-4D2F-BAA3-A786CF45B99E}"/>
    <cellStyle name="Normal 3 5 2 2 6 2 2 2" xfId="13800" xr:uid="{D20DFB54-F1DA-4D62-BA25-BD928DA18FBE}"/>
    <cellStyle name="Normal 3 5 2 2 6 2 2 2 2" xfId="30457" xr:uid="{8AD06C44-31F6-4903-8344-07794A71CA5E}"/>
    <cellStyle name="Normal 3 5 2 2 6 2 2 3" xfId="22129" xr:uid="{EA8765D5-7A00-4700-A8A9-8F654DF1625B}"/>
    <cellStyle name="Normal 3 5 2 2 6 2 3" xfId="8246" xr:uid="{AC278EAF-7812-49AC-A121-3FDB7B227803}"/>
    <cellStyle name="Normal 3 5 2 2 6 2 3 2" xfId="16576" xr:uid="{820013E6-847A-46BC-B7A8-397A2A9E0E65}"/>
    <cellStyle name="Normal 3 5 2 2 6 2 3 2 2" xfId="33233" xr:uid="{FD1BE9B5-F2A9-4611-95C4-42894C640124}"/>
    <cellStyle name="Normal 3 5 2 2 6 2 3 3" xfId="24905" xr:uid="{58417381-C901-42E8-A7C8-19EEA2FDE6F2}"/>
    <cellStyle name="Normal 3 5 2 2 6 2 4" xfId="11024" xr:uid="{5CC7EB8F-A8C2-46E2-B2D7-C0B2A6131B5D}"/>
    <cellStyle name="Normal 3 5 2 2 6 2 4 2" xfId="27681" xr:uid="{05849D24-9EFD-450B-A5D8-02FAA2BE9186}"/>
    <cellStyle name="Normal 3 5 2 2 6 2 5" xfId="19353" xr:uid="{48694B7F-85A5-4397-A30A-197968A6A0AD}"/>
    <cellStyle name="Normal 3 5 2 2 6 3" xfId="4143" xr:uid="{AB62373D-78F6-4D93-A7B0-0D80ADAB441D}"/>
    <cellStyle name="Normal 3 5 2 2 6 3 2" xfId="12473" xr:uid="{C4ECEE4E-6EF2-45CE-8150-2BCE3F59D268}"/>
    <cellStyle name="Normal 3 5 2 2 6 3 2 2" xfId="29130" xr:uid="{F40741F6-52AF-438C-983B-FA5961CBC2F7}"/>
    <cellStyle name="Normal 3 5 2 2 6 3 3" xfId="20802" xr:uid="{23F625BF-D3B4-4166-90D4-B8F8CF571446}"/>
    <cellStyle name="Normal 3 5 2 2 6 4" xfId="6919" xr:uid="{9AAE974B-EFD2-45F5-AD1A-B85A42546559}"/>
    <cellStyle name="Normal 3 5 2 2 6 4 2" xfId="15249" xr:uid="{1F76AF55-7218-4E88-B561-C201EE15F4C2}"/>
    <cellStyle name="Normal 3 5 2 2 6 4 2 2" xfId="31906" xr:uid="{5D6DE951-C994-41E0-9CE0-266EFA7140F8}"/>
    <cellStyle name="Normal 3 5 2 2 6 4 3" xfId="23578" xr:uid="{D6725EB8-2D08-4C57-BAC2-05387B931858}"/>
    <cellStyle name="Normal 3 5 2 2 6 5" xfId="9697" xr:uid="{A116665B-270E-40CA-8560-D2885BA571BC}"/>
    <cellStyle name="Normal 3 5 2 2 6 5 2" xfId="26354" xr:uid="{A7D9965B-4E2F-4388-9873-E9A6F6ACF6EC}"/>
    <cellStyle name="Normal 3 5 2 2 6 6" xfId="18026" xr:uid="{324C0723-BEF3-497D-A8C2-7352480881E4}"/>
    <cellStyle name="Normal 3 5 2 2 7" xfId="1467" xr:uid="{019AA874-2242-484C-A716-DB8F3791DD6A}"/>
    <cellStyle name="Normal 3 5 2 2 7 2" xfId="4257" xr:uid="{6FA38BD5-ED34-46BA-B386-6A3DBE8BA8E4}"/>
    <cellStyle name="Normal 3 5 2 2 7 2 2" xfId="12587" xr:uid="{05820347-056D-4C50-8397-9CFE06953228}"/>
    <cellStyle name="Normal 3 5 2 2 7 2 2 2" xfId="29244" xr:uid="{0F533C57-0038-4C1C-8AF0-D741D69EE9AE}"/>
    <cellStyle name="Normal 3 5 2 2 7 2 3" xfId="20916" xr:uid="{904E81CB-6B9B-4487-AD36-01EF021C2470}"/>
    <cellStyle name="Normal 3 5 2 2 7 3" xfId="7033" xr:uid="{F1346CE0-24B9-4550-9286-9B967770984A}"/>
    <cellStyle name="Normal 3 5 2 2 7 3 2" xfId="15363" xr:uid="{0B41FC2D-9A3C-4D7C-BEC8-D11737E14744}"/>
    <cellStyle name="Normal 3 5 2 2 7 3 2 2" xfId="32020" xr:uid="{DDF83989-0C44-4F96-97FD-72BF956004AE}"/>
    <cellStyle name="Normal 3 5 2 2 7 3 3" xfId="23692" xr:uid="{4FCD9382-BA76-43A1-BEBC-645BE7F98F51}"/>
    <cellStyle name="Normal 3 5 2 2 7 4" xfId="9811" xr:uid="{5613B262-954C-4A3E-9ADF-AFC8F689FEDB}"/>
    <cellStyle name="Normal 3 5 2 2 7 4 2" xfId="26468" xr:uid="{6D9159A2-0678-4896-906C-750D545BC00A}"/>
    <cellStyle name="Normal 3 5 2 2 7 5" xfId="18140" xr:uid="{FEB05EFA-B87E-4244-BCE7-BE8E7AA02FC7}"/>
    <cellStyle name="Normal 3 5 2 2 8" xfId="2930" xr:uid="{DAD5E803-41AB-41B5-9DC8-D1B3B82FBA21}"/>
    <cellStyle name="Normal 3 5 2 2 8 2" xfId="11260" xr:uid="{2795AE04-120F-439D-952D-8BD9838E621A}"/>
    <cellStyle name="Normal 3 5 2 2 8 2 2" xfId="27917" xr:uid="{BC15A1A8-E130-4358-AE37-3708BD2C9A50}"/>
    <cellStyle name="Normal 3 5 2 2 8 3" xfId="19589" xr:uid="{F9E35215-2F41-4D73-B4A5-980CBB9A1320}"/>
    <cellStyle name="Normal 3 5 2 2 9" xfId="5706" xr:uid="{7F29E639-D046-40F4-A9DC-44DA8A73EFC6}"/>
    <cellStyle name="Normal 3 5 2 2 9 2" xfId="14036" xr:uid="{6871147E-4FE8-4AA2-8DFC-ADE5810B8968}"/>
    <cellStyle name="Normal 3 5 2 2 9 2 2" xfId="30693" xr:uid="{E5316B7B-CDF4-4003-ADE7-E5CFEF740169}"/>
    <cellStyle name="Normal 3 5 2 2 9 3" xfId="22365" xr:uid="{979DACC5-3453-4C02-B866-3376FB1A440F}"/>
    <cellStyle name="Normal 3 5 2 3" xfId="190" xr:uid="{6CCAF39A-964E-4A56-B0D2-24165D53AF0B}"/>
    <cellStyle name="Normal 3 5 2 3 2" xfId="432" xr:uid="{80F55B4B-C456-42FE-B443-193532A663F8}"/>
    <cellStyle name="Normal 3 5 2 3 2 2" xfId="909" xr:uid="{64AB98DB-AF35-4F45-86C1-9A470251C4E1}"/>
    <cellStyle name="Normal 3 5 2 3 2 2 2" xfId="2237" xr:uid="{AB345A87-A389-4643-BDD7-FC8F3BA52400}"/>
    <cellStyle name="Normal 3 5 2 3 2 2 2 2" xfId="5027" xr:uid="{C1CCBF55-A410-4D60-9AD7-6902491A162E}"/>
    <cellStyle name="Normal 3 5 2 3 2 2 2 2 2" xfId="13357" xr:uid="{66B370C2-C17D-4737-B4C9-F69CAEC71C11}"/>
    <cellStyle name="Normal 3 5 2 3 2 2 2 2 2 2" xfId="30014" xr:uid="{AB81CF92-F3B5-4E87-B6B2-9AEB33C7B18F}"/>
    <cellStyle name="Normal 3 5 2 3 2 2 2 2 3" xfId="21686" xr:uid="{C214193B-C398-45F9-96E4-320CB42882FA}"/>
    <cellStyle name="Normal 3 5 2 3 2 2 2 3" xfId="7803" xr:uid="{F6D94683-F6C8-47BB-B2FD-3AB45993FCB2}"/>
    <cellStyle name="Normal 3 5 2 3 2 2 2 3 2" xfId="16133" xr:uid="{60096407-621A-4EF3-BD3C-9D3E92839815}"/>
    <cellStyle name="Normal 3 5 2 3 2 2 2 3 2 2" xfId="32790" xr:uid="{A8A32AAD-1249-4B6D-AA08-EB372ADFF58C}"/>
    <cellStyle name="Normal 3 5 2 3 2 2 2 3 3" xfId="24462" xr:uid="{E88BAEF5-F958-45DB-B79F-5D9E3120CFD3}"/>
    <cellStyle name="Normal 3 5 2 3 2 2 2 4" xfId="10581" xr:uid="{33CED5C3-C789-4D5D-B8B5-26473B649E1C}"/>
    <cellStyle name="Normal 3 5 2 3 2 2 2 4 2" xfId="27238" xr:uid="{5040B6F1-E205-4A43-B88A-7C6413E59BE3}"/>
    <cellStyle name="Normal 3 5 2 3 2 2 2 5" xfId="18910" xr:uid="{5E522AB7-E49A-4BF0-913F-EEA583B48F3C}"/>
    <cellStyle name="Normal 3 5 2 3 2 2 3" xfId="3700" xr:uid="{06CC1DAB-C79D-4347-B88F-E49963718C29}"/>
    <cellStyle name="Normal 3 5 2 3 2 2 3 2" xfId="12030" xr:uid="{7E247F38-6ADF-4E73-806E-20213731D721}"/>
    <cellStyle name="Normal 3 5 2 3 2 2 3 2 2" xfId="28687" xr:uid="{25A7D442-811B-4B83-8AF5-EDF26186A856}"/>
    <cellStyle name="Normal 3 5 2 3 2 2 3 3" xfId="20359" xr:uid="{86D9DEA3-384B-4130-8408-39F2265385A0}"/>
    <cellStyle name="Normal 3 5 2 3 2 2 4" xfId="6476" xr:uid="{83FC4F99-4C87-4EF3-9E78-A1E63089D157}"/>
    <cellStyle name="Normal 3 5 2 3 2 2 4 2" xfId="14806" xr:uid="{99990CAD-232F-42F0-8E38-9BBCD511E07B}"/>
    <cellStyle name="Normal 3 5 2 3 2 2 4 2 2" xfId="31463" xr:uid="{A5F7A5EF-C883-426F-92A7-611460D870DF}"/>
    <cellStyle name="Normal 3 5 2 3 2 2 4 3" xfId="23135" xr:uid="{BC5805D4-33AE-4EEE-B4B3-61A1DDACC5AD}"/>
    <cellStyle name="Normal 3 5 2 3 2 2 5" xfId="9254" xr:uid="{E0590E0A-00A9-481F-80A7-E3C6A27C04E6}"/>
    <cellStyle name="Normal 3 5 2 3 2 2 5 2" xfId="25911" xr:uid="{30D13553-FF70-4CE0-8A38-F9969B38C93E}"/>
    <cellStyle name="Normal 3 5 2 3 2 2 6" xfId="17583" xr:uid="{891DA326-7AC8-4F2B-8D78-EBBDE83AA283}"/>
    <cellStyle name="Normal 3 5 2 3 2 3" xfId="1762" xr:uid="{1EBD868C-27A6-4EC5-8DC0-8FED55A70B5E}"/>
    <cellStyle name="Normal 3 5 2 3 2 3 2" xfId="4552" xr:uid="{C51C1CD6-EB97-4EEE-B234-4DCC7A9469B5}"/>
    <cellStyle name="Normal 3 5 2 3 2 3 2 2" xfId="12882" xr:uid="{D2A1F7A0-7DBE-4ED5-9BA3-5B29D2789B6D}"/>
    <cellStyle name="Normal 3 5 2 3 2 3 2 2 2" xfId="29539" xr:uid="{8533976F-394B-4EF8-878D-1EB013887E31}"/>
    <cellStyle name="Normal 3 5 2 3 2 3 2 3" xfId="21211" xr:uid="{52FF2F18-7844-46AE-90D4-89FF4A059CC2}"/>
    <cellStyle name="Normal 3 5 2 3 2 3 3" xfId="7328" xr:uid="{F3C91923-3024-450D-8167-1F793F3295C1}"/>
    <cellStyle name="Normal 3 5 2 3 2 3 3 2" xfId="15658" xr:uid="{800EB2F1-B33E-426A-973B-E0CC93B2C69E}"/>
    <cellStyle name="Normal 3 5 2 3 2 3 3 2 2" xfId="32315" xr:uid="{8BA69720-BAE3-40C0-9E93-439BBBC18821}"/>
    <cellStyle name="Normal 3 5 2 3 2 3 3 3" xfId="23987" xr:uid="{0D2DA091-AAF1-4911-8FF0-B59283781862}"/>
    <cellStyle name="Normal 3 5 2 3 2 3 4" xfId="10106" xr:uid="{3F155C98-B1C2-4E60-821F-5543A4052337}"/>
    <cellStyle name="Normal 3 5 2 3 2 3 4 2" xfId="26763" xr:uid="{C41925A4-4328-43BB-81C6-453585AF6DDF}"/>
    <cellStyle name="Normal 3 5 2 3 2 3 5" xfId="18435" xr:uid="{B5031C9D-AE99-49BC-B6CB-90E2EC231558}"/>
    <cellStyle name="Normal 3 5 2 3 2 4" xfId="3225" xr:uid="{A3CEF465-A7B7-4A0D-9DDE-639FC0C2FB9A}"/>
    <cellStyle name="Normal 3 5 2 3 2 4 2" xfId="11555" xr:uid="{F762335C-3F71-49ED-9C9C-29AEE675A3D1}"/>
    <cellStyle name="Normal 3 5 2 3 2 4 2 2" xfId="28212" xr:uid="{B44C49ED-24ED-4929-B3AE-11AB49C9F1AD}"/>
    <cellStyle name="Normal 3 5 2 3 2 4 3" xfId="19884" xr:uid="{864BFC76-53D4-461D-8982-A6904C018534}"/>
    <cellStyle name="Normal 3 5 2 3 2 5" xfId="6001" xr:uid="{0BE8AFCA-8E11-460F-A707-D86DC55B6AA5}"/>
    <cellStyle name="Normal 3 5 2 3 2 5 2" xfId="14331" xr:uid="{4AEA5216-6BCF-42A5-842B-E7DD0FDFC846}"/>
    <cellStyle name="Normal 3 5 2 3 2 5 2 2" xfId="30988" xr:uid="{81503C36-14C1-4940-BB47-E5D942F43193}"/>
    <cellStyle name="Normal 3 5 2 3 2 5 3" xfId="22660" xr:uid="{063978AD-FA73-4C8A-A5F5-0E4F4F81CF63}"/>
    <cellStyle name="Normal 3 5 2 3 2 6" xfId="8779" xr:uid="{40D9BA01-E3BE-4119-B367-F3CE16FFBA8C}"/>
    <cellStyle name="Normal 3 5 2 3 2 6 2" xfId="25436" xr:uid="{A7414F0D-0ECF-4B5F-992D-7FD91F1FF588}"/>
    <cellStyle name="Normal 3 5 2 3 2 7" xfId="17108" xr:uid="{C054C90C-C811-4695-BAF7-39965C23137C}"/>
    <cellStyle name="Normal 3 5 2 3 3" xfId="668" xr:uid="{DE152E30-417F-4052-94CF-5F209D6C97B3}"/>
    <cellStyle name="Normal 3 5 2 3 3 2" xfId="1998" xr:uid="{B50E1607-120A-444E-873E-8081AECD75E1}"/>
    <cellStyle name="Normal 3 5 2 3 3 2 2" xfId="4788" xr:uid="{95AF1811-9611-4CE8-A08B-F42D66DEDEC0}"/>
    <cellStyle name="Normal 3 5 2 3 3 2 2 2" xfId="13118" xr:uid="{23EF3E17-C44C-4C7C-9781-47FC4A479843}"/>
    <cellStyle name="Normal 3 5 2 3 3 2 2 2 2" xfId="29775" xr:uid="{2AB13079-5492-453E-BB35-C87957A7D7DF}"/>
    <cellStyle name="Normal 3 5 2 3 3 2 2 3" xfId="21447" xr:uid="{88A88772-504C-4DBE-A9C1-8500C9EABCFA}"/>
    <cellStyle name="Normal 3 5 2 3 3 2 3" xfId="7564" xr:uid="{28F47725-5B42-4FE4-A644-A0BD6065C620}"/>
    <cellStyle name="Normal 3 5 2 3 3 2 3 2" xfId="15894" xr:uid="{07CDF030-5956-4A8F-AF55-6F6E58687134}"/>
    <cellStyle name="Normal 3 5 2 3 3 2 3 2 2" xfId="32551" xr:uid="{CC2F53E3-52D9-4670-8200-481B0665D518}"/>
    <cellStyle name="Normal 3 5 2 3 3 2 3 3" xfId="24223" xr:uid="{CCDD393F-E38B-4D1D-947B-A5D3B69EC780}"/>
    <cellStyle name="Normal 3 5 2 3 3 2 4" xfId="10342" xr:uid="{BC80EE11-74E3-4D72-924C-01661160E76D}"/>
    <cellStyle name="Normal 3 5 2 3 3 2 4 2" xfId="26999" xr:uid="{AAF306C5-ADF9-4395-9C29-2A4EBD751E34}"/>
    <cellStyle name="Normal 3 5 2 3 3 2 5" xfId="18671" xr:uid="{3BAAB3C9-6372-42CE-9315-2ED3E5DD55C8}"/>
    <cellStyle name="Normal 3 5 2 3 3 3" xfId="3461" xr:uid="{8FF3459B-F7F9-4F26-A448-DFFBDBC6768C}"/>
    <cellStyle name="Normal 3 5 2 3 3 3 2" xfId="11791" xr:uid="{290DFA6E-45C1-439F-B580-E64626386391}"/>
    <cellStyle name="Normal 3 5 2 3 3 3 2 2" xfId="28448" xr:uid="{F2966736-AA14-4539-9F47-89AC1F4FC01F}"/>
    <cellStyle name="Normal 3 5 2 3 3 3 3" xfId="20120" xr:uid="{0914E456-0232-4EFE-A6E4-A516906D191C}"/>
    <cellStyle name="Normal 3 5 2 3 3 4" xfId="6237" xr:uid="{80982262-DD3C-40DA-847B-FE60E82259F7}"/>
    <cellStyle name="Normal 3 5 2 3 3 4 2" xfId="14567" xr:uid="{31E5EC0E-1C86-45A2-BED5-E026B425E99E}"/>
    <cellStyle name="Normal 3 5 2 3 3 4 2 2" xfId="31224" xr:uid="{3DE1D96F-348A-4692-8B14-E1DFA6502C24}"/>
    <cellStyle name="Normal 3 5 2 3 3 4 3" xfId="22896" xr:uid="{F4886E56-1466-4C3D-ADAC-46A41376F560}"/>
    <cellStyle name="Normal 3 5 2 3 3 5" xfId="9015" xr:uid="{92293E81-D965-4BA1-908D-C89D4E0504DE}"/>
    <cellStyle name="Normal 3 5 2 3 3 5 2" xfId="25672" xr:uid="{729F3F34-C8A3-49CA-ADCC-9D1FEAE11D24}"/>
    <cellStyle name="Normal 3 5 2 3 3 6" xfId="17344" xr:uid="{E8B39E2D-E680-4F15-B370-ED91AFB867E8}"/>
    <cellStyle name="Normal 3 5 2 3 4" xfId="1145" xr:uid="{6489F8DE-3677-4367-A667-116C92236DB3}"/>
    <cellStyle name="Normal 3 5 2 3 4 2" xfId="2473" xr:uid="{3FCCBDF0-3524-44CE-A2B5-8547C80A4950}"/>
    <cellStyle name="Normal 3 5 2 3 4 2 2" xfId="5263" xr:uid="{AB960950-D020-4A03-808A-DDD661E5DA82}"/>
    <cellStyle name="Normal 3 5 2 3 4 2 2 2" xfId="13593" xr:uid="{168D2B79-7563-4B8E-93B7-CD3A7C04CB8D}"/>
    <cellStyle name="Normal 3 5 2 3 4 2 2 2 2" xfId="30250" xr:uid="{8EE25A81-CF9A-4707-95A7-210ED25A3D7D}"/>
    <cellStyle name="Normal 3 5 2 3 4 2 2 3" xfId="21922" xr:uid="{5C03EEF9-2E47-4E94-9AED-EB9B39E17E87}"/>
    <cellStyle name="Normal 3 5 2 3 4 2 3" xfId="8039" xr:uid="{F1D8750C-6005-4A4A-BA4A-3B1567FC6A7A}"/>
    <cellStyle name="Normal 3 5 2 3 4 2 3 2" xfId="16369" xr:uid="{F3A9261E-5CCF-47D2-AA08-B53EF766E8BF}"/>
    <cellStyle name="Normal 3 5 2 3 4 2 3 2 2" xfId="33026" xr:uid="{281DA9CD-61E1-49E5-81C9-1D30EAB54251}"/>
    <cellStyle name="Normal 3 5 2 3 4 2 3 3" xfId="24698" xr:uid="{2BF8867A-D55C-4938-9AA5-1AFCC6FA47AC}"/>
    <cellStyle name="Normal 3 5 2 3 4 2 4" xfId="10817" xr:uid="{ADF8E4C9-6DDB-47E2-A214-03A8B42EA781}"/>
    <cellStyle name="Normal 3 5 2 3 4 2 4 2" xfId="27474" xr:uid="{1F5F3CC5-316A-4420-BE84-505A896C7C40}"/>
    <cellStyle name="Normal 3 5 2 3 4 2 5" xfId="19146" xr:uid="{FE2EFC5A-E0A1-4EC5-8E61-FE92F11A5A0C}"/>
    <cellStyle name="Normal 3 5 2 3 4 3" xfId="3936" xr:uid="{8EA7AD81-60AE-49E7-B741-0817BFF5FF0F}"/>
    <cellStyle name="Normal 3 5 2 3 4 3 2" xfId="12266" xr:uid="{BA4117EA-2CFA-4B99-BBF8-0647BA844246}"/>
    <cellStyle name="Normal 3 5 2 3 4 3 2 2" xfId="28923" xr:uid="{8A25B49B-C5B1-4C2D-937A-0ECF9DF82758}"/>
    <cellStyle name="Normal 3 5 2 3 4 3 3" xfId="20595" xr:uid="{A58B2B20-DE9F-441B-85C4-2758F8612898}"/>
    <cellStyle name="Normal 3 5 2 3 4 4" xfId="6712" xr:uid="{B243B390-E68C-4F22-ABAD-F26758BD754B}"/>
    <cellStyle name="Normal 3 5 2 3 4 4 2" xfId="15042" xr:uid="{4BF79FFF-FF59-4452-B9B5-09001B7D822B}"/>
    <cellStyle name="Normal 3 5 2 3 4 4 2 2" xfId="31699" xr:uid="{162BC0B1-8261-4B7F-9FCD-8E5B2C6DFC04}"/>
    <cellStyle name="Normal 3 5 2 3 4 4 3" xfId="23371" xr:uid="{BAA9524A-FD6D-4B08-92A3-4CB7171FF5F2}"/>
    <cellStyle name="Normal 3 5 2 3 4 5" xfId="9490" xr:uid="{9AC5DE82-CAC3-4462-B326-33353BA227E0}"/>
    <cellStyle name="Normal 3 5 2 3 4 5 2" xfId="26147" xr:uid="{ABCC151B-C3DB-417F-8106-AD52745F6F8D}"/>
    <cellStyle name="Normal 3 5 2 3 4 6" xfId="17819" xr:uid="{F3D2A4F5-F83E-4493-A2C3-CB52B5A262F4}"/>
    <cellStyle name="Normal 3 5 2 3 5" xfId="1525" xr:uid="{127E429A-EC24-4226-B44C-787F31A5AA7A}"/>
    <cellStyle name="Normal 3 5 2 3 5 2" xfId="4315" xr:uid="{071C5D34-0641-40AA-94BD-219FDFC4A0FE}"/>
    <cellStyle name="Normal 3 5 2 3 5 2 2" xfId="12645" xr:uid="{F4831F33-5685-4529-BD29-7FFDAFDB14EC}"/>
    <cellStyle name="Normal 3 5 2 3 5 2 2 2" xfId="29302" xr:uid="{D844D369-2C9B-4E54-9E01-DA8EBD472B1C}"/>
    <cellStyle name="Normal 3 5 2 3 5 2 3" xfId="20974" xr:uid="{CABE88F9-F49B-4598-BFD8-16089CB276B5}"/>
    <cellStyle name="Normal 3 5 2 3 5 3" xfId="7091" xr:uid="{03C434C1-9F07-4CEE-B302-D9C8C77F535B}"/>
    <cellStyle name="Normal 3 5 2 3 5 3 2" xfId="15421" xr:uid="{350E8A39-A531-4A37-8749-BEABAC8D2951}"/>
    <cellStyle name="Normal 3 5 2 3 5 3 2 2" xfId="32078" xr:uid="{7EABE7B7-9B66-4644-BD52-C0E649FC68E6}"/>
    <cellStyle name="Normal 3 5 2 3 5 3 3" xfId="23750" xr:uid="{100FA66B-FD27-4DB5-B2DA-2C953296311B}"/>
    <cellStyle name="Normal 3 5 2 3 5 4" xfId="9869" xr:uid="{319FAE40-F654-4273-9F1C-D71CE718F76A}"/>
    <cellStyle name="Normal 3 5 2 3 5 4 2" xfId="26526" xr:uid="{82C39146-6669-4ABE-A032-CE9B01BD0701}"/>
    <cellStyle name="Normal 3 5 2 3 5 5" xfId="18198" xr:uid="{3D9C5A92-97DE-44AF-AAD8-5909830C0018}"/>
    <cellStyle name="Normal 3 5 2 3 6" xfId="2988" xr:uid="{3FC073CC-3BAD-42C5-A09F-A5C13F4CEEA7}"/>
    <cellStyle name="Normal 3 5 2 3 6 2" xfId="11318" xr:uid="{5417DFE7-5A4A-474F-AA64-80793F02354D}"/>
    <cellStyle name="Normal 3 5 2 3 6 2 2" xfId="27975" xr:uid="{89446477-1B44-4B14-9EF3-42A708643118}"/>
    <cellStyle name="Normal 3 5 2 3 6 3" xfId="19647" xr:uid="{10108C26-1F8E-4D20-9A4D-40BCDAB33D2B}"/>
    <cellStyle name="Normal 3 5 2 3 7" xfId="5764" xr:uid="{0C21E5A2-143A-4BF2-80E7-D0E8E990407B}"/>
    <cellStyle name="Normal 3 5 2 3 7 2" xfId="14094" xr:uid="{C38E2076-CB4A-4924-8E0D-DB410A6684F0}"/>
    <cellStyle name="Normal 3 5 2 3 7 2 2" xfId="30751" xr:uid="{0E064644-15A2-45DA-8C15-E20D29A431CF}"/>
    <cellStyle name="Normal 3 5 2 3 7 3" xfId="22423" xr:uid="{F4F74289-05D6-4774-B474-12A1D7B877F8}"/>
    <cellStyle name="Normal 3 5 2 3 8" xfId="8542" xr:uid="{55D83A4E-C39C-422D-A17C-2680967C00E1}"/>
    <cellStyle name="Normal 3 5 2 3 8 2" xfId="25199" xr:uid="{C396E79F-46B6-47AE-B086-D41A6B3DD35C}"/>
    <cellStyle name="Normal 3 5 2 3 9" xfId="16871" xr:uid="{79596F20-33AC-48E5-A824-E354DB2552C2}"/>
    <cellStyle name="Normal 3 5 2 4" xfId="316" xr:uid="{FA55A27E-AD9F-4457-9DD9-57DB35677615}"/>
    <cellStyle name="Normal 3 5 2 4 2" xfId="798" xr:uid="{984259E6-B221-4D43-970D-6DBDA815A753}"/>
    <cellStyle name="Normal 3 5 2 4 2 2" xfId="2126" xr:uid="{9DC3A37F-F13E-423F-ADDD-5608D9CEE30A}"/>
    <cellStyle name="Normal 3 5 2 4 2 2 2" xfId="4916" xr:uid="{4439F25C-3FF8-4C21-805C-A12BDD3F2823}"/>
    <cellStyle name="Normal 3 5 2 4 2 2 2 2" xfId="13246" xr:uid="{018A36D7-4523-4DC1-B859-C47E4CDF7F92}"/>
    <cellStyle name="Normal 3 5 2 4 2 2 2 2 2" xfId="29903" xr:uid="{25494DA4-F6F4-422B-9113-9472653AADD9}"/>
    <cellStyle name="Normal 3 5 2 4 2 2 2 3" xfId="21575" xr:uid="{6C8D07E3-2C35-4DD9-97DC-E53CE62B09D8}"/>
    <cellStyle name="Normal 3 5 2 4 2 2 3" xfId="7692" xr:uid="{32E8A7C6-1FA3-47E2-A405-C1B620319168}"/>
    <cellStyle name="Normal 3 5 2 4 2 2 3 2" xfId="16022" xr:uid="{491895E5-0E86-4A8A-8B70-1A2CEAC5E05E}"/>
    <cellStyle name="Normal 3 5 2 4 2 2 3 2 2" xfId="32679" xr:uid="{95E8B76B-1DD6-4873-99CB-2E3F5F8C8012}"/>
    <cellStyle name="Normal 3 5 2 4 2 2 3 3" xfId="24351" xr:uid="{51A0DE92-5BC1-4C8C-82E4-50966AD989F5}"/>
    <cellStyle name="Normal 3 5 2 4 2 2 4" xfId="10470" xr:uid="{A562F318-C5E2-4DAC-A5FF-7852218D86FD}"/>
    <cellStyle name="Normal 3 5 2 4 2 2 4 2" xfId="27127" xr:uid="{86274654-CE0F-4ABF-924F-A4DFE1D6180A}"/>
    <cellStyle name="Normal 3 5 2 4 2 2 5" xfId="18799" xr:uid="{BA0DBA08-5954-48A6-BD8C-F75756BB3B1E}"/>
    <cellStyle name="Normal 3 5 2 4 2 3" xfId="3589" xr:uid="{495A6DC0-682B-4D70-946C-DF62F1BC8415}"/>
    <cellStyle name="Normal 3 5 2 4 2 3 2" xfId="11919" xr:uid="{9DB4019A-A375-480E-B5C0-B74F91B5D410}"/>
    <cellStyle name="Normal 3 5 2 4 2 3 2 2" xfId="28576" xr:uid="{523D939A-190D-4634-AB98-BCD5771B21B1}"/>
    <cellStyle name="Normal 3 5 2 4 2 3 3" xfId="20248" xr:uid="{07D37C25-912A-4D0F-BA8F-CE8EC4036B14}"/>
    <cellStyle name="Normal 3 5 2 4 2 4" xfId="6365" xr:uid="{6E05D4DA-1540-45A8-B4D2-8C836C2B615B}"/>
    <cellStyle name="Normal 3 5 2 4 2 4 2" xfId="14695" xr:uid="{8A357F14-ADA0-4002-9372-35427104CC8C}"/>
    <cellStyle name="Normal 3 5 2 4 2 4 2 2" xfId="31352" xr:uid="{66EEF4AE-1A6C-448B-95F0-361E7999C0EE}"/>
    <cellStyle name="Normal 3 5 2 4 2 4 3" xfId="23024" xr:uid="{9875DFC4-B554-4CE9-B26F-0C7C14D67A41}"/>
    <cellStyle name="Normal 3 5 2 4 2 5" xfId="9143" xr:uid="{0EF8C272-C9BD-4827-B702-7C28658A7E5D}"/>
    <cellStyle name="Normal 3 5 2 4 2 5 2" xfId="25800" xr:uid="{3C7747E8-107D-43DA-86BF-499C19DABE16}"/>
    <cellStyle name="Normal 3 5 2 4 2 6" xfId="17472" xr:uid="{78B51529-13B4-4BC7-8BC3-01D2310D2DCC}"/>
    <cellStyle name="Normal 3 5 2 4 3" xfId="1646" xr:uid="{AB44F462-C9D8-4A5B-AC54-203E2811DDEB}"/>
    <cellStyle name="Normal 3 5 2 4 3 2" xfId="4436" xr:uid="{2EDDC668-4C79-4E5A-8EDC-47A83AB73CD5}"/>
    <cellStyle name="Normal 3 5 2 4 3 2 2" xfId="12766" xr:uid="{83E1B582-62A4-4E7B-9A52-E62BF2BB1EEB}"/>
    <cellStyle name="Normal 3 5 2 4 3 2 2 2" xfId="29423" xr:uid="{A9BFA9C8-FBCD-48E3-8DF4-544EAA77313E}"/>
    <cellStyle name="Normal 3 5 2 4 3 2 3" xfId="21095" xr:uid="{26857345-9FFB-4E35-8DF9-CC609225E265}"/>
    <cellStyle name="Normal 3 5 2 4 3 3" xfId="7212" xr:uid="{9AF0DA89-F07E-4250-8ABD-1DE3D3F31F7D}"/>
    <cellStyle name="Normal 3 5 2 4 3 3 2" xfId="15542" xr:uid="{800F123D-5796-4833-8EB4-CF97D6ADEE62}"/>
    <cellStyle name="Normal 3 5 2 4 3 3 2 2" xfId="32199" xr:uid="{1C8AB56D-431F-4379-8E61-5F96E19C4CB7}"/>
    <cellStyle name="Normal 3 5 2 4 3 3 3" xfId="23871" xr:uid="{09B3DB56-3EDC-4C3A-BB4B-92B651477A0A}"/>
    <cellStyle name="Normal 3 5 2 4 3 4" xfId="9990" xr:uid="{BDDEC2B9-9F9A-4299-83E8-6DEF39025547}"/>
    <cellStyle name="Normal 3 5 2 4 3 4 2" xfId="26647" xr:uid="{3FFC657E-10B8-42C9-91E6-4029DB6612FC}"/>
    <cellStyle name="Normal 3 5 2 4 3 5" xfId="18319" xr:uid="{B544BC11-0A7A-44A9-B612-BA18434BDF99}"/>
    <cellStyle name="Normal 3 5 2 4 4" xfId="3109" xr:uid="{251CC416-86BA-439E-AC3B-7FF5ED89055E}"/>
    <cellStyle name="Normal 3 5 2 4 4 2" xfId="11439" xr:uid="{8B4F084F-79C3-408F-A221-BBD18A1A38A2}"/>
    <cellStyle name="Normal 3 5 2 4 4 2 2" xfId="28096" xr:uid="{9F6368B2-CA1B-4ECF-A7EB-AAC803E1B431}"/>
    <cellStyle name="Normal 3 5 2 4 4 3" xfId="19768" xr:uid="{4815F14E-C60C-43B7-B962-7DDA5955C206}"/>
    <cellStyle name="Normal 3 5 2 4 5" xfId="5885" xr:uid="{6592C41C-8164-4F9F-AF58-E3FD78F883F0}"/>
    <cellStyle name="Normal 3 5 2 4 5 2" xfId="14215" xr:uid="{8F257AA0-9866-48CD-A939-3EAB5789BEE2}"/>
    <cellStyle name="Normal 3 5 2 4 5 2 2" xfId="30872" xr:uid="{7A3B6762-8FFA-4B6A-818A-A879F6FD3B6E}"/>
    <cellStyle name="Normal 3 5 2 4 5 3" xfId="22544" xr:uid="{13D8BC9E-D9C7-42B9-A1A3-13D1C287CD9E}"/>
    <cellStyle name="Normal 3 5 2 4 6" xfId="8663" xr:uid="{EB19582E-73BC-4D2D-BE3D-C614A8B91A80}"/>
    <cellStyle name="Normal 3 5 2 4 6 2" xfId="25320" xr:uid="{37B477F5-06E9-4D90-A57F-1D31EA563BD3}"/>
    <cellStyle name="Normal 3 5 2 4 7" xfId="16992" xr:uid="{02504A14-5AE2-407C-8D99-DC0FFF104E28}"/>
    <cellStyle name="Normal 3 5 2 5" xfId="552" xr:uid="{DBF5D1D2-54CE-46C8-8DDF-4F412870D263}"/>
    <cellStyle name="Normal 3 5 2 5 2" xfId="1882" xr:uid="{220E8CC7-00F3-4B9F-8C20-31EFB5356F5F}"/>
    <cellStyle name="Normal 3 5 2 5 2 2" xfId="4672" xr:uid="{2639B668-E866-4A04-9D08-815C86D079DF}"/>
    <cellStyle name="Normal 3 5 2 5 2 2 2" xfId="13002" xr:uid="{799E6F1F-A54E-4B01-9502-59E316757398}"/>
    <cellStyle name="Normal 3 5 2 5 2 2 2 2" xfId="29659" xr:uid="{C8332203-A98D-404D-9550-6615DF30559C}"/>
    <cellStyle name="Normal 3 5 2 5 2 2 3" xfId="21331" xr:uid="{1B522F20-46DF-4C56-963C-F5654905F562}"/>
    <cellStyle name="Normal 3 5 2 5 2 3" xfId="7448" xr:uid="{F8AFD22A-D6D1-4228-8266-A1A80836C1BB}"/>
    <cellStyle name="Normal 3 5 2 5 2 3 2" xfId="15778" xr:uid="{52BA2D9C-1683-49CF-83F6-4CC47504E77D}"/>
    <cellStyle name="Normal 3 5 2 5 2 3 2 2" xfId="32435" xr:uid="{F876CE3D-FF00-4289-A5C7-51D1AF64D284}"/>
    <cellStyle name="Normal 3 5 2 5 2 3 3" xfId="24107" xr:uid="{2B4F44DB-E85C-40FE-8222-D2A69793451E}"/>
    <cellStyle name="Normal 3 5 2 5 2 4" xfId="10226" xr:uid="{B933A93F-5670-4386-BAE9-E2651A685A62}"/>
    <cellStyle name="Normal 3 5 2 5 2 4 2" xfId="26883" xr:uid="{4338802F-5524-45E2-B5B9-C9B1D6A7EB56}"/>
    <cellStyle name="Normal 3 5 2 5 2 5" xfId="18555" xr:uid="{423F78E9-DC2B-4CFA-86AD-7554EDE436F3}"/>
    <cellStyle name="Normal 3 5 2 5 3" xfId="3345" xr:uid="{C8C98EA2-13F4-4CF9-884C-70F21D152AAA}"/>
    <cellStyle name="Normal 3 5 2 5 3 2" xfId="11675" xr:uid="{A040340F-8FD3-4688-B78C-4EECFD7DE322}"/>
    <cellStyle name="Normal 3 5 2 5 3 2 2" xfId="28332" xr:uid="{77D20A21-AFB7-4C35-8C58-7E7C2A2E27BA}"/>
    <cellStyle name="Normal 3 5 2 5 3 3" xfId="20004" xr:uid="{C7CC4690-BC1A-4EEA-A49C-6A03E0F027CE}"/>
    <cellStyle name="Normal 3 5 2 5 4" xfId="6121" xr:uid="{23D80816-A568-4F98-B247-47C0ACDA66C8}"/>
    <cellStyle name="Normal 3 5 2 5 4 2" xfId="14451" xr:uid="{CECD253C-9C79-4D05-8870-3EBA84A2BE1A}"/>
    <cellStyle name="Normal 3 5 2 5 4 2 2" xfId="31108" xr:uid="{E972607A-B500-4240-82C9-ACB09B3D6D0C}"/>
    <cellStyle name="Normal 3 5 2 5 4 3" xfId="22780" xr:uid="{429940EE-1994-47A2-B5AF-9F029D612F13}"/>
    <cellStyle name="Normal 3 5 2 5 5" xfId="8899" xr:uid="{7C7A176A-3711-4555-9DE7-7A224F552409}"/>
    <cellStyle name="Normal 3 5 2 5 5 2" xfId="25556" xr:uid="{606DD9EE-ECDD-45AF-9B9E-41BEB18916A8}"/>
    <cellStyle name="Normal 3 5 2 5 6" xfId="17228" xr:uid="{496D8960-788E-4BD5-BEE0-9C3776FDABDA}"/>
    <cellStyle name="Normal 3 5 2 6" xfId="1029" xr:uid="{C053C7E4-D9FF-413D-89B2-DEFD0C849DDE}"/>
    <cellStyle name="Normal 3 5 2 6 2" xfId="2357" xr:uid="{A4440724-52E1-4572-B337-ED4FBA291CCA}"/>
    <cellStyle name="Normal 3 5 2 6 2 2" xfId="5147" xr:uid="{ED733A3F-06BD-47F8-97FB-B9BCDE2AEDBE}"/>
    <cellStyle name="Normal 3 5 2 6 2 2 2" xfId="13477" xr:uid="{D829B18B-C7DE-41BD-9622-374F8383528E}"/>
    <cellStyle name="Normal 3 5 2 6 2 2 2 2" xfId="30134" xr:uid="{902E4A96-BA01-4057-AAB7-D7D52A170C68}"/>
    <cellStyle name="Normal 3 5 2 6 2 2 3" xfId="21806" xr:uid="{DC9EE16D-5EFC-46A0-9F8B-D972EC93A200}"/>
    <cellStyle name="Normal 3 5 2 6 2 3" xfId="7923" xr:uid="{84CA7199-6A0A-46C1-BDAB-04E4F2D897CA}"/>
    <cellStyle name="Normal 3 5 2 6 2 3 2" xfId="16253" xr:uid="{5BAFA66E-1ED1-4925-BA26-227E5D3BB1D3}"/>
    <cellStyle name="Normal 3 5 2 6 2 3 2 2" xfId="32910" xr:uid="{FFE298F6-BF40-4D02-8418-93B7DADC7649}"/>
    <cellStyle name="Normal 3 5 2 6 2 3 3" xfId="24582" xr:uid="{407D5831-F051-48DE-A664-2892C926E70F}"/>
    <cellStyle name="Normal 3 5 2 6 2 4" xfId="10701" xr:uid="{9C736C50-7F18-4A3D-A7AC-6584FD0D7ADD}"/>
    <cellStyle name="Normal 3 5 2 6 2 4 2" xfId="27358" xr:uid="{D800050C-1CC8-4573-A1B3-B1A0672872BF}"/>
    <cellStyle name="Normal 3 5 2 6 2 5" xfId="19030" xr:uid="{89CB1448-C9EF-47F2-90EC-CE00CB253F00}"/>
    <cellStyle name="Normal 3 5 2 6 3" xfId="3820" xr:uid="{913ECC18-E3D3-49C3-9D27-2FD44933A55D}"/>
    <cellStyle name="Normal 3 5 2 6 3 2" xfId="12150" xr:uid="{71D55428-7177-43EA-A098-4DAC449A1269}"/>
    <cellStyle name="Normal 3 5 2 6 3 2 2" xfId="28807" xr:uid="{2ED80B77-B2FE-4830-AB93-B833B1803BA3}"/>
    <cellStyle name="Normal 3 5 2 6 3 3" xfId="20479" xr:uid="{59936218-4518-482E-982B-6E45E69591FA}"/>
    <cellStyle name="Normal 3 5 2 6 4" xfId="6596" xr:uid="{2C4875F2-8018-43DE-9D4D-75897BE144D8}"/>
    <cellStyle name="Normal 3 5 2 6 4 2" xfId="14926" xr:uid="{7053AE05-9129-485C-9344-8A5817A272B9}"/>
    <cellStyle name="Normal 3 5 2 6 4 2 2" xfId="31583" xr:uid="{33141651-C74B-4A37-9CA3-EFB0494E67FC}"/>
    <cellStyle name="Normal 3 5 2 6 4 3" xfId="23255" xr:uid="{805E9262-32D6-46BA-8C61-C8BF0E64F5FB}"/>
    <cellStyle name="Normal 3 5 2 6 5" xfId="9374" xr:uid="{DA4C8835-77F4-4456-9628-7DB8703CE5BD}"/>
    <cellStyle name="Normal 3 5 2 6 5 2" xfId="26031" xr:uid="{014FBB6A-4F63-42C1-BF7E-74503B57F94E}"/>
    <cellStyle name="Normal 3 5 2 6 6" xfId="17703" xr:uid="{69C11A00-BD8C-4C3C-BA2D-063F3F84B479}"/>
    <cellStyle name="Normal 3 5 2 7" xfId="1290" xr:uid="{23B918EA-6095-465A-B30A-9BEEA2C8D77E}"/>
    <cellStyle name="Normal 3 5 2 7 2" xfId="2618" xr:uid="{C7C91C45-7672-4381-A0B2-F68C68BE9F95}"/>
    <cellStyle name="Normal 3 5 2 7 2 2" xfId="5408" xr:uid="{DB151AC5-44C4-4D7F-9A64-F9E132761BB9}"/>
    <cellStyle name="Normal 3 5 2 7 2 2 2" xfId="13738" xr:uid="{DBA76B3F-41CF-410B-B453-F0F9D7117DAB}"/>
    <cellStyle name="Normal 3 5 2 7 2 2 2 2" xfId="30395" xr:uid="{715D125B-1F4C-49B3-8159-A95D02F728E9}"/>
    <cellStyle name="Normal 3 5 2 7 2 2 3" xfId="22067" xr:uid="{9A31E81C-5145-4EB9-9367-EB6A2E9BAE6F}"/>
    <cellStyle name="Normal 3 5 2 7 2 3" xfId="8184" xr:uid="{A9C93E08-9DEB-4E96-8C2F-35918FBE72A9}"/>
    <cellStyle name="Normal 3 5 2 7 2 3 2" xfId="16514" xr:uid="{9A303B25-2653-4515-B027-B77E4E5F70A6}"/>
    <cellStyle name="Normal 3 5 2 7 2 3 2 2" xfId="33171" xr:uid="{9084D2FE-41B7-4196-9A30-5641E1BB16CD}"/>
    <cellStyle name="Normal 3 5 2 7 2 3 3" xfId="24843" xr:uid="{9DF9E116-AFFC-4CA6-9DF3-F22F3D26B88D}"/>
    <cellStyle name="Normal 3 5 2 7 2 4" xfId="10962" xr:uid="{5B59B9AE-0A3C-495B-AF6E-79912F4C9DB0}"/>
    <cellStyle name="Normal 3 5 2 7 2 4 2" xfId="27619" xr:uid="{03EE98C1-7012-44DF-A45A-DF7F530923BD}"/>
    <cellStyle name="Normal 3 5 2 7 2 5" xfId="19291" xr:uid="{76B3AAF9-42D6-4A5F-BFB1-78F28080797E}"/>
    <cellStyle name="Normal 3 5 2 7 3" xfId="4081" xr:uid="{2F964E42-87AD-44EB-84EA-24C2308A49F2}"/>
    <cellStyle name="Normal 3 5 2 7 3 2" xfId="12411" xr:uid="{E8DBDDEC-3BF9-4218-A0EF-88D1FD6C10B3}"/>
    <cellStyle name="Normal 3 5 2 7 3 2 2" xfId="29068" xr:uid="{6C7ADA2E-E81A-4120-8A20-F3E4EB568294}"/>
    <cellStyle name="Normal 3 5 2 7 3 3" xfId="20740" xr:uid="{1F520C49-A153-41A4-8ABF-6B5418A172DA}"/>
    <cellStyle name="Normal 3 5 2 7 4" xfId="6857" xr:uid="{AE5E0365-7475-48EB-99C0-2CE470B9ADF1}"/>
    <cellStyle name="Normal 3 5 2 7 4 2" xfId="15187" xr:uid="{A411FC68-DB82-4F6A-8C13-380F50827B46}"/>
    <cellStyle name="Normal 3 5 2 7 4 2 2" xfId="31844" xr:uid="{44A6971F-70B2-4887-9FB5-B1947A291027}"/>
    <cellStyle name="Normal 3 5 2 7 4 3" xfId="23516" xr:uid="{D108DDAA-56A3-4A3B-92F6-92A1AAD35555}"/>
    <cellStyle name="Normal 3 5 2 7 5" xfId="9635" xr:uid="{1BA1F61E-E28D-468B-A23B-F3A433E4C1EF}"/>
    <cellStyle name="Normal 3 5 2 7 5 2" xfId="26292" xr:uid="{4FD4F395-0712-467F-9195-EE8DEB147AD1}"/>
    <cellStyle name="Normal 3 5 2 7 6" xfId="17964" xr:uid="{7B00D879-EBEF-444E-BC6C-5A3B4B5534D8}"/>
    <cellStyle name="Normal 3 5 2 8" xfId="1408" xr:uid="{31726A17-04C2-48B5-854A-9B01E4249977}"/>
    <cellStyle name="Normal 3 5 2 8 2" xfId="4199" xr:uid="{745D85F1-797E-4202-A0CA-C7C87209F0B2}"/>
    <cellStyle name="Normal 3 5 2 8 2 2" xfId="12529" xr:uid="{56BF74F9-A7F6-4E6D-8FDA-1AB7BA5E3F04}"/>
    <cellStyle name="Normal 3 5 2 8 2 2 2" xfId="29186" xr:uid="{EFFB5A30-F264-4A69-AE22-C2C908FD9425}"/>
    <cellStyle name="Normal 3 5 2 8 2 3" xfId="20858" xr:uid="{AC93E744-AEB9-4303-AB0A-780C3E0C8D49}"/>
    <cellStyle name="Normal 3 5 2 8 3" xfId="6975" xr:uid="{38FE9C03-2428-4A05-B9EF-5D98CBCE4E7A}"/>
    <cellStyle name="Normal 3 5 2 8 3 2" xfId="15305" xr:uid="{0F522F0C-6C43-4023-83F2-83D73201124E}"/>
    <cellStyle name="Normal 3 5 2 8 3 2 2" xfId="31962" xr:uid="{F03578C2-2A3D-47E3-9565-9DAD3BDF5E11}"/>
    <cellStyle name="Normal 3 5 2 8 3 3" xfId="23634" xr:uid="{43A814F0-A0A1-440C-B367-23F745ED5E13}"/>
    <cellStyle name="Normal 3 5 2 8 4" xfId="9753" xr:uid="{05A0984C-FDE8-4852-8191-B979006690C9}"/>
    <cellStyle name="Normal 3 5 2 8 4 2" xfId="26410" xr:uid="{932EFD85-B797-4147-B101-ACA72D3F98BF}"/>
    <cellStyle name="Normal 3 5 2 8 5" xfId="18082" xr:uid="{A5A12F0C-B742-4EA4-9E6E-750EDD364749}"/>
    <cellStyle name="Normal 3 5 2 9" xfId="2871" xr:uid="{5F87F82A-1FC0-4BAE-96A2-183959B9E70F}"/>
    <cellStyle name="Normal 3 5 2 9 2" xfId="11202" xr:uid="{9F670EDB-A78F-48CD-B847-3A7D7BD2597B}"/>
    <cellStyle name="Normal 3 5 2 9 2 2" xfId="27859" xr:uid="{211A0E77-2A53-4181-BEE2-CC7167885F1D}"/>
    <cellStyle name="Normal 3 5 2 9 3" xfId="19531" xr:uid="{B502AAC8-C36F-47FF-AB3C-8E5484E1BF1F}"/>
    <cellStyle name="Normal 3 5 3" xfId="126" xr:uid="{E917E00D-491C-4000-9915-B82B6FEE8445}"/>
    <cellStyle name="Normal 3 5 3 10" xfId="8480" xr:uid="{CC2FF25F-17A4-4F92-80F8-994682AA9F6C}"/>
    <cellStyle name="Normal 3 5 3 10 2" xfId="25137" xr:uid="{7AC8B5A7-9DD2-415D-8691-8924ABBFC2EA}"/>
    <cellStyle name="Normal 3 5 3 11" xfId="16809" xr:uid="{2A5A24B2-D3E9-486D-8D61-CD0855E52618}"/>
    <cellStyle name="Normal 3 5 3 12" xfId="35625" xr:uid="{F8ECCB9C-821D-449B-8F20-F38D2BF2BDD0}"/>
    <cellStyle name="Normal 3 5 3 2" xfId="248" xr:uid="{8EE71D92-567D-43DB-B779-EB3FEAFAE074}"/>
    <cellStyle name="Normal 3 5 3 2 2" xfId="490" xr:uid="{837B24D9-DE90-4F07-BD6C-2B905D1D6188}"/>
    <cellStyle name="Normal 3 5 3 2 2 2" xfId="967" xr:uid="{1D1D2747-69DA-45EA-86B4-9D1E3F5DADEA}"/>
    <cellStyle name="Normal 3 5 3 2 2 2 2" xfId="2295" xr:uid="{81E83B9A-C35F-447E-B2E3-D9D910210F5A}"/>
    <cellStyle name="Normal 3 5 3 2 2 2 2 2" xfId="5085" xr:uid="{78C0211B-0A1F-4104-912E-F32B27B472CD}"/>
    <cellStyle name="Normal 3 5 3 2 2 2 2 2 2" xfId="13415" xr:uid="{BAB977AB-C5FF-42EB-A59C-1D5802E0E7F9}"/>
    <cellStyle name="Normal 3 5 3 2 2 2 2 2 2 2" xfId="30072" xr:uid="{E8E62EE4-1467-41BE-AEB9-0EBA89658E4C}"/>
    <cellStyle name="Normal 3 5 3 2 2 2 2 2 3" xfId="21744" xr:uid="{F141D2B4-77AB-4592-B5C3-52308BF75295}"/>
    <cellStyle name="Normal 3 5 3 2 2 2 2 3" xfId="7861" xr:uid="{3DCE5BC3-5419-48A1-8BC9-501B635926FB}"/>
    <cellStyle name="Normal 3 5 3 2 2 2 2 3 2" xfId="16191" xr:uid="{F3824717-51F1-4223-BAEA-79221D784D30}"/>
    <cellStyle name="Normal 3 5 3 2 2 2 2 3 2 2" xfId="32848" xr:uid="{2AABA09E-9F69-41B6-AD7F-6903440700C5}"/>
    <cellStyle name="Normal 3 5 3 2 2 2 2 3 3" xfId="24520" xr:uid="{E2EBF2A8-6D72-48C3-A91A-A7933CEB14D6}"/>
    <cellStyle name="Normal 3 5 3 2 2 2 2 4" xfId="10639" xr:uid="{42E74E1E-08AA-4876-8C2A-7F5D20824048}"/>
    <cellStyle name="Normal 3 5 3 2 2 2 2 4 2" xfId="27296" xr:uid="{D2B73B23-F19A-49CB-996D-E5A75E5FC666}"/>
    <cellStyle name="Normal 3 5 3 2 2 2 2 5" xfId="18968" xr:uid="{7BD7365C-E163-439F-A975-523A1FC2B9E0}"/>
    <cellStyle name="Normal 3 5 3 2 2 2 3" xfId="3758" xr:uid="{6E98CEA7-502B-43A4-B553-9EA1FAFA2242}"/>
    <cellStyle name="Normal 3 5 3 2 2 2 3 2" xfId="12088" xr:uid="{4DD6E77E-7BBD-40C1-A89A-43809FA73B2D}"/>
    <cellStyle name="Normal 3 5 3 2 2 2 3 2 2" xfId="28745" xr:uid="{01FABFEC-E2BE-4C01-945E-3B75ECADB35D}"/>
    <cellStyle name="Normal 3 5 3 2 2 2 3 3" xfId="20417" xr:uid="{13E5930A-6834-47D5-A34B-D85B37F92C1A}"/>
    <cellStyle name="Normal 3 5 3 2 2 2 4" xfId="6534" xr:uid="{29905A27-C332-48AD-927A-AC203AA86963}"/>
    <cellStyle name="Normal 3 5 3 2 2 2 4 2" xfId="14864" xr:uid="{E33445BA-22FA-45D1-9DFC-0152D5F9AA32}"/>
    <cellStyle name="Normal 3 5 3 2 2 2 4 2 2" xfId="31521" xr:uid="{EC96FDF3-54C8-4C81-98B9-620E6B053BE8}"/>
    <cellStyle name="Normal 3 5 3 2 2 2 4 3" xfId="23193" xr:uid="{D890C954-4DBB-44C3-BF71-68E5A6AD6941}"/>
    <cellStyle name="Normal 3 5 3 2 2 2 5" xfId="9312" xr:uid="{A23EEB4B-4046-422F-8E24-60B53B8DB576}"/>
    <cellStyle name="Normal 3 5 3 2 2 2 5 2" xfId="25969" xr:uid="{E786071D-97A9-4210-86C0-7E54172092AB}"/>
    <cellStyle name="Normal 3 5 3 2 2 2 6" xfId="17641" xr:uid="{2F68666B-E75E-4CC9-B11D-EA0676C49A6D}"/>
    <cellStyle name="Normal 3 5 3 2 2 3" xfId="1820" xr:uid="{26864939-BC32-485A-B441-8C33DDD29CE0}"/>
    <cellStyle name="Normal 3 5 3 2 2 3 2" xfId="4610" xr:uid="{6D795A6A-4122-4F69-9242-1540795F2500}"/>
    <cellStyle name="Normal 3 5 3 2 2 3 2 2" xfId="12940" xr:uid="{A6FB9EDB-5A3C-4D3A-9784-557C407B2EB1}"/>
    <cellStyle name="Normal 3 5 3 2 2 3 2 2 2" xfId="29597" xr:uid="{C26CA395-19AF-4B60-848B-39F2E6F72FD1}"/>
    <cellStyle name="Normal 3 5 3 2 2 3 2 3" xfId="21269" xr:uid="{3A412EAE-8858-4F33-9D31-69A89F9805ED}"/>
    <cellStyle name="Normal 3 5 3 2 2 3 3" xfId="7386" xr:uid="{03DC663B-5646-434D-A7E3-8A0C032D80C4}"/>
    <cellStyle name="Normal 3 5 3 2 2 3 3 2" xfId="15716" xr:uid="{D6AE4009-0D2D-4C40-8C91-B7115142B5E0}"/>
    <cellStyle name="Normal 3 5 3 2 2 3 3 2 2" xfId="32373" xr:uid="{86B2F46E-E441-41DF-A2DC-4B48D39516B4}"/>
    <cellStyle name="Normal 3 5 3 2 2 3 3 3" xfId="24045" xr:uid="{61E6D11D-B2EB-45F5-8F58-0B0351082F9B}"/>
    <cellStyle name="Normal 3 5 3 2 2 3 4" xfId="10164" xr:uid="{8C497BBB-27CB-41B0-9B32-1F8940E7F6C4}"/>
    <cellStyle name="Normal 3 5 3 2 2 3 4 2" xfId="26821" xr:uid="{F60E8A38-CE4B-4AA5-B074-8C8204E239A5}"/>
    <cellStyle name="Normal 3 5 3 2 2 3 5" xfId="18493" xr:uid="{550C5A26-D529-47C7-B9AA-C7FDFC0ABCE6}"/>
    <cellStyle name="Normal 3 5 3 2 2 4" xfId="3283" xr:uid="{0408126B-B3A3-4B0C-9BEB-3D7B902AED1A}"/>
    <cellStyle name="Normal 3 5 3 2 2 4 2" xfId="11613" xr:uid="{F80292EB-0714-45B2-85A4-89AE58641846}"/>
    <cellStyle name="Normal 3 5 3 2 2 4 2 2" xfId="28270" xr:uid="{575E7038-23E6-48BE-887C-E035A10A58AA}"/>
    <cellStyle name="Normal 3 5 3 2 2 4 3" xfId="19942" xr:uid="{AE5CAF30-C065-4940-8992-0EE0613D3CB8}"/>
    <cellStyle name="Normal 3 5 3 2 2 5" xfId="6059" xr:uid="{D7818A72-C453-409E-B4C6-4BFEC8D4CD15}"/>
    <cellStyle name="Normal 3 5 3 2 2 5 2" xfId="14389" xr:uid="{FCB65D8A-2F49-45E2-9E46-1F3F7C87E3E6}"/>
    <cellStyle name="Normal 3 5 3 2 2 5 2 2" xfId="31046" xr:uid="{476C6C6E-CEFF-4727-A1DB-0AC9FA9D455A}"/>
    <cellStyle name="Normal 3 5 3 2 2 5 3" xfId="22718" xr:uid="{802B9D0E-E337-48E7-94B2-3C5A4500576E}"/>
    <cellStyle name="Normal 3 5 3 2 2 6" xfId="8837" xr:uid="{8285F5F1-15F7-420C-80D0-96447BF64524}"/>
    <cellStyle name="Normal 3 5 3 2 2 6 2" xfId="25494" xr:uid="{5651C71D-73B5-4D28-ABD2-113719623161}"/>
    <cellStyle name="Normal 3 5 3 2 2 7" xfId="17166" xr:uid="{A5363FE3-17FF-4906-9963-F49704D81B1A}"/>
    <cellStyle name="Normal 3 5 3 2 3" xfId="726" xr:uid="{EA9696EB-9132-45FE-A722-93B67EBFBFB3}"/>
    <cellStyle name="Normal 3 5 3 2 3 2" xfId="2056" xr:uid="{DC5799F5-8054-4C3A-A948-E3BBCD75F62A}"/>
    <cellStyle name="Normal 3 5 3 2 3 2 2" xfId="4846" xr:uid="{384C7A31-625A-4358-9964-1B0DCD8B52BB}"/>
    <cellStyle name="Normal 3 5 3 2 3 2 2 2" xfId="13176" xr:uid="{9F4A04D8-C7B4-466B-9369-F0536B60A980}"/>
    <cellStyle name="Normal 3 5 3 2 3 2 2 2 2" xfId="29833" xr:uid="{CFECF6F1-A468-484B-AABB-20A8B2283B83}"/>
    <cellStyle name="Normal 3 5 3 2 3 2 2 3" xfId="21505" xr:uid="{355BA3DD-65E4-4980-BB57-3C56958F133E}"/>
    <cellStyle name="Normal 3 5 3 2 3 2 3" xfId="7622" xr:uid="{919ED601-3A85-4028-AD90-97699823ED06}"/>
    <cellStyle name="Normal 3 5 3 2 3 2 3 2" xfId="15952" xr:uid="{1BA0D840-BEFF-4E47-AF40-A3D186465F58}"/>
    <cellStyle name="Normal 3 5 3 2 3 2 3 2 2" xfId="32609" xr:uid="{835BDEA2-1BB3-4767-8A6A-90F419590ED2}"/>
    <cellStyle name="Normal 3 5 3 2 3 2 3 3" xfId="24281" xr:uid="{6B22ADFC-1DC6-4C9D-BD3E-001F4AB185F2}"/>
    <cellStyle name="Normal 3 5 3 2 3 2 4" xfId="10400" xr:uid="{0814F9BA-7DB3-4A39-B05B-7970A6C1709C}"/>
    <cellStyle name="Normal 3 5 3 2 3 2 4 2" xfId="27057" xr:uid="{5E08A288-56C8-4E7B-8D01-85A28B463946}"/>
    <cellStyle name="Normal 3 5 3 2 3 2 5" xfId="18729" xr:uid="{2191100B-AC00-4088-9E89-DF2F7B8AA192}"/>
    <cellStyle name="Normal 3 5 3 2 3 3" xfId="3519" xr:uid="{5ACDEB31-DE32-4EAC-8F98-11855393D962}"/>
    <cellStyle name="Normal 3 5 3 2 3 3 2" xfId="11849" xr:uid="{0C5C86AB-25F8-44CB-AD52-03CA20089C66}"/>
    <cellStyle name="Normal 3 5 3 2 3 3 2 2" xfId="28506" xr:uid="{B0B53BAA-973C-46EA-AE86-B2F8118E0E9C}"/>
    <cellStyle name="Normal 3 5 3 2 3 3 3" xfId="20178" xr:uid="{04412A25-DD74-4C98-8592-B9AB8994A57C}"/>
    <cellStyle name="Normal 3 5 3 2 3 4" xfId="6295" xr:uid="{EADA04E9-67A2-48AF-9B7D-92F395083551}"/>
    <cellStyle name="Normal 3 5 3 2 3 4 2" xfId="14625" xr:uid="{948E5F6B-0982-4173-A633-CCF52BD009C1}"/>
    <cellStyle name="Normal 3 5 3 2 3 4 2 2" xfId="31282" xr:uid="{72855899-F42E-471A-B726-C01FA381BFF9}"/>
    <cellStyle name="Normal 3 5 3 2 3 4 3" xfId="22954" xr:uid="{DC2A36DE-D1E0-4E71-AC14-53C2BDAAB5E3}"/>
    <cellStyle name="Normal 3 5 3 2 3 5" xfId="9073" xr:uid="{17DF03B7-03A3-4399-A209-4E6721069D3F}"/>
    <cellStyle name="Normal 3 5 3 2 3 5 2" xfId="25730" xr:uid="{68532305-1560-4A79-B0C0-83F19B53F60E}"/>
    <cellStyle name="Normal 3 5 3 2 3 6" xfId="17402" xr:uid="{E445C642-C317-4121-9A0D-39C06A3F53C8}"/>
    <cellStyle name="Normal 3 5 3 2 4" xfId="1203" xr:uid="{8C0A39A3-EF13-4CA4-BB7B-2C6899E40C69}"/>
    <cellStyle name="Normal 3 5 3 2 4 2" xfId="2531" xr:uid="{71DFFE91-E7B9-4F51-8CE4-2EC089C7C49F}"/>
    <cellStyle name="Normal 3 5 3 2 4 2 2" xfId="5321" xr:uid="{6512AF50-7FE2-4B93-8E5A-59716260D905}"/>
    <cellStyle name="Normal 3 5 3 2 4 2 2 2" xfId="13651" xr:uid="{B023646C-1862-4F7E-997B-A92FF26F7046}"/>
    <cellStyle name="Normal 3 5 3 2 4 2 2 2 2" xfId="30308" xr:uid="{1494CD72-3007-4640-B2CF-559EA26D662C}"/>
    <cellStyle name="Normal 3 5 3 2 4 2 2 3" xfId="21980" xr:uid="{1ECEA6B1-0E5E-4457-B6EA-E1FA147C3617}"/>
    <cellStyle name="Normal 3 5 3 2 4 2 3" xfId="8097" xr:uid="{B2A73A65-906C-47F4-9554-7D8F796886B0}"/>
    <cellStyle name="Normal 3 5 3 2 4 2 3 2" xfId="16427" xr:uid="{E32A519B-21A2-4CF9-B790-DCB83CB5AD69}"/>
    <cellStyle name="Normal 3 5 3 2 4 2 3 2 2" xfId="33084" xr:uid="{97307DC5-8C1E-4693-8783-01351F270D40}"/>
    <cellStyle name="Normal 3 5 3 2 4 2 3 3" xfId="24756" xr:uid="{78180AF8-5D25-48BD-B9A0-A4051AB9F50D}"/>
    <cellStyle name="Normal 3 5 3 2 4 2 4" xfId="10875" xr:uid="{61C33B56-BBB2-4862-A5A9-1D8C375516CE}"/>
    <cellStyle name="Normal 3 5 3 2 4 2 4 2" xfId="27532" xr:uid="{1A3B3A9E-F912-49DD-8FEC-F9B27735CEC8}"/>
    <cellStyle name="Normal 3 5 3 2 4 2 5" xfId="19204" xr:uid="{24DF62A4-C630-44B2-8A3E-DF6549592CCA}"/>
    <cellStyle name="Normal 3 5 3 2 4 3" xfId="3994" xr:uid="{1BF160F2-1858-47E2-9F9C-1CE3CC135F72}"/>
    <cellStyle name="Normal 3 5 3 2 4 3 2" xfId="12324" xr:uid="{351ECC81-29DA-4FD7-8DE4-1AB4AA5936E4}"/>
    <cellStyle name="Normal 3 5 3 2 4 3 2 2" xfId="28981" xr:uid="{214ADA57-43F7-4627-9580-7A54C11F581E}"/>
    <cellStyle name="Normal 3 5 3 2 4 3 3" xfId="20653" xr:uid="{7E1802BF-5E78-4EC6-9766-3E315D443536}"/>
    <cellStyle name="Normal 3 5 3 2 4 4" xfId="6770" xr:uid="{35F35F71-7EE7-4008-95AE-F28BE6DF9DCB}"/>
    <cellStyle name="Normal 3 5 3 2 4 4 2" xfId="15100" xr:uid="{95186558-D47A-4127-9B4F-683EDAB205FE}"/>
    <cellStyle name="Normal 3 5 3 2 4 4 2 2" xfId="31757" xr:uid="{DF94B3B1-F027-4AD1-8BAA-77F47A7D8023}"/>
    <cellStyle name="Normal 3 5 3 2 4 4 3" xfId="23429" xr:uid="{C6165621-2B94-4844-9120-360F87E6E500}"/>
    <cellStyle name="Normal 3 5 3 2 4 5" xfId="9548" xr:uid="{E7AB3D5A-2C56-44D1-AD29-A1B91A8FE9CF}"/>
    <cellStyle name="Normal 3 5 3 2 4 5 2" xfId="26205" xr:uid="{0A065268-24C6-4F22-A64D-6721F880D5CF}"/>
    <cellStyle name="Normal 3 5 3 2 4 6" xfId="17877" xr:uid="{CAF12853-5671-4782-AF4A-4AE9F5AE714A}"/>
    <cellStyle name="Normal 3 5 3 2 5" xfId="1583" xr:uid="{9DAF33AD-E54F-4B3D-B6BB-19BBBA751F3A}"/>
    <cellStyle name="Normal 3 5 3 2 5 2" xfId="4373" xr:uid="{D8573705-006F-44C2-87B6-642E1DE6DCE2}"/>
    <cellStyle name="Normal 3 5 3 2 5 2 2" xfId="12703" xr:uid="{524591A4-61EF-475C-B22D-306E7145D057}"/>
    <cellStyle name="Normal 3 5 3 2 5 2 2 2" xfId="29360" xr:uid="{511508F7-C25E-4DF1-8242-49BCA531311E}"/>
    <cellStyle name="Normal 3 5 3 2 5 2 3" xfId="21032" xr:uid="{64D0B285-E531-499E-A3F9-E6D0ED57BE38}"/>
    <cellStyle name="Normal 3 5 3 2 5 3" xfId="7149" xr:uid="{DD9C7FB2-FC7A-4EB3-9E94-157FD977CCF1}"/>
    <cellStyle name="Normal 3 5 3 2 5 3 2" xfId="15479" xr:uid="{C1494F08-C282-438B-8BEC-CB0B07C81D0F}"/>
    <cellStyle name="Normal 3 5 3 2 5 3 2 2" xfId="32136" xr:uid="{FF0D3005-F03D-4381-BF6B-E3913FDEFF5A}"/>
    <cellStyle name="Normal 3 5 3 2 5 3 3" xfId="23808" xr:uid="{FC79EA02-24DA-460F-A545-2960ED39451C}"/>
    <cellStyle name="Normal 3 5 3 2 5 4" xfId="9927" xr:uid="{7851F981-852B-425C-9879-560EF82F25EA}"/>
    <cellStyle name="Normal 3 5 3 2 5 4 2" xfId="26584" xr:uid="{89A4BAE7-F985-4631-8B54-5749DE79B495}"/>
    <cellStyle name="Normal 3 5 3 2 5 5" xfId="18256" xr:uid="{243CE1E0-925E-4950-A5BA-5D0032E63098}"/>
    <cellStyle name="Normal 3 5 3 2 6" xfId="3046" xr:uid="{63D80A93-DBFF-4EE4-9C5D-50CD47CAE694}"/>
    <cellStyle name="Normal 3 5 3 2 6 2" xfId="11376" xr:uid="{578C4BC5-8116-4C40-B5D8-15A27CC9434F}"/>
    <cellStyle name="Normal 3 5 3 2 6 2 2" xfId="28033" xr:uid="{55225A29-0412-4A39-B2AF-AAD211D684EC}"/>
    <cellStyle name="Normal 3 5 3 2 6 3" xfId="19705" xr:uid="{0659FDEB-3764-47E1-BFE7-9E05C7B3FE49}"/>
    <cellStyle name="Normal 3 5 3 2 7" xfId="5822" xr:uid="{7B717F7B-6C1E-467D-9D78-66D858FAF5CC}"/>
    <cellStyle name="Normal 3 5 3 2 7 2" xfId="14152" xr:uid="{2D0E6AA0-DE8D-4482-8948-70AE3564F3E6}"/>
    <cellStyle name="Normal 3 5 3 2 7 2 2" xfId="30809" xr:uid="{37C252F5-CFDA-491C-AD99-21EA29F97211}"/>
    <cellStyle name="Normal 3 5 3 2 7 3" xfId="22481" xr:uid="{7647D5D4-237B-4C38-9342-E7F820892C81}"/>
    <cellStyle name="Normal 3 5 3 2 8" xfId="8600" xr:uid="{0CA1478F-30A0-4622-BDFC-8A1B7F6F761C}"/>
    <cellStyle name="Normal 3 5 3 2 8 2" xfId="25257" xr:uid="{49F91B53-608A-47B6-86A1-E7896CF958AE}"/>
    <cellStyle name="Normal 3 5 3 2 9" xfId="16929" xr:uid="{5B510FB7-FF65-46F2-9DC4-25E0C32AF9D3}"/>
    <cellStyle name="Normal 3 5 3 3" xfId="370" xr:uid="{89D5FDC0-34F2-4C8A-B24E-10FEC893ABB9}"/>
    <cellStyle name="Normal 3 5 3 3 2" xfId="849" xr:uid="{3EA38D2D-2952-47EC-99B2-5D5872A83746}"/>
    <cellStyle name="Normal 3 5 3 3 2 2" xfId="2177" xr:uid="{79A5CE30-D627-4EB2-AB4E-ABEE58C37EC9}"/>
    <cellStyle name="Normal 3 5 3 3 2 2 2" xfId="4967" xr:uid="{06859166-538E-4612-B8C6-79BC1A6AB6C9}"/>
    <cellStyle name="Normal 3 5 3 3 2 2 2 2" xfId="13297" xr:uid="{33371FEF-33D9-481C-9303-D5AE961A2BFE}"/>
    <cellStyle name="Normal 3 5 3 3 2 2 2 2 2" xfId="29954" xr:uid="{8C0DEC61-BBE7-442C-BBC3-C533D64F7AF9}"/>
    <cellStyle name="Normal 3 5 3 3 2 2 2 3" xfId="21626" xr:uid="{C9FCB3D3-320B-4BC1-985A-002980C23748}"/>
    <cellStyle name="Normal 3 5 3 3 2 2 3" xfId="7743" xr:uid="{47A7DC00-2F4A-488B-95F5-9F86888CD0DB}"/>
    <cellStyle name="Normal 3 5 3 3 2 2 3 2" xfId="16073" xr:uid="{5252CEEB-9C03-43D8-A12D-CA934B0C949C}"/>
    <cellStyle name="Normal 3 5 3 3 2 2 3 2 2" xfId="32730" xr:uid="{862CEB75-BBA5-4F6E-9BC7-220B482CDC73}"/>
    <cellStyle name="Normal 3 5 3 3 2 2 3 3" xfId="24402" xr:uid="{94D61C99-083A-4195-BE46-30EEA6BD4C94}"/>
    <cellStyle name="Normal 3 5 3 3 2 2 4" xfId="10521" xr:uid="{26F3CEF5-0EB7-4F7C-9DF6-93783076CFF7}"/>
    <cellStyle name="Normal 3 5 3 3 2 2 4 2" xfId="27178" xr:uid="{44AC5CE0-12FC-49F0-8D0F-C7783908C7E9}"/>
    <cellStyle name="Normal 3 5 3 3 2 2 5" xfId="18850" xr:uid="{15F0C1B9-B10C-418C-9787-24BF9682798A}"/>
    <cellStyle name="Normal 3 5 3 3 2 3" xfId="3640" xr:uid="{85EA42B6-2306-4C07-857E-91B607608237}"/>
    <cellStyle name="Normal 3 5 3 3 2 3 2" xfId="11970" xr:uid="{975A556C-053C-43B5-84BF-8FB69FC48CEF}"/>
    <cellStyle name="Normal 3 5 3 3 2 3 2 2" xfId="28627" xr:uid="{2B014FA7-D6A9-4877-A582-AF3438280E68}"/>
    <cellStyle name="Normal 3 5 3 3 2 3 3" xfId="20299" xr:uid="{777FFC3B-9901-45BE-A6A4-6A4B8EB4D15A}"/>
    <cellStyle name="Normal 3 5 3 3 2 4" xfId="6416" xr:uid="{ED10983E-8E08-4FF5-BB2A-BFF65876EABD}"/>
    <cellStyle name="Normal 3 5 3 3 2 4 2" xfId="14746" xr:uid="{4B4926D0-1CB7-4C3E-BA61-86F44B862DB2}"/>
    <cellStyle name="Normal 3 5 3 3 2 4 2 2" xfId="31403" xr:uid="{12BA094E-F1E9-448B-B4F9-584B9A29EEE5}"/>
    <cellStyle name="Normal 3 5 3 3 2 4 3" xfId="23075" xr:uid="{E22E3481-7AF8-4AD2-969D-050427BE4D49}"/>
    <cellStyle name="Normal 3 5 3 3 2 5" xfId="9194" xr:uid="{4AA1AA27-FD6A-4A4E-A331-298981834EB9}"/>
    <cellStyle name="Normal 3 5 3 3 2 5 2" xfId="25851" xr:uid="{0C56A080-5FC9-439D-A6AB-7AD4C9D2FD27}"/>
    <cellStyle name="Normal 3 5 3 3 2 6" xfId="17523" xr:uid="{A8F2BC39-616C-4350-90F1-469A6EDB4DD8}"/>
    <cellStyle name="Normal 3 5 3 3 3" xfId="1700" xr:uid="{47EC49FA-A2BB-464F-8A58-6D2489FE4D56}"/>
    <cellStyle name="Normal 3 5 3 3 3 2" xfId="4490" xr:uid="{7D3812A6-130E-4A37-A81C-A6F9C826AA26}"/>
    <cellStyle name="Normal 3 5 3 3 3 2 2" xfId="12820" xr:uid="{7C2A843F-5520-4F61-8D68-874CE0D8A06F}"/>
    <cellStyle name="Normal 3 5 3 3 3 2 2 2" xfId="29477" xr:uid="{DE8F9D29-E55E-4F15-B552-9A1BB913D0B0}"/>
    <cellStyle name="Normal 3 5 3 3 3 2 3" xfId="21149" xr:uid="{F69A1680-CF9E-44B5-82D9-0DF246FBF10C}"/>
    <cellStyle name="Normal 3 5 3 3 3 3" xfId="7266" xr:uid="{413F0410-F395-4A4B-BE6C-0F6C960BB96E}"/>
    <cellStyle name="Normal 3 5 3 3 3 3 2" xfId="15596" xr:uid="{3623B7A4-B3D8-4A5C-BB60-D763999FE92E}"/>
    <cellStyle name="Normal 3 5 3 3 3 3 2 2" xfId="32253" xr:uid="{A0232CAB-B385-4963-BB99-5198EAFA037B}"/>
    <cellStyle name="Normal 3 5 3 3 3 3 3" xfId="23925" xr:uid="{015B266F-CE0F-4CBF-961F-EA09925C69C3}"/>
    <cellStyle name="Normal 3 5 3 3 3 4" xfId="10044" xr:uid="{A0314991-6C09-4474-923C-054FAFA51E8E}"/>
    <cellStyle name="Normal 3 5 3 3 3 4 2" xfId="26701" xr:uid="{40D479A6-C017-46CC-BFBC-62930D58850B}"/>
    <cellStyle name="Normal 3 5 3 3 3 5" xfId="18373" xr:uid="{2A6DC94D-2558-4963-8468-AE6CC35363D1}"/>
    <cellStyle name="Normal 3 5 3 3 4" xfId="3163" xr:uid="{5DDED5CD-7CEE-49B1-8A6B-DB7A28E683FA}"/>
    <cellStyle name="Normal 3 5 3 3 4 2" xfId="11493" xr:uid="{DC1051ED-66B8-431B-A035-C794AA853428}"/>
    <cellStyle name="Normal 3 5 3 3 4 2 2" xfId="28150" xr:uid="{78F9FAAC-8755-4B19-B0EC-DCB4E1EFA115}"/>
    <cellStyle name="Normal 3 5 3 3 4 3" xfId="19822" xr:uid="{BCC3D420-7843-4400-9BDF-4935102AF1AA}"/>
    <cellStyle name="Normal 3 5 3 3 5" xfId="5939" xr:uid="{4C06224B-5851-4537-80C4-2883BF140EAD}"/>
    <cellStyle name="Normal 3 5 3 3 5 2" xfId="14269" xr:uid="{ABB36ACD-7E02-477F-BB12-BD372CBAE9C5}"/>
    <cellStyle name="Normal 3 5 3 3 5 2 2" xfId="30926" xr:uid="{1ECCEA6E-0D5E-46FD-8F92-4F9E457A2CD9}"/>
    <cellStyle name="Normal 3 5 3 3 5 3" xfId="22598" xr:uid="{3FE0223A-1F0F-4814-9ACA-A6E40CFEB71D}"/>
    <cellStyle name="Normal 3 5 3 3 6" xfId="8717" xr:uid="{03CEADE6-E2B1-45C5-B9F4-055F34F20CD3}"/>
    <cellStyle name="Normal 3 5 3 3 6 2" xfId="25374" xr:uid="{32D05007-D77E-4272-8B67-2DB2B9E08EA9}"/>
    <cellStyle name="Normal 3 5 3 3 7" xfId="17046" xr:uid="{893CA8B6-901E-4F10-A630-FE73FF64567C}"/>
    <cellStyle name="Normal 3 5 3 4" xfId="606" xr:uid="{34B4CBF3-AA59-478F-A7B4-4A594DD946CC}"/>
    <cellStyle name="Normal 3 5 3 4 2" xfId="1936" xr:uid="{A7647A2F-A4D0-4C73-972E-A10F69588CD3}"/>
    <cellStyle name="Normal 3 5 3 4 2 2" xfId="4726" xr:uid="{33DD9865-492D-4669-BEF7-942299CCFAD8}"/>
    <cellStyle name="Normal 3 5 3 4 2 2 2" xfId="13056" xr:uid="{3711850B-D81E-4A82-B198-9ABEB0482F55}"/>
    <cellStyle name="Normal 3 5 3 4 2 2 2 2" xfId="29713" xr:uid="{E822905E-4362-4202-A3A5-AEF37C6E811D}"/>
    <cellStyle name="Normal 3 5 3 4 2 2 3" xfId="21385" xr:uid="{D8D78020-9602-47F2-9CD5-24065A91A985}"/>
    <cellStyle name="Normal 3 5 3 4 2 3" xfId="7502" xr:uid="{B8384959-31D0-4C08-BB11-310E1F2CCACE}"/>
    <cellStyle name="Normal 3 5 3 4 2 3 2" xfId="15832" xr:uid="{AF05E150-4216-486B-BE6B-7958A2D2A9AB}"/>
    <cellStyle name="Normal 3 5 3 4 2 3 2 2" xfId="32489" xr:uid="{086E9CC5-73EB-4BA4-845C-9D580B947C3F}"/>
    <cellStyle name="Normal 3 5 3 4 2 3 3" xfId="24161" xr:uid="{DC71964A-82E3-434A-8005-CBFC2A75F2E4}"/>
    <cellStyle name="Normal 3 5 3 4 2 4" xfId="10280" xr:uid="{1AFC0E3A-5CCD-44AF-9337-89523FA8F7C1}"/>
    <cellStyle name="Normal 3 5 3 4 2 4 2" xfId="26937" xr:uid="{79041DC5-791E-4C7F-8D8F-2C4E5B5B856C}"/>
    <cellStyle name="Normal 3 5 3 4 2 5" xfId="18609" xr:uid="{B0F7F533-8524-46F8-A2C6-97DF05F22AC7}"/>
    <cellStyle name="Normal 3 5 3 4 3" xfId="3399" xr:uid="{BED110BC-58B8-4FD4-A7AB-49B41E6F1DF0}"/>
    <cellStyle name="Normal 3 5 3 4 3 2" xfId="11729" xr:uid="{0BFCB3B1-5176-4454-81BB-A37F37E13C1C}"/>
    <cellStyle name="Normal 3 5 3 4 3 2 2" xfId="28386" xr:uid="{67CC0E00-A167-4AF7-ABC5-C6A5AB0B3F92}"/>
    <cellStyle name="Normal 3 5 3 4 3 3" xfId="20058" xr:uid="{9360419A-67D2-42BA-8D80-322BE9E6529D}"/>
    <cellStyle name="Normal 3 5 3 4 4" xfId="6175" xr:uid="{DB3C43DD-5B05-4C07-8216-4FC5EFEE3D7E}"/>
    <cellStyle name="Normal 3 5 3 4 4 2" xfId="14505" xr:uid="{97AA74F7-8C22-4AFC-BD9B-2A9754425586}"/>
    <cellStyle name="Normal 3 5 3 4 4 2 2" xfId="31162" xr:uid="{44E11C4F-F3C5-4996-B73F-D54F29C4A432}"/>
    <cellStyle name="Normal 3 5 3 4 4 3" xfId="22834" xr:uid="{558C49D8-9C58-49E0-89D5-35BC1D820608}"/>
    <cellStyle name="Normal 3 5 3 4 5" xfId="8953" xr:uid="{DF9631FA-31FF-4F21-8DC0-1D74803D593E}"/>
    <cellStyle name="Normal 3 5 3 4 5 2" xfId="25610" xr:uid="{45BEA906-5A72-4229-ABAD-AE7ADFEC6D70}"/>
    <cellStyle name="Normal 3 5 3 4 6" xfId="17282" xr:uid="{B2F1C9CB-BBA0-41B0-B167-9AE3312A921E}"/>
    <cellStyle name="Normal 3 5 3 5" xfId="1083" xr:uid="{826A7958-38A7-43FB-BA9F-58FEB8B04F85}"/>
    <cellStyle name="Normal 3 5 3 5 2" xfId="2411" xr:uid="{8ACCB880-866F-46A9-BD5D-479A07847EA5}"/>
    <cellStyle name="Normal 3 5 3 5 2 2" xfId="5201" xr:uid="{83815A63-DB5F-4F1D-8D51-A31DE2EEF577}"/>
    <cellStyle name="Normal 3 5 3 5 2 2 2" xfId="13531" xr:uid="{9AD5738F-4394-442D-837B-FEF3007E6E55}"/>
    <cellStyle name="Normal 3 5 3 5 2 2 2 2" xfId="30188" xr:uid="{8D0A19FB-6161-429D-AF6D-5DB3FC6DD542}"/>
    <cellStyle name="Normal 3 5 3 5 2 2 3" xfId="21860" xr:uid="{25C09F6F-CF2C-4532-AC37-EF9408A13241}"/>
    <cellStyle name="Normal 3 5 3 5 2 3" xfId="7977" xr:uid="{B6FDA387-90D4-4DA4-AB61-EE2212ED6122}"/>
    <cellStyle name="Normal 3 5 3 5 2 3 2" xfId="16307" xr:uid="{FD14EA7F-5D7B-4E53-9B81-CAA76F551B0A}"/>
    <cellStyle name="Normal 3 5 3 5 2 3 2 2" xfId="32964" xr:uid="{4089AEC9-D48D-4094-A4CB-DD782822B77B}"/>
    <cellStyle name="Normal 3 5 3 5 2 3 3" xfId="24636" xr:uid="{93AC75EA-6A6E-46E7-8D38-B297E4A01A1B}"/>
    <cellStyle name="Normal 3 5 3 5 2 4" xfId="10755" xr:uid="{AC2BDB49-5C3B-4F6E-9A3D-8D4119388312}"/>
    <cellStyle name="Normal 3 5 3 5 2 4 2" xfId="27412" xr:uid="{B41BD534-2AA5-464C-A6B3-33B541AF5D86}"/>
    <cellStyle name="Normal 3 5 3 5 2 5" xfId="19084" xr:uid="{CE9A5BE9-EC75-406B-84A8-9195C61D5B95}"/>
    <cellStyle name="Normal 3 5 3 5 3" xfId="3874" xr:uid="{D3A0D0E9-3A02-475F-A60B-F305BF2DE53D}"/>
    <cellStyle name="Normal 3 5 3 5 3 2" xfId="12204" xr:uid="{7C1D7E32-7416-487D-BA60-53F2D5D327AA}"/>
    <cellStyle name="Normal 3 5 3 5 3 2 2" xfId="28861" xr:uid="{044944B0-6DDB-400C-AF2E-776566688530}"/>
    <cellStyle name="Normal 3 5 3 5 3 3" xfId="20533" xr:uid="{345BBD80-B236-41CB-BED6-0E013485A8B8}"/>
    <cellStyle name="Normal 3 5 3 5 4" xfId="6650" xr:uid="{69767AA6-599B-4ADF-ACBD-3334D263C269}"/>
    <cellStyle name="Normal 3 5 3 5 4 2" xfId="14980" xr:uid="{2B430D32-491E-4CF5-B6BA-347C33070A77}"/>
    <cellStyle name="Normal 3 5 3 5 4 2 2" xfId="31637" xr:uid="{9A1EF180-DA31-4DB7-86C6-37E0E3203763}"/>
    <cellStyle name="Normal 3 5 3 5 4 3" xfId="23309" xr:uid="{5DDF5547-4D71-4155-BAB0-A51170AE27D1}"/>
    <cellStyle name="Normal 3 5 3 5 5" xfId="9428" xr:uid="{5899EB3B-BF9C-46A3-A8BB-C31FFF2AF3C3}"/>
    <cellStyle name="Normal 3 5 3 5 5 2" xfId="26085" xr:uid="{96998F1E-3865-4701-AAF9-8371418FCF79}"/>
    <cellStyle name="Normal 3 5 3 5 6" xfId="17757" xr:uid="{0361EB14-6C6B-421D-95D8-8C793CEE026E}"/>
    <cellStyle name="Normal 3 5 3 6" xfId="1348" xr:uid="{46FAA54B-8DE6-4385-A75F-FF00E13855F6}"/>
    <cellStyle name="Normal 3 5 3 6 2" xfId="2676" xr:uid="{5DCAF879-2A6E-43BF-96A3-7284B0F6192A}"/>
    <cellStyle name="Normal 3 5 3 6 2 2" xfId="5466" xr:uid="{FA37D58B-7394-4F2B-A1B8-953D58449236}"/>
    <cellStyle name="Normal 3 5 3 6 2 2 2" xfId="13796" xr:uid="{D65D8994-2F04-4789-AA9C-D24454753742}"/>
    <cellStyle name="Normal 3 5 3 6 2 2 2 2" xfId="30453" xr:uid="{B528A1DE-FB14-467A-9F89-F5BF3EDED08E}"/>
    <cellStyle name="Normal 3 5 3 6 2 2 3" xfId="22125" xr:uid="{98C8A9E9-E675-420A-A319-00B37537C0D9}"/>
    <cellStyle name="Normal 3 5 3 6 2 3" xfId="8242" xr:uid="{03A93172-83F7-4AAB-8B5B-0093149F6D34}"/>
    <cellStyle name="Normal 3 5 3 6 2 3 2" xfId="16572" xr:uid="{CAD4685A-4CA0-4E43-B49D-151BBEAF1B29}"/>
    <cellStyle name="Normal 3 5 3 6 2 3 2 2" xfId="33229" xr:uid="{52C33366-D34A-4152-ABFA-9A7962886321}"/>
    <cellStyle name="Normal 3 5 3 6 2 3 3" xfId="24901" xr:uid="{FA70C3F5-B5C0-488C-98AA-0FF217DAFECC}"/>
    <cellStyle name="Normal 3 5 3 6 2 4" xfId="11020" xr:uid="{0D0388D8-E7D0-4AD2-9C1D-30DA63A7D56D}"/>
    <cellStyle name="Normal 3 5 3 6 2 4 2" xfId="27677" xr:uid="{7637F06F-8CA2-42C4-8384-FA2C6B277859}"/>
    <cellStyle name="Normal 3 5 3 6 2 5" xfId="19349" xr:uid="{C1DE9BB1-911C-4FDB-94A4-47D8C10530E5}"/>
    <cellStyle name="Normal 3 5 3 6 3" xfId="4139" xr:uid="{CD2462CB-981E-4B84-9003-9ED221ABBCD5}"/>
    <cellStyle name="Normal 3 5 3 6 3 2" xfId="12469" xr:uid="{D6D99A36-84AB-4F8C-9720-0AFF0D59A620}"/>
    <cellStyle name="Normal 3 5 3 6 3 2 2" xfId="29126" xr:uid="{40569F9D-8FA5-42D4-824B-E9758461AA63}"/>
    <cellStyle name="Normal 3 5 3 6 3 3" xfId="20798" xr:uid="{08795A0E-E9C3-4762-9151-CC630C6D0727}"/>
    <cellStyle name="Normal 3 5 3 6 4" xfId="6915" xr:uid="{28AE78B9-A762-4FDC-AFEF-E6DC564D3253}"/>
    <cellStyle name="Normal 3 5 3 6 4 2" xfId="15245" xr:uid="{4C00077F-D51F-4EBB-BFA1-C2670CEC36DB}"/>
    <cellStyle name="Normal 3 5 3 6 4 2 2" xfId="31902" xr:uid="{148D9EFF-C073-4E86-9D3A-7ABDEC36F228}"/>
    <cellStyle name="Normal 3 5 3 6 4 3" xfId="23574" xr:uid="{269AA526-1732-484C-8DDE-466930CB0132}"/>
    <cellStyle name="Normal 3 5 3 6 5" xfId="9693" xr:uid="{B62FAC8C-33B1-45BB-A9DB-4C817CE1AB33}"/>
    <cellStyle name="Normal 3 5 3 6 5 2" xfId="26350" xr:uid="{79E5BC32-27E8-487C-AE07-925CE6F8FA19}"/>
    <cellStyle name="Normal 3 5 3 6 6" xfId="18022" xr:uid="{3EBD836C-E965-434B-8F53-AB06F786E613}"/>
    <cellStyle name="Normal 3 5 3 7" xfId="1463" xr:uid="{2547F23D-BA07-44CE-B380-9080ADD7C451}"/>
    <cellStyle name="Normal 3 5 3 7 2" xfId="4253" xr:uid="{EF0FC01B-18DF-4E6C-88D6-91CE7E3D0835}"/>
    <cellStyle name="Normal 3 5 3 7 2 2" xfId="12583" xr:uid="{D214B528-8083-4615-8AB9-F4D6BB4F0A88}"/>
    <cellStyle name="Normal 3 5 3 7 2 2 2" xfId="29240" xr:uid="{83AFA636-D55D-43A6-A840-98CAFF3F10D8}"/>
    <cellStyle name="Normal 3 5 3 7 2 3" xfId="20912" xr:uid="{B71A09D4-32A6-4E42-B213-234A01D344EE}"/>
    <cellStyle name="Normal 3 5 3 7 3" xfId="7029" xr:uid="{652298F4-CB58-4965-A1CF-1C8D6372FA72}"/>
    <cellStyle name="Normal 3 5 3 7 3 2" xfId="15359" xr:uid="{81BB081F-41FA-4860-8667-A0DA04CECFAF}"/>
    <cellStyle name="Normal 3 5 3 7 3 2 2" xfId="32016" xr:uid="{B70C8715-42E5-43F0-A932-E0149747BBB3}"/>
    <cellStyle name="Normal 3 5 3 7 3 3" xfId="23688" xr:uid="{974A9976-1615-4E58-99AD-F258AA466710}"/>
    <cellStyle name="Normal 3 5 3 7 4" xfId="9807" xr:uid="{8B96C7F8-476B-4257-B5DF-AA37BDB1F28B}"/>
    <cellStyle name="Normal 3 5 3 7 4 2" xfId="26464" xr:uid="{9DB7BBFC-951D-43AB-8CFE-0C1279AB3B90}"/>
    <cellStyle name="Normal 3 5 3 7 5" xfId="18136" xr:uid="{E5556D89-B1B8-4D79-971B-59FC35BE41A6}"/>
    <cellStyle name="Normal 3 5 3 8" xfId="2926" xr:uid="{6612F711-C457-4C52-AC61-176D0BDD2836}"/>
    <cellStyle name="Normal 3 5 3 8 2" xfId="11256" xr:uid="{34670B6D-F439-4C72-9B9F-1DBF638C3E74}"/>
    <cellStyle name="Normal 3 5 3 8 2 2" xfId="27913" xr:uid="{85254692-D559-4B27-8BD0-A5F51FF1947B}"/>
    <cellStyle name="Normal 3 5 3 8 3" xfId="19585" xr:uid="{F0ED6079-F69C-4C53-B5FE-9B246C29A3E4}"/>
    <cellStyle name="Normal 3 5 3 9" xfId="5702" xr:uid="{1FAF9C0E-266D-4DD6-97DC-E5B16E162A6B}"/>
    <cellStyle name="Normal 3 5 3 9 2" xfId="14032" xr:uid="{50772359-8FB6-43D7-AA08-2A275F65669D}"/>
    <cellStyle name="Normal 3 5 3 9 2 2" xfId="30689" xr:uid="{DD381222-CCB9-44D7-BCA3-D847F0EA0632}"/>
    <cellStyle name="Normal 3 5 3 9 3" xfId="22361" xr:uid="{69B18225-4682-496D-968C-4E218673B32C}"/>
    <cellStyle name="Normal 3 5 4" xfId="186" xr:uid="{98D85CD5-A49A-4213-9A01-A2F821A8083A}"/>
    <cellStyle name="Normal 3 5 4 10" xfId="35626" xr:uid="{6B40C243-B51F-4C3A-923F-72B23AD39387}"/>
    <cellStyle name="Normal 3 5 4 2" xfId="428" xr:uid="{1BBAB643-C6A8-4C08-8D39-E16D9DCBDCB9}"/>
    <cellStyle name="Normal 3 5 4 2 2" xfId="905" xr:uid="{DABEF1A5-35B9-4342-9D22-6F9C989CDFA8}"/>
    <cellStyle name="Normal 3 5 4 2 2 2" xfId="2233" xr:uid="{FA444251-1FE3-4C81-86E0-DC732FAC7C45}"/>
    <cellStyle name="Normal 3 5 4 2 2 2 2" xfId="5023" xr:uid="{A59124C7-D5FA-4172-89D0-6E0A8FB06904}"/>
    <cellStyle name="Normal 3 5 4 2 2 2 2 2" xfId="13353" xr:uid="{2BD3D56B-A443-4EBE-B139-09F3BC7A1B13}"/>
    <cellStyle name="Normal 3 5 4 2 2 2 2 2 2" xfId="30010" xr:uid="{1F4811A9-52F5-4796-B13A-6B615AC533C7}"/>
    <cellStyle name="Normal 3 5 4 2 2 2 2 3" xfId="21682" xr:uid="{D20C2E32-831B-4E85-95B0-7A399590496A}"/>
    <cellStyle name="Normal 3 5 4 2 2 2 3" xfId="7799" xr:uid="{A7DAEEF1-291F-482A-B993-9868BB57A96B}"/>
    <cellStyle name="Normal 3 5 4 2 2 2 3 2" xfId="16129" xr:uid="{D42CDF13-4ABB-443B-9B7B-611D135B1E5B}"/>
    <cellStyle name="Normal 3 5 4 2 2 2 3 2 2" xfId="32786" xr:uid="{233EAA6F-B4E7-405F-B491-C4D79C8E30B1}"/>
    <cellStyle name="Normal 3 5 4 2 2 2 3 3" xfId="24458" xr:uid="{B9F7B5F3-965D-4A9E-99CB-4F8AC46EDAB4}"/>
    <cellStyle name="Normal 3 5 4 2 2 2 4" xfId="10577" xr:uid="{1FD034FA-617C-4E64-9C61-93CDECD20FCE}"/>
    <cellStyle name="Normal 3 5 4 2 2 2 4 2" xfId="27234" xr:uid="{48FF3BF4-7D90-4BDD-8D86-F7063ABBAE48}"/>
    <cellStyle name="Normal 3 5 4 2 2 2 5" xfId="18906" xr:uid="{F415593C-73E6-4BE6-A827-7830462C6247}"/>
    <cellStyle name="Normal 3 5 4 2 2 3" xfId="3696" xr:uid="{A72EA66F-9DD1-4A6F-91B2-4739F7129A55}"/>
    <cellStyle name="Normal 3 5 4 2 2 3 2" xfId="12026" xr:uid="{E4745B5F-01A4-46D1-92B1-9C866378E1D5}"/>
    <cellStyle name="Normal 3 5 4 2 2 3 2 2" xfId="28683" xr:uid="{63D633AE-E770-477A-9670-8B145BBBCC3F}"/>
    <cellStyle name="Normal 3 5 4 2 2 3 3" xfId="20355" xr:uid="{047F978E-241C-4DEF-9BC7-23BE8C9A0C8C}"/>
    <cellStyle name="Normal 3 5 4 2 2 4" xfId="6472" xr:uid="{E8795C1A-65D3-42D0-8B56-4719ACE467AF}"/>
    <cellStyle name="Normal 3 5 4 2 2 4 2" xfId="14802" xr:uid="{F56F888F-3A89-47B4-A92F-C58DB3FCAE6F}"/>
    <cellStyle name="Normal 3 5 4 2 2 4 2 2" xfId="31459" xr:uid="{F3BB18FF-4F3E-403A-A7D6-FB39057701FF}"/>
    <cellStyle name="Normal 3 5 4 2 2 4 3" xfId="23131" xr:uid="{F4297499-A511-4F73-AEFC-2E5F43E2A0D5}"/>
    <cellStyle name="Normal 3 5 4 2 2 5" xfId="9250" xr:uid="{017E4BFA-F20F-472E-AC95-3368924D9178}"/>
    <cellStyle name="Normal 3 5 4 2 2 5 2" xfId="25907" xr:uid="{BB78C9D3-8C99-4894-AD90-57DEF76618DF}"/>
    <cellStyle name="Normal 3 5 4 2 2 6" xfId="17579" xr:uid="{39A95F34-BEFF-4D21-B5BF-F528466FB520}"/>
    <cellStyle name="Normal 3 5 4 2 3" xfId="1758" xr:uid="{48689370-34EC-4474-97B9-A603B9F08126}"/>
    <cellStyle name="Normal 3 5 4 2 3 2" xfId="4548" xr:uid="{4BC8A38D-E349-43B9-927B-7A381D38C4DB}"/>
    <cellStyle name="Normal 3 5 4 2 3 2 2" xfId="12878" xr:uid="{7F91CA09-F458-44E1-8960-8EE50621A9AD}"/>
    <cellStyle name="Normal 3 5 4 2 3 2 2 2" xfId="29535" xr:uid="{C0565DC0-4A9C-4369-8C3E-5E16E65F95D5}"/>
    <cellStyle name="Normal 3 5 4 2 3 2 3" xfId="21207" xr:uid="{26C1E394-272A-4E7A-B7F4-B6A2F293C678}"/>
    <cellStyle name="Normal 3 5 4 2 3 3" xfId="7324" xr:uid="{B40137C6-B558-485D-B5CD-771E41A7DD8B}"/>
    <cellStyle name="Normal 3 5 4 2 3 3 2" xfId="15654" xr:uid="{3BC93CC3-5F0F-412D-B6BE-A2906478A47B}"/>
    <cellStyle name="Normal 3 5 4 2 3 3 2 2" xfId="32311" xr:uid="{8C43C89A-D1F2-4523-8BAD-B830A90F73BB}"/>
    <cellStyle name="Normal 3 5 4 2 3 3 3" xfId="23983" xr:uid="{C4DC2E90-BA45-494C-87E4-F5987DB18B63}"/>
    <cellStyle name="Normal 3 5 4 2 3 4" xfId="10102" xr:uid="{9F394C19-B2D5-48DA-85D0-948AD2C637F5}"/>
    <cellStyle name="Normal 3 5 4 2 3 4 2" xfId="26759" xr:uid="{4540DB58-E7A5-4472-A4E3-22B57437A9B4}"/>
    <cellStyle name="Normal 3 5 4 2 3 5" xfId="18431" xr:uid="{A36240CF-2C04-40FF-A478-D8B7932740B8}"/>
    <cellStyle name="Normal 3 5 4 2 4" xfId="3221" xr:uid="{70286188-762B-449D-9997-58F3F0B261B4}"/>
    <cellStyle name="Normal 3 5 4 2 4 2" xfId="11551" xr:uid="{9153ABD2-2417-45C5-A20E-C2328DB53EDA}"/>
    <cellStyle name="Normal 3 5 4 2 4 2 2" xfId="28208" xr:uid="{C7E32E07-5306-41D2-A67D-1250AA0C3E3E}"/>
    <cellStyle name="Normal 3 5 4 2 4 3" xfId="19880" xr:uid="{B19AC752-2C91-40AB-BF75-4B5E2328537D}"/>
    <cellStyle name="Normal 3 5 4 2 5" xfId="5997" xr:uid="{73A1448D-E0A1-40B0-A51A-95EED1DBD3AF}"/>
    <cellStyle name="Normal 3 5 4 2 5 2" xfId="14327" xr:uid="{27D9C71A-89F9-476F-8857-3B962CBCF4D0}"/>
    <cellStyle name="Normal 3 5 4 2 5 2 2" xfId="30984" xr:uid="{ECBBE9AD-4A2A-49D8-B215-FC63B5551A3B}"/>
    <cellStyle name="Normal 3 5 4 2 5 3" xfId="22656" xr:uid="{B0675549-1564-4BEB-A5E1-F9604F95FB55}"/>
    <cellStyle name="Normal 3 5 4 2 6" xfId="8775" xr:uid="{C5B236C2-9659-4BF1-AB7B-88A96C9AB18D}"/>
    <cellStyle name="Normal 3 5 4 2 6 2" xfId="25432" xr:uid="{0D01F36A-E89F-48EE-ADCA-F0B9EEEA0BFA}"/>
    <cellStyle name="Normal 3 5 4 2 7" xfId="17104" xr:uid="{C12A724C-6425-4E78-BB2A-1C1C3AE7BDE4}"/>
    <cellStyle name="Normal 3 5 4 3" xfId="664" xr:uid="{E00B67FC-4633-4478-8289-8ADAA0DA29EB}"/>
    <cellStyle name="Normal 3 5 4 3 2" xfId="1994" xr:uid="{C39115EE-C2F2-48B7-B0AD-F271E7D5308E}"/>
    <cellStyle name="Normal 3 5 4 3 2 2" xfId="4784" xr:uid="{F88E80CE-04D4-4525-96FA-210F2517766B}"/>
    <cellStyle name="Normal 3 5 4 3 2 2 2" xfId="13114" xr:uid="{8AD97635-8629-45BC-A18C-910B66D3EC7D}"/>
    <cellStyle name="Normal 3 5 4 3 2 2 2 2" xfId="29771" xr:uid="{587163B5-D1CC-4977-95F3-51D632C03C06}"/>
    <cellStyle name="Normal 3 5 4 3 2 2 3" xfId="21443" xr:uid="{6D11FAC4-1337-462A-9AF3-393080C6214D}"/>
    <cellStyle name="Normal 3 5 4 3 2 3" xfId="7560" xr:uid="{71848221-5E3A-4D86-8DE2-65CCC70EECB4}"/>
    <cellStyle name="Normal 3 5 4 3 2 3 2" xfId="15890" xr:uid="{ED47B0ED-547E-4C06-8D4B-30851FBC6291}"/>
    <cellStyle name="Normal 3 5 4 3 2 3 2 2" xfId="32547" xr:uid="{5D3D8A3E-8286-4C1A-93FA-4711266977CE}"/>
    <cellStyle name="Normal 3 5 4 3 2 3 3" xfId="24219" xr:uid="{0FF8C6D7-1694-4181-BE17-E29692CDE421}"/>
    <cellStyle name="Normal 3 5 4 3 2 4" xfId="10338" xr:uid="{DE35F49E-952D-4DEB-9DD8-D5A4307CCD8D}"/>
    <cellStyle name="Normal 3 5 4 3 2 4 2" xfId="26995" xr:uid="{478945D6-418E-4770-A97D-C9A8B0F383F2}"/>
    <cellStyle name="Normal 3 5 4 3 2 5" xfId="18667" xr:uid="{264C7CA1-D8A5-46AF-88D2-2B362500B2FD}"/>
    <cellStyle name="Normal 3 5 4 3 3" xfId="3457" xr:uid="{6D6EED19-D0AD-4AD6-96E5-DB606F881877}"/>
    <cellStyle name="Normal 3 5 4 3 3 2" xfId="11787" xr:uid="{547BE7B0-AA12-433E-A4C5-8773AFAF848C}"/>
    <cellStyle name="Normal 3 5 4 3 3 2 2" xfId="28444" xr:uid="{48FC108D-C527-4C4C-B4C4-E7E0569AF1C0}"/>
    <cellStyle name="Normal 3 5 4 3 3 3" xfId="20116" xr:uid="{63B2C323-B518-406A-91C4-57D92B028B8E}"/>
    <cellStyle name="Normal 3 5 4 3 4" xfId="6233" xr:uid="{DA75A8AF-794F-451B-AF3C-7C08D102762F}"/>
    <cellStyle name="Normal 3 5 4 3 4 2" xfId="14563" xr:uid="{E28E6A05-DDCB-4788-948B-6CB7E1D43F4B}"/>
    <cellStyle name="Normal 3 5 4 3 4 2 2" xfId="31220" xr:uid="{CD683B2E-C1A0-4DDF-A5B8-EFD44B33EA81}"/>
    <cellStyle name="Normal 3 5 4 3 4 3" xfId="22892" xr:uid="{0E651818-8310-463B-8D5E-DF279B94D590}"/>
    <cellStyle name="Normal 3 5 4 3 5" xfId="9011" xr:uid="{C2090BA0-DA47-4D7F-B9EC-FDBDD885F6EA}"/>
    <cellStyle name="Normal 3 5 4 3 5 2" xfId="25668" xr:uid="{BF6F4941-F1A6-47D5-B131-578F77E79DFA}"/>
    <cellStyle name="Normal 3 5 4 3 6" xfId="17340" xr:uid="{1C4C3BEC-91C8-4FC2-85C3-43222CE7E7C3}"/>
    <cellStyle name="Normal 3 5 4 4" xfId="1141" xr:uid="{5C08FEC3-E79E-4185-87BF-EC6CFA42D5B2}"/>
    <cellStyle name="Normal 3 5 4 4 2" xfId="2469" xr:uid="{4B1136A6-9520-423E-B8B1-25407A87914B}"/>
    <cellStyle name="Normal 3 5 4 4 2 2" xfId="5259" xr:uid="{CD5CEA74-019B-4C4A-A8E2-D1A6BF5D9D3F}"/>
    <cellStyle name="Normal 3 5 4 4 2 2 2" xfId="13589" xr:uid="{E497F183-5323-4155-B32F-0BE77532ECE5}"/>
    <cellStyle name="Normal 3 5 4 4 2 2 2 2" xfId="30246" xr:uid="{06797786-F74E-4430-8CF0-C4AA8B66E5E0}"/>
    <cellStyle name="Normal 3 5 4 4 2 2 3" xfId="21918" xr:uid="{F560FB28-7784-406C-A268-790A4EBC8BAB}"/>
    <cellStyle name="Normal 3 5 4 4 2 3" xfId="8035" xr:uid="{EE62C798-CB0A-4586-9DBA-FA578535ADF3}"/>
    <cellStyle name="Normal 3 5 4 4 2 3 2" xfId="16365" xr:uid="{1E0BEDAA-FA75-481C-95DD-F976E9274E71}"/>
    <cellStyle name="Normal 3 5 4 4 2 3 2 2" xfId="33022" xr:uid="{02D412AE-5110-411F-8B49-C0B22A417EF9}"/>
    <cellStyle name="Normal 3 5 4 4 2 3 3" xfId="24694" xr:uid="{2DE5B210-AAAF-4056-8BDC-655F0C0192D6}"/>
    <cellStyle name="Normal 3 5 4 4 2 4" xfId="10813" xr:uid="{D9439E3E-9101-46B9-AF1E-34316C737C00}"/>
    <cellStyle name="Normal 3 5 4 4 2 4 2" xfId="27470" xr:uid="{F035E01C-C0D7-4D00-8548-2F8DE2D600C2}"/>
    <cellStyle name="Normal 3 5 4 4 2 5" xfId="19142" xr:uid="{E488F732-E7B5-4288-B2FC-7146B1418CDE}"/>
    <cellStyle name="Normal 3 5 4 4 3" xfId="3932" xr:uid="{7902CD79-D408-4519-91B6-853A4ECF1D84}"/>
    <cellStyle name="Normal 3 5 4 4 3 2" xfId="12262" xr:uid="{8EAB6C1C-4AC7-4308-8F63-3A482EF5CC42}"/>
    <cellStyle name="Normal 3 5 4 4 3 2 2" xfId="28919" xr:uid="{962A44D6-BF8A-4D12-B22E-5E181D2BD85F}"/>
    <cellStyle name="Normal 3 5 4 4 3 3" xfId="20591" xr:uid="{B76D762D-5B6D-49E1-BC8B-A8B9765E12D0}"/>
    <cellStyle name="Normal 3 5 4 4 4" xfId="6708" xr:uid="{806E034A-8F52-4214-9365-800C48BEBCCF}"/>
    <cellStyle name="Normal 3 5 4 4 4 2" xfId="15038" xr:uid="{CEA92E09-8192-443D-B8E9-A4B8969E6898}"/>
    <cellStyle name="Normal 3 5 4 4 4 2 2" xfId="31695" xr:uid="{3BB21F42-3303-4988-BA18-2986D39CC0F9}"/>
    <cellStyle name="Normal 3 5 4 4 4 3" xfId="23367" xr:uid="{AA18977E-F9C9-4888-8212-70C7D5A943EF}"/>
    <cellStyle name="Normal 3 5 4 4 5" xfId="9486" xr:uid="{F0B2651A-8361-4905-AA9E-7215350981CE}"/>
    <cellStyle name="Normal 3 5 4 4 5 2" xfId="26143" xr:uid="{86F4F259-B2CD-4B0D-8C62-163A43A37E10}"/>
    <cellStyle name="Normal 3 5 4 4 6" xfId="17815" xr:uid="{57ED974D-3B56-4414-A7A1-36F9D7624409}"/>
    <cellStyle name="Normal 3 5 4 5" xfId="1521" xr:uid="{7492EC24-1750-4441-878A-B8FA2F0DB25B}"/>
    <cellStyle name="Normal 3 5 4 5 2" xfId="4311" xr:uid="{0CACA664-89AC-42D3-B679-D64FE50E20DC}"/>
    <cellStyle name="Normal 3 5 4 5 2 2" xfId="12641" xr:uid="{9283112B-2C18-424E-9C0C-ECCB97871C60}"/>
    <cellStyle name="Normal 3 5 4 5 2 2 2" xfId="29298" xr:uid="{0A93C838-45D1-4048-87E2-14C9C55C8DA2}"/>
    <cellStyle name="Normal 3 5 4 5 2 3" xfId="20970" xr:uid="{A01727FA-377D-48D3-94F7-55107B531AE1}"/>
    <cellStyle name="Normal 3 5 4 5 3" xfId="7087" xr:uid="{5D360027-E2BF-45B9-9941-CA3057FFB7EC}"/>
    <cellStyle name="Normal 3 5 4 5 3 2" xfId="15417" xr:uid="{B93726E4-E992-4332-8877-78E14849B150}"/>
    <cellStyle name="Normal 3 5 4 5 3 2 2" xfId="32074" xr:uid="{2933EA27-7E2F-4618-A37B-8C3387D1F5D4}"/>
    <cellStyle name="Normal 3 5 4 5 3 3" xfId="23746" xr:uid="{7ABE53E7-6077-4858-BB8F-5B773C248104}"/>
    <cellStyle name="Normal 3 5 4 5 4" xfId="9865" xr:uid="{A0B16BC9-6CAF-46E6-AD24-DF362719073F}"/>
    <cellStyle name="Normal 3 5 4 5 4 2" xfId="26522" xr:uid="{D7621719-C457-4296-A371-87D9CA15A05B}"/>
    <cellStyle name="Normal 3 5 4 5 5" xfId="18194" xr:uid="{F838E48E-C79E-4480-A9ED-68D2AA31B368}"/>
    <cellStyle name="Normal 3 5 4 6" xfId="2984" xr:uid="{176FD23F-E20D-4A68-B199-844532EE9421}"/>
    <cellStyle name="Normal 3 5 4 6 2" xfId="11314" xr:uid="{DF4A2B5D-41FD-478A-A176-70643A83719F}"/>
    <cellStyle name="Normal 3 5 4 6 2 2" xfId="27971" xr:uid="{C6E777DA-8E82-47A3-A876-BFC40DBBEBAC}"/>
    <cellStyle name="Normal 3 5 4 6 3" xfId="19643" xr:uid="{16022AB6-E526-49FD-A38D-407A4A59F69D}"/>
    <cellStyle name="Normal 3 5 4 7" xfId="5760" xr:uid="{3021ABC1-90AF-439B-8B4E-8241EF900097}"/>
    <cellStyle name="Normal 3 5 4 7 2" xfId="14090" xr:uid="{925EC1F3-16D4-4B00-B4CE-C01BE597AC42}"/>
    <cellStyle name="Normal 3 5 4 7 2 2" xfId="30747" xr:uid="{7AD55A52-32FA-4507-AEBF-717FB0D5EA52}"/>
    <cellStyle name="Normal 3 5 4 7 3" xfId="22419" xr:uid="{80E77CFC-B46F-4496-9B67-F4F810A30AFD}"/>
    <cellStyle name="Normal 3 5 4 8" xfId="8538" xr:uid="{B2BEC6E8-742D-42C7-8FAC-E2A7575A9DF3}"/>
    <cellStyle name="Normal 3 5 4 8 2" xfId="25195" xr:uid="{FED73CEF-47DD-4626-92EC-1A8951D07C95}"/>
    <cellStyle name="Normal 3 5 4 9" xfId="16867" xr:uid="{95C9A7F5-DE21-406B-9546-6FB3E107372D}"/>
    <cellStyle name="Normal 3 5 5" xfId="294" xr:uid="{24D2CDCE-C5C8-4282-96CA-94E67B127606}"/>
    <cellStyle name="Normal 3 5 5 2" xfId="776" xr:uid="{B17503BD-B240-4E46-A352-737DA7D1A93A}"/>
    <cellStyle name="Normal 3 5 5 2 2" xfId="2104" xr:uid="{DD0848F7-AD33-4B6E-837F-364A03577E0D}"/>
    <cellStyle name="Normal 3 5 5 2 2 2" xfId="4894" xr:uid="{3A149B7F-4FFC-4EA9-B47B-C661BD7B2160}"/>
    <cellStyle name="Normal 3 5 5 2 2 2 2" xfId="13224" xr:uid="{6A26C333-0779-4BCD-B901-1E00219D9559}"/>
    <cellStyle name="Normal 3 5 5 2 2 2 2 2" xfId="29881" xr:uid="{D96998AE-02AB-4EF1-A2A6-2BFD37E4B3AC}"/>
    <cellStyle name="Normal 3 5 5 2 2 2 3" xfId="21553" xr:uid="{FE5D73EA-8082-4274-BCBF-781F6BAC02B4}"/>
    <cellStyle name="Normal 3 5 5 2 2 3" xfId="7670" xr:uid="{851567D1-455D-41B6-B52B-6C0429C6371C}"/>
    <cellStyle name="Normal 3 5 5 2 2 3 2" xfId="16000" xr:uid="{23DC9A96-4BBA-4ADA-9474-10C7167B3A91}"/>
    <cellStyle name="Normal 3 5 5 2 2 3 2 2" xfId="32657" xr:uid="{88A4F350-5C12-46E6-BB0E-AD9F802D7365}"/>
    <cellStyle name="Normal 3 5 5 2 2 3 3" xfId="24329" xr:uid="{7D020ED5-6483-411E-8388-64F433E5889B}"/>
    <cellStyle name="Normal 3 5 5 2 2 4" xfId="10448" xr:uid="{99AC63EB-F016-4CAC-BD04-5FBBF1D1E9B8}"/>
    <cellStyle name="Normal 3 5 5 2 2 4 2" xfId="27105" xr:uid="{BA932E89-5C2E-4722-A7DB-017FDF6CA26C}"/>
    <cellStyle name="Normal 3 5 5 2 2 5" xfId="18777" xr:uid="{F2C70B54-EFFF-4C03-AF12-CA0818762912}"/>
    <cellStyle name="Normal 3 5 5 2 3" xfId="3567" xr:uid="{DEAB7C00-EB8A-42BA-AF62-57B8C9765998}"/>
    <cellStyle name="Normal 3 5 5 2 3 2" xfId="11897" xr:uid="{F9691178-AF61-47A7-94AF-9DEE15D20A56}"/>
    <cellStyle name="Normal 3 5 5 2 3 2 2" xfId="28554" xr:uid="{8B0218F6-8F7B-4DF9-9D2C-61DE956A029A}"/>
    <cellStyle name="Normal 3 5 5 2 3 3" xfId="20226" xr:uid="{C8E050CA-BEC3-469D-9AAC-B41BF934AFDE}"/>
    <cellStyle name="Normal 3 5 5 2 4" xfId="6343" xr:uid="{5B310398-904A-47AD-A935-187AC26D1AB7}"/>
    <cellStyle name="Normal 3 5 5 2 4 2" xfId="14673" xr:uid="{57842107-2B42-42A9-B02B-3BF7CEB9E9F4}"/>
    <cellStyle name="Normal 3 5 5 2 4 2 2" xfId="31330" xr:uid="{8AE49457-3CD4-46A8-AAA8-D2A4BDEC719A}"/>
    <cellStyle name="Normal 3 5 5 2 4 3" xfId="23002" xr:uid="{93977327-9B1B-4473-9198-0BF0DD06B5D0}"/>
    <cellStyle name="Normal 3 5 5 2 5" xfId="9121" xr:uid="{13CD6A4F-8E4E-460B-9DC8-7AC6A147C45F}"/>
    <cellStyle name="Normal 3 5 5 2 5 2" xfId="25778" xr:uid="{93EA84D3-D567-4506-A76D-B1032ADB8241}"/>
    <cellStyle name="Normal 3 5 5 2 6" xfId="17450" xr:uid="{FD953E79-7DB4-4AE4-B1DB-389A89EF6B4C}"/>
    <cellStyle name="Normal 3 5 5 3" xfId="1624" xr:uid="{3ED35E92-746B-4448-9E17-601BF023FE61}"/>
    <cellStyle name="Normal 3 5 5 3 2" xfId="4414" xr:uid="{86B8BE33-D7CD-40C1-B03E-2F927E3490A5}"/>
    <cellStyle name="Normal 3 5 5 3 2 2" xfId="12744" xr:uid="{1B53C577-656C-4F63-8631-7D857FD16612}"/>
    <cellStyle name="Normal 3 5 5 3 2 2 2" xfId="29401" xr:uid="{5C390347-BCA2-44B1-A551-A02A32FBCCDF}"/>
    <cellStyle name="Normal 3 5 5 3 2 3" xfId="21073" xr:uid="{1E127471-28B6-428A-A0E7-4F858EC3416E}"/>
    <cellStyle name="Normal 3 5 5 3 3" xfId="7190" xr:uid="{552F7883-5BFF-4EED-8343-995CDCD5C8B3}"/>
    <cellStyle name="Normal 3 5 5 3 3 2" xfId="15520" xr:uid="{1400D706-9046-4099-BE48-5A4F7671D24A}"/>
    <cellStyle name="Normal 3 5 5 3 3 2 2" xfId="32177" xr:uid="{DDF363D6-57AF-452D-ACCE-EBA3D528A839}"/>
    <cellStyle name="Normal 3 5 5 3 3 3" xfId="23849" xr:uid="{73BF1F53-858A-4186-BD4F-6ED069AA78CD}"/>
    <cellStyle name="Normal 3 5 5 3 4" xfId="9968" xr:uid="{9D66BD0E-D4A3-4342-B2DD-872BA3E3F79A}"/>
    <cellStyle name="Normal 3 5 5 3 4 2" xfId="26625" xr:uid="{6B0F9986-E482-4CAF-A557-BCAB50B3B3D7}"/>
    <cellStyle name="Normal 3 5 5 3 5" xfId="18297" xr:uid="{39103E0D-8057-461C-B7B3-AEF91D8C29CB}"/>
    <cellStyle name="Normal 3 5 5 4" xfId="3087" xr:uid="{70EFE331-0E93-48B4-B5E0-6935166C2B2D}"/>
    <cellStyle name="Normal 3 5 5 4 2" xfId="11417" xr:uid="{1B5E71EA-5DF7-4098-B9D5-F3842D8BFF4C}"/>
    <cellStyle name="Normal 3 5 5 4 2 2" xfId="28074" xr:uid="{C123E8EE-C7DA-421D-BC70-EA8DB3FF7934}"/>
    <cellStyle name="Normal 3 5 5 4 3" xfId="19746" xr:uid="{17F13E57-DA29-45FB-909E-90C4AA28EAE2}"/>
    <cellStyle name="Normal 3 5 5 5" xfId="5863" xr:uid="{17208401-5493-4FD0-91FD-420CEC770605}"/>
    <cellStyle name="Normal 3 5 5 5 2" xfId="14193" xr:uid="{CC8BD4EF-5A4B-4E58-8378-0A97A6A9F6B2}"/>
    <cellStyle name="Normal 3 5 5 5 2 2" xfId="30850" xr:uid="{38D6A8C1-FEAF-479A-99B3-95AA94AE0FF5}"/>
    <cellStyle name="Normal 3 5 5 5 3" xfId="22522" xr:uid="{572CA198-CC22-41E8-9460-02F3EE97A59A}"/>
    <cellStyle name="Normal 3 5 5 6" xfId="8641" xr:uid="{AFC9C03F-6070-4112-9DA4-D0DC5E47A7C0}"/>
    <cellStyle name="Normal 3 5 5 6 2" xfId="25298" xr:uid="{5BF963BA-567E-4FAA-9048-35F9AA5FA9AC}"/>
    <cellStyle name="Normal 3 5 5 7" xfId="16970" xr:uid="{8B973546-9F52-4B08-8EA5-CE38AAF2B7F7}"/>
    <cellStyle name="Normal 3 5 5 8" xfId="35627" xr:uid="{890451DC-3941-484E-8F24-E5B5BF4299A0}"/>
    <cellStyle name="Normal 3 5 6" xfId="530" xr:uid="{56DC1DD7-E566-4E2A-BFD0-0D47AC55C858}"/>
    <cellStyle name="Normal 3 5 6 2" xfId="1860" xr:uid="{02F9082B-99B2-45F1-B7A4-C754BD71E24F}"/>
    <cellStyle name="Normal 3 5 6 2 2" xfId="4650" xr:uid="{282F2C84-9636-4DDA-AEBE-55A8F0BD5720}"/>
    <cellStyle name="Normal 3 5 6 2 2 2" xfId="12980" xr:uid="{1A653F88-AFCB-4DF1-861B-4C8F02676412}"/>
    <cellStyle name="Normal 3 5 6 2 2 2 2" xfId="29637" xr:uid="{B8E6DC73-D39C-49DB-A633-395B5647F7A8}"/>
    <cellStyle name="Normal 3 5 6 2 2 3" xfId="21309" xr:uid="{39D14029-69C6-4BEA-BAA1-30A8A6281D2D}"/>
    <cellStyle name="Normal 3 5 6 2 3" xfId="7426" xr:uid="{5AD1365D-DDED-47F1-BC51-A594D22CD562}"/>
    <cellStyle name="Normal 3 5 6 2 3 2" xfId="15756" xr:uid="{AC9C8FFA-D372-4674-A6BF-0746E7F03C16}"/>
    <cellStyle name="Normal 3 5 6 2 3 2 2" xfId="32413" xr:uid="{2249A1EC-D3C5-4BB6-8CE9-30FD3FB4967A}"/>
    <cellStyle name="Normal 3 5 6 2 3 3" xfId="24085" xr:uid="{08709012-644C-466E-9453-C92D709D7670}"/>
    <cellStyle name="Normal 3 5 6 2 4" xfId="10204" xr:uid="{69F07ABC-CA6D-4FB1-8296-B8994A969D6E}"/>
    <cellStyle name="Normal 3 5 6 2 4 2" xfId="26861" xr:uid="{74B7DA56-0529-455F-B8E1-10556E508E3D}"/>
    <cellStyle name="Normal 3 5 6 2 5" xfId="18533" xr:uid="{8298D500-1ACA-4B0C-8B43-C6838105B68B}"/>
    <cellStyle name="Normal 3 5 6 3" xfId="3323" xr:uid="{98C3764E-3C96-4D85-B33E-BB9443891015}"/>
    <cellStyle name="Normal 3 5 6 3 2" xfId="11653" xr:uid="{2DE07CA7-DCA1-4DD4-BF1F-513F28398277}"/>
    <cellStyle name="Normal 3 5 6 3 2 2" xfId="28310" xr:uid="{6EBC24BC-3424-47F7-86A5-6E55952A9334}"/>
    <cellStyle name="Normal 3 5 6 3 3" xfId="19982" xr:uid="{9E770E03-32A6-432A-B546-0C65C16B7A96}"/>
    <cellStyle name="Normal 3 5 6 4" xfId="6099" xr:uid="{B365A198-96E3-4851-98A6-932A1CE0C8C4}"/>
    <cellStyle name="Normal 3 5 6 4 2" xfId="14429" xr:uid="{E298F101-B34E-4676-9CBD-138FA3399530}"/>
    <cellStyle name="Normal 3 5 6 4 2 2" xfId="31086" xr:uid="{63AF08E9-2A43-4D45-AB72-F5196114D144}"/>
    <cellStyle name="Normal 3 5 6 4 3" xfId="22758" xr:uid="{08031E47-18FF-44A4-9FF5-D0414C0ADFC3}"/>
    <cellStyle name="Normal 3 5 6 5" xfId="8877" xr:uid="{4809D85B-46BC-49A4-A28C-782557E959D9}"/>
    <cellStyle name="Normal 3 5 6 5 2" xfId="25534" xr:uid="{C3B3967A-1D0F-49F7-8992-D5B74E486B17}"/>
    <cellStyle name="Normal 3 5 6 6" xfId="17206" xr:uid="{1EB8DAF5-D490-4072-A219-C8482C51CAD6}"/>
    <cellStyle name="Normal 3 5 6 7" xfId="35628" xr:uid="{12FBBC71-4BA4-44D2-A701-438CD7903AF4}"/>
    <cellStyle name="Normal 3 5 7" xfId="1007" xr:uid="{CBED2B58-9418-406F-AA66-452D4AC09889}"/>
    <cellStyle name="Normal 3 5 7 2" xfId="2335" xr:uid="{F2892F41-B536-4CCB-99FE-2141AC9C0940}"/>
    <cellStyle name="Normal 3 5 7 2 2" xfId="5125" xr:uid="{201D9B1E-6B5B-4C9D-844F-A43CD4B9F62F}"/>
    <cellStyle name="Normal 3 5 7 2 2 2" xfId="13455" xr:uid="{F8316CB4-3210-4626-874B-58D051108D34}"/>
    <cellStyle name="Normal 3 5 7 2 2 2 2" xfId="30112" xr:uid="{3B8F0C07-C734-4DE9-AB48-72395AE27428}"/>
    <cellStyle name="Normal 3 5 7 2 2 3" xfId="21784" xr:uid="{2CEFA59E-A9CD-4445-9DCD-52EB91FE32B8}"/>
    <cellStyle name="Normal 3 5 7 2 3" xfId="7901" xr:uid="{96DBA9CD-FC00-4B44-A998-DDA88F8F9C3C}"/>
    <cellStyle name="Normal 3 5 7 2 3 2" xfId="16231" xr:uid="{00CE65E4-7DAF-47A6-BD87-A3EC0AA943B5}"/>
    <cellStyle name="Normal 3 5 7 2 3 2 2" xfId="32888" xr:uid="{3FA3DB25-9EA5-40C4-BBC0-6B04B76D5015}"/>
    <cellStyle name="Normal 3 5 7 2 3 3" xfId="24560" xr:uid="{12BE11F4-56D5-486D-B73D-DAE39AF34B0E}"/>
    <cellStyle name="Normal 3 5 7 2 4" xfId="10679" xr:uid="{AEECADC4-D5F9-47E1-BAC6-9DEED9A9315F}"/>
    <cellStyle name="Normal 3 5 7 2 4 2" xfId="27336" xr:uid="{5228D5E1-BFB4-4E21-85A0-3F0EE581FD26}"/>
    <cellStyle name="Normal 3 5 7 2 5" xfId="19008" xr:uid="{187B12BA-25C9-4E99-BD63-58B1A902A88A}"/>
    <cellStyle name="Normal 3 5 7 3" xfId="3798" xr:uid="{CCCC6623-9B69-4FB8-8431-E7BA353E9B4B}"/>
    <cellStyle name="Normal 3 5 7 3 2" xfId="12128" xr:uid="{43C2E3DD-94F5-4F14-B2D9-0E4DEDC74042}"/>
    <cellStyle name="Normal 3 5 7 3 2 2" xfId="28785" xr:uid="{1195AC1F-572B-4C96-B600-5CCC815B6CB2}"/>
    <cellStyle name="Normal 3 5 7 3 3" xfId="20457" xr:uid="{2B7CCBB7-7021-4B32-9A39-0827C83F142B}"/>
    <cellStyle name="Normal 3 5 7 4" xfId="6574" xr:uid="{DFD403DE-4573-4910-8B0B-E437CFB0ADE5}"/>
    <cellStyle name="Normal 3 5 7 4 2" xfId="14904" xr:uid="{48942AE7-0CE0-4A0D-8EBE-D0019B737902}"/>
    <cellStyle name="Normal 3 5 7 4 2 2" xfId="31561" xr:uid="{7CAC17F2-7512-4169-A74D-BE10E0229047}"/>
    <cellStyle name="Normal 3 5 7 4 3" xfId="23233" xr:uid="{A1BE15E1-1639-46FC-8C8C-F570CE613E3E}"/>
    <cellStyle name="Normal 3 5 7 5" xfId="9352" xr:uid="{56529584-6BF8-482C-87C3-5C774B8359B3}"/>
    <cellStyle name="Normal 3 5 7 5 2" xfId="26009" xr:uid="{160C5095-6642-46D6-8B6D-6A6194A8833A}"/>
    <cellStyle name="Normal 3 5 7 6" xfId="17681" xr:uid="{3BD05121-5C5B-4AA5-97B0-8C52E6F42197}"/>
    <cellStyle name="Normal 3 5 7 7" xfId="35629" xr:uid="{54B01CB6-437C-4658-8BA9-7FFD5AC488E0}"/>
    <cellStyle name="Normal 3 5 8" xfId="1286" xr:uid="{8E7C1A30-9414-4E15-B8A9-7A254C39CA28}"/>
    <cellStyle name="Normal 3 5 8 2" xfId="2614" xr:uid="{26A76C67-9B84-4DC1-9ACB-E765D1B0FCA3}"/>
    <cellStyle name="Normal 3 5 8 2 2" xfId="5404" xr:uid="{CBCF7557-765A-4944-9472-CD7E24D481CB}"/>
    <cellStyle name="Normal 3 5 8 2 2 2" xfId="13734" xr:uid="{07BB4548-06FC-457E-9641-9972DFA9DF4E}"/>
    <cellStyle name="Normal 3 5 8 2 2 2 2" xfId="30391" xr:uid="{D0D9539C-6760-4126-A640-3DF3CC26C24C}"/>
    <cellStyle name="Normal 3 5 8 2 2 3" xfId="22063" xr:uid="{7B233655-C99B-49A8-B5D8-3D7BFC9BD7A4}"/>
    <cellStyle name="Normal 3 5 8 2 3" xfId="8180" xr:uid="{0CD64F46-5AC5-425E-A1E3-277D0D4D6769}"/>
    <cellStyle name="Normal 3 5 8 2 3 2" xfId="16510" xr:uid="{012C4D2E-BF17-4F4E-9856-D9C666C5E573}"/>
    <cellStyle name="Normal 3 5 8 2 3 2 2" xfId="33167" xr:uid="{FFA667B9-1B1B-435A-A0AD-66FC7F875189}"/>
    <cellStyle name="Normal 3 5 8 2 3 3" xfId="24839" xr:uid="{3CB8DFB8-8A3C-42E5-ABF6-256F58EB45D6}"/>
    <cellStyle name="Normal 3 5 8 2 4" xfId="10958" xr:uid="{0B1FD5E6-E81E-4424-B79C-091F60571AD2}"/>
    <cellStyle name="Normal 3 5 8 2 4 2" xfId="27615" xr:uid="{042D78A9-2873-4E03-BDC4-BB8F2F123568}"/>
    <cellStyle name="Normal 3 5 8 2 5" xfId="19287" xr:uid="{47458772-320D-43B8-BFED-DEE63B5AA4CD}"/>
    <cellStyle name="Normal 3 5 8 3" xfId="4077" xr:uid="{8737186C-AB35-433E-B04D-EBBB87C717E5}"/>
    <cellStyle name="Normal 3 5 8 3 2" xfId="12407" xr:uid="{D3E19E77-E07C-473F-B737-6ED58279AD37}"/>
    <cellStyle name="Normal 3 5 8 3 2 2" xfId="29064" xr:uid="{0151C807-E76D-4D20-9D47-722A0725983A}"/>
    <cellStyle name="Normal 3 5 8 3 3" xfId="20736" xr:uid="{3DE3EF4C-79E5-4831-9547-7F549F8B6B50}"/>
    <cellStyle name="Normal 3 5 8 4" xfId="6853" xr:uid="{18CF5D23-E4C5-4283-8A11-615A5E0EC28D}"/>
    <cellStyle name="Normal 3 5 8 4 2" xfId="15183" xr:uid="{E3ECC58A-DC4F-4336-9C8E-27AA8FAFEADD}"/>
    <cellStyle name="Normal 3 5 8 4 2 2" xfId="31840" xr:uid="{B4C2CEB3-0616-4254-BABA-FC3DDA4C69E8}"/>
    <cellStyle name="Normal 3 5 8 4 3" xfId="23512" xr:uid="{F190C6D2-DF52-4D6D-97DC-ADF2D755FB6D}"/>
    <cellStyle name="Normal 3 5 8 5" xfId="9631" xr:uid="{614E4E21-4533-4A39-9F27-5F9670A137EC}"/>
    <cellStyle name="Normal 3 5 8 5 2" xfId="26288" xr:uid="{9FB1A9E7-9A0C-4F66-81BF-5B53E8D89001}"/>
    <cellStyle name="Normal 3 5 8 6" xfId="17960" xr:uid="{2F70E117-D74F-49C5-ACB0-0B86453DC9A4}"/>
    <cellStyle name="Normal 3 5 8 7" xfId="35630" xr:uid="{E3B35ACB-65F9-439F-B4F2-9AD1B05BEADA}"/>
    <cellStyle name="Normal 3 5 9" xfId="1404" xr:uid="{BB0A52C3-7A37-49DD-B12A-193AE699D56C}"/>
    <cellStyle name="Normal 3 5 9 2" xfId="4195" xr:uid="{8C2F5441-4B1E-4ADC-95C2-58EEE5D9620C}"/>
    <cellStyle name="Normal 3 5 9 2 2" xfId="12525" xr:uid="{95117207-F6DA-412D-B1C6-F3172B736055}"/>
    <cellStyle name="Normal 3 5 9 2 2 2" xfId="29182" xr:uid="{9D35AA0A-5E57-4F89-A6CA-73AEF4C31F7A}"/>
    <cellStyle name="Normal 3 5 9 2 3" xfId="20854" xr:uid="{E8107962-3166-4251-BA91-0C1F19D6C139}"/>
    <cellStyle name="Normal 3 5 9 3" xfId="6971" xr:uid="{29806F9C-9A11-4E42-B05B-17834F43815B}"/>
    <cellStyle name="Normal 3 5 9 3 2" xfId="15301" xr:uid="{F1C3CD1E-1660-4441-961C-9AF59C2EA802}"/>
    <cellStyle name="Normal 3 5 9 3 2 2" xfId="31958" xr:uid="{21192D79-F045-479B-B175-5A7927FAEF4F}"/>
    <cellStyle name="Normal 3 5 9 3 3" xfId="23630" xr:uid="{93C48C4B-C9B1-424F-B2D7-421182C06EF6}"/>
    <cellStyle name="Normal 3 5 9 4" xfId="9749" xr:uid="{9EBBE73E-13A4-4FC8-8D0B-A315CE1202BA}"/>
    <cellStyle name="Normal 3 5 9 4 2" xfId="26406" xr:uid="{55D3D5E7-CD42-48CA-8C91-8FB26219EC20}"/>
    <cellStyle name="Normal 3 5 9 5" xfId="18078" xr:uid="{8C78F10C-95D8-4AE7-84D9-74F8794589BA}"/>
    <cellStyle name="Normal 3 6" xfId="73" xr:uid="{96970B10-06A5-401A-9470-884C0628EF66}"/>
    <cellStyle name="Normal 3 6 10" xfId="5652" xr:uid="{3E4E5106-3D3B-49FB-B802-AD0BACB3DC69}"/>
    <cellStyle name="Normal 3 6 10 2" xfId="13982" xr:uid="{BB9B9F77-0E28-4C42-98A5-19C18C537721}"/>
    <cellStyle name="Normal 3 6 10 2 2" xfId="30639" xr:uid="{A368FA22-5196-4EA1-ADD3-F86695735E5A}"/>
    <cellStyle name="Normal 3 6 10 3" xfId="22311" xr:uid="{98905497-588C-4D91-84E9-4D64756019C9}"/>
    <cellStyle name="Normal 3 6 11" xfId="8429" xr:uid="{94D4423F-9148-4951-B586-1B3D4249B73A}"/>
    <cellStyle name="Normal 3 6 11 2" xfId="25087" xr:uid="{692B9E66-E42C-43B8-A067-BE7061A306F8}"/>
    <cellStyle name="Normal 3 6 12" xfId="16759" xr:uid="{F50DBF7D-F506-4DBE-9C61-78133870CC7F}"/>
    <cellStyle name="Normal 3 6 13" xfId="35631" xr:uid="{0AA3EEF3-8CD4-43A5-9F3C-15FE78A51DAB}"/>
    <cellStyle name="Normal 3 6 2" xfId="134" xr:uid="{03040C5F-07AA-410A-9BA3-C1A068838331}"/>
    <cellStyle name="Normal 3 6 2 10" xfId="8488" xr:uid="{1BEC118C-EFB9-4742-94C4-3AAC351D4547}"/>
    <cellStyle name="Normal 3 6 2 10 2" xfId="25145" xr:uid="{24D9E0AE-6683-44BD-B106-6846CA0205F1}"/>
    <cellStyle name="Normal 3 6 2 11" xfId="16817" xr:uid="{F080D089-870E-41AB-992E-7F1ADD8E0DFE}"/>
    <cellStyle name="Normal 3 6 2 2" xfId="256" xr:uid="{4D1F55A6-BF40-4901-B9A5-4884A4F8420A}"/>
    <cellStyle name="Normal 3 6 2 2 2" xfId="498" xr:uid="{F00766A3-7D7C-4D6C-83FC-D988F5E6C70E}"/>
    <cellStyle name="Normal 3 6 2 2 2 2" xfId="974" xr:uid="{B4F4D55E-B51C-4EA2-BE0A-E4F8F157FE95}"/>
    <cellStyle name="Normal 3 6 2 2 2 2 2" xfId="2302" xr:uid="{606E14ED-C52D-47A8-B5E8-49C1E8189637}"/>
    <cellStyle name="Normal 3 6 2 2 2 2 2 2" xfId="5092" xr:uid="{C0E7D438-193C-4B5D-B960-01E6FFAD9B88}"/>
    <cellStyle name="Normal 3 6 2 2 2 2 2 2 2" xfId="13422" xr:uid="{3FB68CF9-FA7C-4546-A9EE-9046891EE1C2}"/>
    <cellStyle name="Normal 3 6 2 2 2 2 2 2 2 2" xfId="30079" xr:uid="{8E84D36B-FE02-4CFA-9FDF-34C16C7518B2}"/>
    <cellStyle name="Normal 3 6 2 2 2 2 2 2 3" xfId="21751" xr:uid="{44020C07-7E24-47D9-ABFB-539D778AFCEB}"/>
    <cellStyle name="Normal 3 6 2 2 2 2 2 3" xfId="7868" xr:uid="{A5F3A7A5-E38C-4C10-BC76-9A7C99A43FD0}"/>
    <cellStyle name="Normal 3 6 2 2 2 2 2 3 2" xfId="16198" xr:uid="{8FD28A20-493B-485F-AC86-E563718BFDE9}"/>
    <cellStyle name="Normal 3 6 2 2 2 2 2 3 2 2" xfId="32855" xr:uid="{56750FB6-8049-40BD-B498-82EF47EF03DB}"/>
    <cellStyle name="Normal 3 6 2 2 2 2 2 3 3" xfId="24527" xr:uid="{9265CC67-98B5-4954-8342-08FEDA672E17}"/>
    <cellStyle name="Normal 3 6 2 2 2 2 2 4" xfId="10646" xr:uid="{19748A24-77F3-43EE-92C2-360267539F2C}"/>
    <cellStyle name="Normal 3 6 2 2 2 2 2 4 2" xfId="27303" xr:uid="{DC481BB1-4BA8-442E-B557-550934FD6A15}"/>
    <cellStyle name="Normal 3 6 2 2 2 2 2 5" xfId="18975" xr:uid="{0E577774-2DD6-4691-ABB8-E33372D8FDC6}"/>
    <cellStyle name="Normal 3 6 2 2 2 2 3" xfId="3765" xr:uid="{C6EDBAC9-BBE4-4A02-99D4-DA64ACEF59EB}"/>
    <cellStyle name="Normal 3 6 2 2 2 2 3 2" xfId="12095" xr:uid="{C8D571D7-95DF-439F-960C-0DB4A78158E0}"/>
    <cellStyle name="Normal 3 6 2 2 2 2 3 2 2" xfId="28752" xr:uid="{3724E744-79F7-44F2-ADE7-6D6BD6197281}"/>
    <cellStyle name="Normal 3 6 2 2 2 2 3 3" xfId="20424" xr:uid="{5965AF2C-44F9-4A45-A7D5-C07F716B9B76}"/>
    <cellStyle name="Normal 3 6 2 2 2 2 4" xfId="6541" xr:uid="{1D8D7949-1F78-48D4-A3CB-F1E7324B438B}"/>
    <cellStyle name="Normal 3 6 2 2 2 2 4 2" xfId="14871" xr:uid="{03F72BF3-54BC-431B-8EFE-4C7BA9FDBC73}"/>
    <cellStyle name="Normal 3 6 2 2 2 2 4 2 2" xfId="31528" xr:uid="{79C70FDD-5624-4A95-BFB4-1281F70DADD7}"/>
    <cellStyle name="Normal 3 6 2 2 2 2 4 3" xfId="23200" xr:uid="{F7E43905-BF35-4F11-8822-A26BB8ADABB3}"/>
    <cellStyle name="Normal 3 6 2 2 2 2 5" xfId="9319" xr:uid="{A79C0BBF-5034-4E72-90B3-D60AFDEE6A28}"/>
    <cellStyle name="Normal 3 6 2 2 2 2 5 2" xfId="25976" xr:uid="{711E74E9-E7CA-4FA2-8797-6115756F2DD7}"/>
    <cellStyle name="Normal 3 6 2 2 2 2 6" xfId="17648" xr:uid="{C922A948-18C5-42A8-B26A-604A07FE8A7F}"/>
    <cellStyle name="Normal 3 6 2 2 2 3" xfId="1828" xr:uid="{565B6C03-839C-41BC-854D-61F3BB20F364}"/>
    <cellStyle name="Normal 3 6 2 2 2 3 2" xfId="4618" xr:uid="{D18FA080-1075-4D35-8B2B-1BAB2B2EA465}"/>
    <cellStyle name="Normal 3 6 2 2 2 3 2 2" xfId="12948" xr:uid="{1EA67359-B368-45EE-8B83-74F3710E5D6B}"/>
    <cellStyle name="Normal 3 6 2 2 2 3 2 2 2" xfId="29605" xr:uid="{B7B6C345-E423-4830-BE40-2D455DCD84DE}"/>
    <cellStyle name="Normal 3 6 2 2 2 3 2 3" xfId="21277" xr:uid="{9DBA769E-0D6C-432F-9772-F73CF1817261}"/>
    <cellStyle name="Normal 3 6 2 2 2 3 3" xfId="7394" xr:uid="{3CCDA2F0-61BC-45A2-9EEB-385C0203B7A1}"/>
    <cellStyle name="Normal 3 6 2 2 2 3 3 2" xfId="15724" xr:uid="{3F06EFA6-3B7C-48BB-83C3-F3373B8462A6}"/>
    <cellStyle name="Normal 3 6 2 2 2 3 3 2 2" xfId="32381" xr:uid="{51B818B2-FFC1-42B5-9B03-9FB4B4DCEB83}"/>
    <cellStyle name="Normal 3 6 2 2 2 3 3 3" xfId="24053" xr:uid="{6C4DAADD-A290-456F-9CBF-E57F7CD7C8E0}"/>
    <cellStyle name="Normal 3 6 2 2 2 3 4" xfId="10172" xr:uid="{D8CFED79-2DA9-4F79-9D28-ED186243A915}"/>
    <cellStyle name="Normal 3 6 2 2 2 3 4 2" xfId="26829" xr:uid="{81DF85A7-93E5-4DA4-A690-FC50242C50CB}"/>
    <cellStyle name="Normal 3 6 2 2 2 3 5" xfId="18501" xr:uid="{B577E1A4-28FB-4E0E-8AF9-C267D61B6A58}"/>
    <cellStyle name="Normal 3 6 2 2 2 4" xfId="3291" xr:uid="{1525F3B3-7A1A-4088-8374-D7FD9E870A8E}"/>
    <cellStyle name="Normal 3 6 2 2 2 4 2" xfId="11621" xr:uid="{D734433F-1127-43B3-8FB7-816154DE85B3}"/>
    <cellStyle name="Normal 3 6 2 2 2 4 2 2" xfId="28278" xr:uid="{612B43A2-730F-4599-99BA-44EB0E0D5211}"/>
    <cellStyle name="Normal 3 6 2 2 2 4 3" xfId="19950" xr:uid="{7B193DB0-BEE0-4FF0-92C7-DAB54965E48D}"/>
    <cellStyle name="Normal 3 6 2 2 2 5" xfId="6067" xr:uid="{A08D8DB5-81D3-4DF0-ABE0-63157292515E}"/>
    <cellStyle name="Normal 3 6 2 2 2 5 2" xfId="14397" xr:uid="{89208B74-38FA-48B2-A0AB-8D6D3128C1F4}"/>
    <cellStyle name="Normal 3 6 2 2 2 5 2 2" xfId="31054" xr:uid="{FC6E452A-C5EB-4C1A-AB44-B4F17E6E5486}"/>
    <cellStyle name="Normal 3 6 2 2 2 5 3" xfId="22726" xr:uid="{0BF337B6-E74D-4388-A5B2-25804ED95B8F}"/>
    <cellStyle name="Normal 3 6 2 2 2 6" xfId="8845" xr:uid="{D44123E9-837A-4671-AFA9-7366EDA2191F}"/>
    <cellStyle name="Normal 3 6 2 2 2 6 2" xfId="25502" xr:uid="{B52AC7D4-95DF-424B-BC3D-4CA098E52FF0}"/>
    <cellStyle name="Normal 3 6 2 2 2 7" xfId="17174" xr:uid="{FC925EB7-BD7D-4F5A-A0C7-D6D6157A440D}"/>
    <cellStyle name="Normal 3 6 2 2 3" xfId="734" xr:uid="{4A106921-661F-4892-A52B-3244DD32AE30}"/>
    <cellStyle name="Normal 3 6 2 2 3 2" xfId="2064" xr:uid="{A55A2FEE-9E50-4195-BD26-E0F701ACD074}"/>
    <cellStyle name="Normal 3 6 2 2 3 2 2" xfId="4854" xr:uid="{C5FA3E8E-7E02-44F0-8756-2FD875C533F5}"/>
    <cellStyle name="Normal 3 6 2 2 3 2 2 2" xfId="13184" xr:uid="{0BC993A6-71B2-4186-B810-26BBA6C35E1D}"/>
    <cellStyle name="Normal 3 6 2 2 3 2 2 2 2" xfId="29841" xr:uid="{3B1C76CA-6B36-4B51-9716-B2E4743C8F25}"/>
    <cellStyle name="Normal 3 6 2 2 3 2 2 3" xfId="21513" xr:uid="{7715FF24-387C-497C-8EF3-B733B858D7AD}"/>
    <cellStyle name="Normal 3 6 2 2 3 2 3" xfId="7630" xr:uid="{92374728-807F-4428-9239-08E5701604EC}"/>
    <cellStyle name="Normal 3 6 2 2 3 2 3 2" xfId="15960" xr:uid="{DA5B02BB-B9CC-4D4E-87BE-02872DCD587D}"/>
    <cellStyle name="Normal 3 6 2 2 3 2 3 2 2" xfId="32617" xr:uid="{0B3E4ED1-7BAA-4793-8B30-5CB07DA7DD1F}"/>
    <cellStyle name="Normal 3 6 2 2 3 2 3 3" xfId="24289" xr:uid="{647E7033-8334-43D1-AB79-E8519D045897}"/>
    <cellStyle name="Normal 3 6 2 2 3 2 4" xfId="10408" xr:uid="{F8048968-B8CA-4528-9B58-EEB3EF29CA7F}"/>
    <cellStyle name="Normal 3 6 2 2 3 2 4 2" xfId="27065" xr:uid="{B064F3B6-B016-43BF-8802-FAD44508892B}"/>
    <cellStyle name="Normal 3 6 2 2 3 2 5" xfId="18737" xr:uid="{4DC53D44-F7EC-4464-AD1C-F15A3D310A96}"/>
    <cellStyle name="Normal 3 6 2 2 3 3" xfId="3527" xr:uid="{8E109C53-10E8-495E-A15E-D0A015635248}"/>
    <cellStyle name="Normal 3 6 2 2 3 3 2" xfId="11857" xr:uid="{1DE112A3-5CFB-4812-8BF0-ACB4AC7092EE}"/>
    <cellStyle name="Normal 3 6 2 2 3 3 2 2" xfId="28514" xr:uid="{9BB29272-CC6B-436E-ADD8-D1078665C3C8}"/>
    <cellStyle name="Normal 3 6 2 2 3 3 3" xfId="20186" xr:uid="{19791D32-21CE-4E57-BB02-FC46186A03BE}"/>
    <cellStyle name="Normal 3 6 2 2 3 4" xfId="6303" xr:uid="{A1E947D0-6F8C-428F-A55D-3CF16C5C66BA}"/>
    <cellStyle name="Normal 3 6 2 2 3 4 2" xfId="14633" xr:uid="{789D8333-AE25-489A-B49B-4B355833AF76}"/>
    <cellStyle name="Normal 3 6 2 2 3 4 2 2" xfId="31290" xr:uid="{DE972741-768E-4699-AE5C-1F15FAA91831}"/>
    <cellStyle name="Normal 3 6 2 2 3 4 3" xfId="22962" xr:uid="{D4921531-CB7E-438E-AB99-0669BF7BBB7B}"/>
    <cellStyle name="Normal 3 6 2 2 3 5" xfId="9081" xr:uid="{50573AB3-4824-4D0E-99B3-82DD58E6A061}"/>
    <cellStyle name="Normal 3 6 2 2 3 5 2" xfId="25738" xr:uid="{A9D2DAD1-2B19-4C20-B654-C8667E9E017D}"/>
    <cellStyle name="Normal 3 6 2 2 3 6" xfId="17410" xr:uid="{0A76F588-6E23-414E-8103-69362EE6654E}"/>
    <cellStyle name="Normal 3 6 2 2 4" xfId="1211" xr:uid="{E61F7DF0-50C0-40F3-A762-A4BA75F91307}"/>
    <cellStyle name="Normal 3 6 2 2 4 2" xfId="2539" xr:uid="{199B5128-3BC3-4298-B844-622AAAECA5EF}"/>
    <cellStyle name="Normal 3 6 2 2 4 2 2" xfId="5329" xr:uid="{9CD20D49-725E-426D-A88F-7F3EFD2F7861}"/>
    <cellStyle name="Normal 3 6 2 2 4 2 2 2" xfId="13659" xr:uid="{159B3523-9F0C-4CAE-8C86-E7AAEBF86669}"/>
    <cellStyle name="Normal 3 6 2 2 4 2 2 2 2" xfId="30316" xr:uid="{9723CC5F-B4A8-4641-B5C1-8F584A31B60A}"/>
    <cellStyle name="Normal 3 6 2 2 4 2 2 3" xfId="21988" xr:uid="{B85D2244-79D6-4ABE-8E55-28B8B22E8299}"/>
    <cellStyle name="Normal 3 6 2 2 4 2 3" xfId="8105" xr:uid="{0D60766C-DF22-455B-BBF2-6B3C22E8AB8C}"/>
    <cellStyle name="Normal 3 6 2 2 4 2 3 2" xfId="16435" xr:uid="{DCC8AEBC-2A2E-4CD5-83E7-5A71956E7F82}"/>
    <cellStyle name="Normal 3 6 2 2 4 2 3 2 2" xfId="33092" xr:uid="{9E5F90D2-39EC-4231-B417-73E0B71E1B81}"/>
    <cellStyle name="Normal 3 6 2 2 4 2 3 3" xfId="24764" xr:uid="{FC2E2A81-26B5-4DEC-9774-8E1BA7F61B0E}"/>
    <cellStyle name="Normal 3 6 2 2 4 2 4" xfId="10883" xr:uid="{A16C011A-07ED-4F60-ACB6-8EB423D48B68}"/>
    <cellStyle name="Normal 3 6 2 2 4 2 4 2" xfId="27540" xr:uid="{A796D7B6-3A70-474F-A388-F5220C8F48CB}"/>
    <cellStyle name="Normal 3 6 2 2 4 2 5" xfId="19212" xr:uid="{D3D4FF79-532A-4946-8E06-D29A7EBB126C}"/>
    <cellStyle name="Normal 3 6 2 2 4 3" xfId="4002" xr:uid="{0250F0A2-56DD-441A-9159-DC434B1C7F90}"/>
    <cellStyle name="Normal 3 6 2 2 4 3 2" xfId="12332" xr:uid="{F1EB5C58-1585-4AE0-9C25-DA117B8C0086}"/>
    <cellStyle name="Normal 3 6 2 2 4 3 2 2" xfId="28989" xr:uid="{E03D2EB9-B81C-40F6-ABFC-4D898CB72241}"/>
    <cellStyle name="Normal 3 6 2 2 4 3 3" xfId="20661" xr:uid="{14B88785-4863-46B3-8D8D-23CDA4796834}"/>
    <cellStyle name="Normal 3 6 2 2 4 4" xfId="6778" xr:uid="{7984A209-7435-4E32-9292-3C7BBA91C68B}"/>
    <cellStyle name="Normal 3 6 2 2 4 4 2" xfId="15108" xr:uid="{49ADF896-65A6-47D3-A9EC-1B50828A87D8}"/>
    <cellStyle name="Normal 3 6 2 2 4 4 2 2" xfId="31765" xr:uid="{5307D730-6B2F-4ACF-AA44-F060AEFBFF79}"/>
    <cellStyle name="Normal 3 6 2 2 4 4 3" xfId="23437" xr:uid="{CF435D2C-6870-42A2-9B3E-05417F105B21}"/>
    <cellStyle name="Normal 3 6 2 2 4 5" xfId="9556" xr:uid="{D0F7A785-9BFB-42A4-A417-13468E7ADA54}"/>
    <cellStyle name="Normal 3 6 2 2 4 5 2" xfId="26213" xr:uid="{5DBC709D-1B09-4433-BC2B-74C304535280}"/>
    <cellStyle name="Normal 3 6 2 2 4 6" xfId="17885" xr:uid="{86AEF0F9-AD48-4F9D-9230-5EBACD68198C}"/>
    <cellStyle name="Normal 3 6 2 2 5" xfId="1591" xr:uid="{D65A193D-F8D4-4068-89D3-C0C337048EA3}"/>
    <cellStyle name="Normal 3 6 2 2 5 2" xfId="4381" xr:uid="{4630C466-6F35-4BB0-9C5D-677A318E7838}"/>
    <cellStyle name="Normal 3 6 2 2 5 2 2" xfId="12711" xr:uid="{8982819F-FD61-41B4-888F-B9CFF7F545AE}"/>
    <cellStyle name="Normal 3 6 2 2 5 2 2 2" xfId="29368" xr:uid="{1BF7B354-BDD1-427C-A176-1EDBBB7B16E2}"/>
    <cellStyle name="Normal 3 6 2 2 5 2 3" xfId="21040" xr:uid="{940ADC12-BF82-4234-9FBF-E7FB79F26C51}"/>
    <cellStyle name="Normal 3 6 2 2 5 3" xfId="7157" xr:uid="{48C34ED6-63BA-467C-929A-058B3154AD2E}"/>
    <cellStyle name="Normal 3 6 2 2 5 3 2" xfId="15487" xr:uid="{A1F6FF33-0145-4400-87B2-C1687B2F5EAF}"/>
    <cellStyle name="Normal 3 6 2 2 5 3 2 2" xfId="32144" xr:uid="{B4911079-3C47-4E13-9806-53AEA145A11A}"/>
    <cellStyle name="Normal 3 6 2 2 5 3 3" xfId="23816" xr:uid="{5D92B68E-CB8F-4B2C-BD8F-1FE8A2F875E8}"/>
    <cellStyle name="Normal 3 6 2 2 5 4" xfId="9935" xr:uid="{43695799-E0C5-4677-A8D2-52CE2CBEB99B}"/>
    <cellStyle name="Normal 3 6 2 2 5 4 2" xfId="26592" xr:uid="{51DB7186-3224-4DDB-9C77-11E3FF88A697}"/>
    <cellStyle name="Normal 3 6 2 2 5 5" xfId="18264" xr:uid="{4E782935-6AE3-43E4-BEDD-70837FE3BF7B}"/>
    <cellStyle name="Normal 3 6 2 2 6" xfId="3054" xr:uid="{5EA7F565-BDAE-4E59-99AB-75E25D7194EE}"/>
    <cellStyle name="Normal 3 6 2 2 6 2" xfId="11384" xr:uid="{E4CFBF53-58A1-48B2-A675-0A213FD7DBFB}"/>
    <cellStyle name="Normal 3 6 2 2 6 2 2" xfId="28041" xr:uid="{BC87392F-41BB-4E8A-B5E9-5ED8F3A6D723}"/>
    <cellStyle name="Normal 3 6 2 2 6 3" xfId="19713" xr:uid="{8412D410-E9FD-40B3-A951-F79312F0A641}"/>
    <cellStyle name="Normal 3 6 2 2 7" xfId="5830" xr:uid="{95359C0E-1737-4E7D-86A3-C1E3D95F3CFB}"/>
    <cellStyle name="Normal 3 6 2 2 7 2" xfId="14160" xr:uid="{16D4BCC6-581A-4D94-80F2-D60A6DE8333E}"/>
    <cellStyle name="Normal 3 6 2 2 7 2 2" xfId="30817" xr:uid="{C1AE85CE-A96D-4465-8F76-A09EF64531DA}"/>
    <cellStyle name="Normal 3 6 2 2 7 3" xfId="22489" xr:uid="{7B86B403-421A-4E0E-A1AC-7D996D039A24}"/>
    <cellStyle name="Normal 3 6 2 2 8" xfId="8608" xr:uid="{4ACA2EFF-4AE2-4169-9851-15F657BDDB8C}"/>
    <cellStyle name="Normal 3 6 2 2 8 2" xfId="25265" xr:uid="{86FDF265-704E-4A4F-8E1E-A85A4F242039}"/>
    <cellStyle name="Normal 3 6 2 2 9" xfId="16937" xr:uid="{91F8D5B9-9C73-41CD-9937-FA1947E4D0E6}"/>
    <cellStyle name="Normal 3 6 2 3" xfId="378" xr:uid="{9893F23C-04BD-4A7F-A4A9-6EE36A99AC10}"/>
    <cellStyle name="Normal 3 6 2 3 2" xfId="856" xr:uid="{C646F239-F912-42CB-8C1F-37D08E831F09}"/>
    <cellStyle name="Normal 3 6 2 3 2 2" xfId="2184" xr:uid="{5A1C069C-FD8D-4CFD-A13E-2FC4603DBB85}"/>
    <cellStyle name="Normal 3 6 2 3 2 2 2" xfId="4974" xr:uid="{1813871D-3B6D-49C0-830F-0AE08E40BECC}"/>
    <cellStyle name="Normal 3 6 2 3 2 2 2 2" xfId="13304" xr:uid="{6D3B87BE-991C-427D-8757-E11C694BB4EB}"/>
    <cellStyle name="Normal 3 6 2 3 2 2 2 2 2" xfId="29961" xr:uid="{455B367B-7A8D-47DC-A9BD-7A592747C694}"/>
    <cellStyle name="Normal 3 6 2 3 2 2 2 3" xfId="21633" xr:uid="{626D3CCF-FD8D-47EC-9D40-D95116F157F8}"/>
    <cellStyle name="Normal 3 6 2 3 2 2 3" xfId="7750" xr:uid="{D62BAE9C-F80B-4BEF-9F6C-D02C5FC30B80}"/>
    <cellStyle name="Normal 3 6 2 3 2 2 3 2" xfId="16080" xr:uid="{28224A76-AF50-4559-811C-C62105EC9072}"/>
    <cellStyle name="Normal 3 6 2 3 2 2 3 2 2" xfId="32737" xr:uid="{18178362-074D-49B2-AC1D-14FF312101E6}"/>
    <cellStyle name="Normal 3 6 2 3 2 2 3 3" xfId="24409" xr:uid="{EBA855A2-B18C-4084-83B8-A0FF7ABD9651}"/>
    <cellStyle name="Normal 3 6 2 3 2 2 4" xfId="10528" xr:uid="{AF298DF4-9320-4B61-88F3-F5E3524FA199}"/>
    <cellStyle name="Normal 3 6 2 3 2 2 4 2" xfId="27185" xr:uid="{A272D021-2171-4207-A357-AEC38BDE1278}"/>
    <cellStyle name="Normal 3 6 2 3 2 2 5" xfId="18857" xr:uid="{94F6D63E-7EAD-4331-8F9F-B777F3506916}"/>
    <cellStyle name="Normal 3 6 2 3 2 3" xfId="3647" xr:uid="{BC4A3E0A-8532-4191-A924-52731B8A51E9}"/>
    <cellStyle name="Normal 3 6 2 3 2 3 2" xfId="11977" xr:uid="{B8DF9A90-AEFA-4667-A585-8FFECB39DD67}"/>
    <cellStyle name="Normal 3 6 2 3 2 3 2 2" xfId="28634" xr:uid="{CB605B11-A289-42AA-8D21-69520E429435}"/>
    <cellStyle name="Normal 3 6 2 3 2 3 3" xfId="20306" xr:uid="{DB56DD3D-C613-4C4C-8A59-17975CF0A77C}"/>
    <cellStyle name="Normal 3 6 2 3 2 4" xfId="6423" xr:uid="{5CEBD8F3-41E8-4983-848D-ED8140799AC7}"/>
    <cellStyle name="Normal 3 6 2 3 2 4 2" xfId="14753" xr:uid="{41EFC215-6264-48C9-8830-38E2F2A335DE}"/>
    <cellStyle name="Normal 3 6 2 3 2 4 2 2" xfId="31410" xr:uid="{D849E866-26CA-43C3-9E4E-872543914204}"/>
    <cellStyle name="Normal 3 6 2 3 2 4 3" xfId="23082" xr:uid="{13ADE310-F058-4D06-99B0-8EA8DA2DF04E}"/>
    <cellStyle name="Normal 3 6 2 3 2 5" xfId="9201" xr:uid="{A184B22B-6A46-4B42-B67B-9FDE1CA95CC1}"/>
    <cellStyle name="Normal 3 6 2 3 2 5 2" xfId="25858" xr:uid="{AA6AC4F5-D340-47A5-A7A5-4869E5039255}"/>
    <cellStyle name="Normal 3 6 2 3 2 6" xfId="17530" xr:uid="{C2D07D83-4A40-4C5A-B70A-C3F6F1BE75BE}"/>
    <cellStyle name="Normal 3 6 2 3 3" xfId="1708" xr:uid="{9890FB98-DEE1-428D-BDE0-672B86908738}"/>
    <cellStyle name="Normal 3 6 2 3 3 2" xfId="4498" xr:uid="{D9885BAF-AF63-4C70-81B5-648F0669303D}"/>
    <cellStyle name="Normal 3 6 2 3 3 2 2" xfId="12828" xr:uid="{93310EDB-0D3C-48C8-9CFC-7D7AB19D2112}"/>
    <cellStyle name="Normal 3 6 2 3 3 2 2 2" xfId="29485" xr:uid="{3ADAC4B9-753B-4BF5-B10F-5176D1C4E226}"/>
    <cellStyle name="Normal 3 6 2 3 3 2 3" xfId="21157" xr:uid="{A1EC51F7-1500-4CFA-ACDB-40015C6BC514}"/>
    <cellStyle name="Normal 3 6 2 3 3 3" xfId="7274" xr:uid="{80975707-09C8-4A20-9D78-DB415A43DF6D}"/>
    <cellStyle name="Normal 3 6 2 3 3 3 2" xfId="15604" xr:uid="{FE6831E4-0BA0-49FD-B3AF-81E480B96E7B}"/>
    <cellStyle name="Normal 3 6 2 3 3 3 2 2" xfId="32261" xr:uid="{F4C1880A-5B54-46BA-AB26-2B0EAF969864}"/>
    <cellStyle name="Normal 3 6 2 3 3 3 3" xfId="23933" xr:uid="{F65C7589-D040-4499-87B9-CC44555D8D56}"/>
    <cellStyle name="Normal 3 6 2 3 3 4" xfId="10052" xr:uid="{F6C93F52-6006-4183-9CF7-683F2E52E49E}"/>
    <cellStyle name="Normal 3 6 2 3 3 4 2" xfId="26709" xr:uid="{2602E859-13E1-415E-BF97-1D6449668583}"/>
    <cellStyle name="Normal 3 6 2 3 3 5" xfId="18381" xr:uid="{6EA8DF18-4FC9-4C48-9095-41CF669D8E30}"/>
    <cellStyle name="Normal 3 6 2 3 4" xfId="3171" xr:uid="{5F266790-C5C7-4812-96BA-C06645A93DCD}"/>
    <cellStyle name="Normal 3 6 2 3 4 2" xfId="11501" xr:uid="{FAAF3F53-FC24-4E44-BE5B-D965CC1D90FA}"/>
    <cellStyle name="Normal 3 6 2 3 4 2 2" xfId="28158" xr:uid="{D8740BE2-4AD6-443D-AD3E-34A27832A9B1}"/>
    <cellStyle name="Normal 3 6 2 3 4 3" xfId="19830" xr:uid="{36B5D885-ACC4-413A-87DC-57D28B83B832}"/>
    <cellStyle name="Normal 3 6 2 3 5" xfId="5947" xr:uid="{930E5FF5-0E35-47F7-ABC2-E2619BC3AFDC}"/>
    <cellStyle name="Normal 3 6 2 3 5 2" xfId="14277" xr:uid="{E2533129-6CE3-482C-B997-5FE38394430A}"/>
    <cellStyle name="Normal 3 6 2 3 5 2 2" xfId="30934" xr:uid="{8B74899C-5CA5-49C1-9E65-91EF0801A38F}"/>
    <cellStyle name="Normal 3 6 2 3 5 3" xfId="22606" xr:uid="{DAFE87B8-9588-4503-B126-5F90ED1DF266}"/>
    <cellStyle name="Normal 3 6 2 3 6" xfId="8725" xr:uid="{6D001953-16FF-4F4D-BD73-CD6DED5F05CA}"/>
    <cellStyle name="Normal 3 6 2 3 6 2" xfId="25382" xr:uid="{824CCEE2-752A-4E57-883A-BC236E9B3579}"/>
    <cellStyle name="Normal 3 6 2 3 7" xfId="17054" xr:uid="{F6EF7F56-2758-441E-93FE-29C66DFAC08E}"/>
    <cellStyle name="Normal 3 6 2 4" xfId="614" xr:uid="{A7A082FB-062B-46B9-AF6E-F2EC7EFA41DE}"/>
    <cellStyle name="Normal 3 6 2 4 2" xfId="1944" xr:uid="{DA2EF184-4FEF-4B30-9BC9-C70E800B6205}"/>
    <cellStyle name="Normal 3 6 2 4 2 2" xfId="4734" xr:uid="{FCC407B2-FE51-4383-97D4-53A28249D4B2}"/>
    <cellStyle name="Normal 3 6 2 4 2 2 2" xfId="13064" xr:uid="{58AE4AEC-CFE5-42C9-9E66-4DB58DC95C5E}"/>
    <cellStyle name="Normal 3 6 2 4 2 2 2 2" xfId="29721" xr:uid="{6AC8D7EC-757F-4137-9AA2-44F7130B9F71}"/>
    <cellStyle name="Normal 3 6 2 4 2 2 3" xfId="21393" xr:uid="{C2A0CF4F-4DD1-4B5C-91F8-F0099CB886A7}"/>
    <cellStyle name="Normal 3 6 2 4 2 3" xfId="7510" xr:uid="{52A3A42D-418F-4F3D-BA1F-7882C883ADFD}"/>
    <cellStyle name="Normal 3 6 2 4 2 3 2" xfId="15840" xr:uid="{F9FF9EB8-35FA-4DBF-B99E-F9D770CA506A}"/>
    <cellStyle name="Normal 3 6 2 4 2 3 2 2" xfId="32497" xr:uid="{02290B67-6EFE-4CE3-8F67-D91BA34AE2A6}"/>
    <cellStyle name="Normal 3 6 2 4 2 3 3" xfId="24169" xr:uid="{C5FD6036-1CCE-4FC5-890F-904D88EE0F78}"/>
    <cellStyle name="Normal 3 6 2 4 2 4" xfId="10288" xr:uid="{1FDFF828-4C44-478B-8C06-219613D6C454}"/>
    <cellStyle name="Normal 3 6 2 4 2 4 2" xfId="26945" xr:uid="{8E414E87-DA08-49B1-B28D-E469B4A5C358}"/>
    <cellStyle name="Normal 3 6 2 4 2 5" xfId="18617" xr:uid="{15946FDF-D005-4317-BB56-E6F7E4FBC4FB}"/>
    <cellStyle name="Normal 3 6 2 4 3" xfId="3407" xr:uid="{70EB86CA-9A35-4ACC-9A6A-954251DB6B32}"/>
    <cellStyle name="Normal 3 6 2 4 3 2" xfId="11737" xr:uid="{0603C007-3551-48BB-A0F8-A3C435728479}"/>
    <cellStyle name="Normal 3 6 2 4 3 2 2" xfId="28394" xr:uid="{7703A588-9279-4BE5-A626-E22FF5CF91DA}"/>
    <cellStyle name="Normal 3 6 2 4 3 3" xfId="20066" xr:uid="{80B85473-591E-4BD7-B398-DA0D936B932A}"/>
    <cellStyle name="Normal 3 6 2 4 4" xfId="6183" xr:uid="{F3BD80B7-EFBC-4226-98F5-FB12170294E2}"/>
    <cellStyle name="Normal 3 6 2 4 4 2" xfId="14513" xr:uid="{FCD5734D-57FE-4520-B074-4F0FA2C36FDF}"/>
    <cellStyle name="Normal 3 6 2 4 4 2 2" xfId="31170" xr:uid="{9C190DDD-66E5-4693-B068-D7A9222CB12D}"/>
    <cellStyle name="Normal 3 6 2 4 4 3" xfId="22842" xr:uid="{6DBB1ADD-210F-4F16-B3F4-E8ACDA6EEA8C}"/>
    <cellStyle name="Normal 3 6 2 4 5" xfId="8961" xr:uid="{F1AD2787-803D-4BA8-BAA0-7A718B12D857}"/>
    <cellStyle name="Normal 3 6 2 4 5 2" xfId="25618" xr:uid="{759FDCA0-8F2C-42B9-963B-DC357BB039A9}"/>
    <cellStyle name="Normal 3 6 2 4 6" xfId="17290" xr:uid="{4E6595A9-E984-437D-B4C9-3770C37F9938}"/>
    <cellStyle name="Normal 3 6 2 5" xfId="1091" xr:uid="{8A4228A8-7655-4F29-BA0A-C93A91499E06}"/>
    <cellStyle name="Normal 3 6 2 5 2" xfId="2419" xr:uid="{F01219B6-FBC8-4443-8928-9209021BB6F5}"/>
    <cellStyle name="Normal 3 6 2 5 2 2" xfId="5209" xr:uid="{DB2C1286-F285-4A0B-A689-F22D57DBF3EF}"/>
    <cellStyle name="Normal 3 6 2 5 2 2 2" xfId="13539" xr:uid="{1F49ED69-8929-46D4-9B43-04462495A725}"/>
    <cellStyle name="Normal 3 6 2 5 2 2 2 2" xfId="30196" xr:uid="{67E309D3-3A88-46C7-BD4A-358A7A0ECE3F}"/>
    <cellStyle name="Normal 3 6 2 5 2 2 3" xfId="21868" xr:uid="{9503F682-EDFC-4D09-838A-00F316A31546}"/>
    <cellStyle name="Normal 3 6 2 5 2 3" xfId="7985" xr:uid="{30292C84-81C5-4EF8-9CB7-C4EC33096BB8}"/>
    <cellStyle name="Normal 3 6 2 5 2 3 2" xfId="16315" xr:uid="{4A849B78-9C1A-4C83-B47F-7D35115DFFF4}"/>
    <cellStyle name="Normal 3 6 2 5 2 3 2 2" xfId="32972" xr:uid="{FA0B6E54-5057-46C5-A896-5389481B2307}"/>
    <cellStyle name="Normal 3 6 2 5 2 3 3" xfId="24644" xr:uid="{C033B824-9CC3-4A43-BB44-4C62D2EAD824}"/>
    <cellStyle name="Normal 3 6 2 5 2 4" xfId="10763" xr:uid="{AF2EE6F0-D0D6-481F-A96A-7A1A0F14D0CF}"/>
    <cellStyle name="Normal 3 6 2 5 2 4 2" xfId="27420" xr:uid="{979D33FA-E525-4DE6-A999-8BB9C48B57D6}"/>
    <cellStyle name="Normal 3 6 2 5 2 5" xfId="19092" xr:uid="{E392078B-D833-4AD9-AF0B-5DCA1510AC1D}"/>
    <cellStyle name="Normal 3 6 2 5 3" xfId="3882" xr:uid="{33B27DE8-3D35-4733-A466-10D0803F7829}"/>
    <cellStyle name="Normal 3 6 2 5 3 2" xfId="12212" xr:uid="{F35AC754-4489-4F17-8218-5780A320BCE4}"/>
    <cellStyle name="Normal 3 6 2 5 3 2 2" xfId="28869" xr:uid="{6517321D-84A4-4826-BBB8-26F0191642CB}"/>
    <cellStyle name="Normal 3 6 2 5 3 3" xfId="20541" xr:uid="{86BD96F5-7323-4A8F-AB4B-5A596CCA7DCF}"/>
    <cellStyle name="Normal 3 6 2 5 4" xfId="6658" xr:uid="{75740224-497A-45BB-B80C-9AD7E5AE182E}"/>
    <cellStyle name="Normal 3 6 2 5 4 2" xfId="14988" xr:uid="{ADF68CDF-AC26-4D86-A526-C65C2D95DAEF}"/>
    <cellStyle name="Normal 3 6 2 5 4 2 2" xfId="31645" xr:uid="{747E1951-638D-4A75-AE47-E557AE3A2354}"/>
    <cellStyle name="Normal 3 6 2 5 4 3" xfId="23317" xr:uid="{D871E05E-FA0B-4DA7-B4B4-1298F89FB7CB}"/>
    <cellStyle name="Normal 3 6 2 5 5" xfId="9436" xr:uid="{E4343ECC-DC32-4A98-B8F8-07081C434655}"/>
    <cellStyle name="Normal 3 6 2 5 5 2" xfId="26093" xr:uid="{C2077FDF-6737-495A-B3C4-D93BE184DBF0}"/>
    <cellStyle name="Normal 3 6 2 5 6" xfId="17765" xr:uid="{EDB6AA28-7053-46FB-9198-D9B363222884}"/>
    <cellStyle name="Normal 3 6 2 6" xfId="1356" xr:uid="{E754FF20-B6E0-47EF-AC9D-4F918709A13F}"/>
    <cellStyle name="Normal 3 6 2 6 2" xfId="2684" xr:uid="{CFC92C2B-4C25-423B-B346-17C3181A8A05}"/>
    <cellStyle name="Normal 3 6 2 6 2 2" xfId="5474" xr:uid="{E960F329-65E7-4DB0-9DEB-584935190155}"/>
    <cellStyle name="Normal 3 6 2 6 2 2 2" xfId="13804" xr:uid="{1EB1E83C-58EE-4C5B-8D64-71206E2843F1}"/>
    <cellStyle name="Normal 3 6 2 6 2 2 2 2" xfId="30461" xr:uid="{CDD4A6F3-203A-449F-A776-2E1484343691}"/>
    <cellStyle name="Normal 3 6 2 6 2 2 3" xfId="22133" xr:uid="{D379630D-67BE-41C5-ABA7-7153468E714C}"/>
    <cellStyle name="Normal 3 6 2 6 2 3" xfId="8250" xr:uid="{28DD2B22-C70A-4504-8250-A09DAA242352}"/>
    <cellStyle name="Normal 3 6 2 6 2 3 2" xfId="16580" xr:uid="{B9A7B01D-0F2E-4D7D-97D0-D872D60C3728}"/>
    <cellStyle name="Normal 3 6 2 6 2 3 2 2" xfId="33237" xr:uid="{8CB13C6D-AB53-46A9-9374-301FD15F7E59}"/>
    <cellStyle name="Normal 3 6 2 6 2 3 3" xfId="24909" xr:uid="{E5DAEA35-818A-4A37-BAEA-82A52280D5AB}"/>
    <cellStyle name="Normal 3 6 2 6 2 4" xfId="11028" xr:uid="{18C0C37A-C01E-47BF-A8F0-736D4707A6B5}"/>
    <cellStyle name="Normal 3 6 2 6 2 4 2" xfId="27685" xr:uid="{491AC0FD-120F-4E5A-9E26-F43274C4CF55}"/>
    <cellStyle name="Normal 3 6 2 6 2 5" xfId="19357" xr:uid="{5580BA79-6720-4E29-821E-95E4EBEACC73}"/>
    <cellStyle name="Normal 3 6 2 6 3" xfId="4147" xr:uid="{713959D6-0B66-4910-B60C-6F05D86787A4}"/>
    <cellStyle name="Normal 3 6 2 6 3 2" xfId="12477" xr:uid="{92F37EB9-A79A-44ED-86F0-FA1FAEF6C907}"/>
    <cellStyle name="Normal 3 6 2 6 3 2 2" xfId="29134" xr:uid="{F5154DE3-3EFF-47EA-AC35-751AFCD13C23}"/>
    <cellStyle name="Normal 3 6 2 6 3 3" xfId="20806" xr:uid="{7FC840C0-32AC-4F6B-881F-41C6F235F201}"/>
    <cellStyle name="Normal 3 6 2 6 4" xfId="6923" xr:uid="{35B61CC5-DF95-41CA-B85F-F8984C92E919}"/>
    <cellStyle name="Normal 3 6 2 6 4 2" xfId="15253" xr:uid="{4331DD8F-D975-4E22-A1AC-BD0B89E502C9}"/>
    <cellStyle name="Normal 3 6 2 6 4 2 2" xfId="31910" xr:uid="{F16CEC93-C36F-47F2-9A2A-18088A6FD796}"/>
    <cellStyle name="Normal 3 6 2 6 4 3" xfId="23582" xr:uid="{1BE90363-AB0A-45DB-9EC8-481DF006D17F}"/>
    <cellStyle name="Normal 3 6 2 6 5" xfId="9701" xr:uid="{F60657CE-9F9C-4FEF-BFCD-321D9F0DF0DF}"/>
    <cellStyle name="Normal 3 6 2 6 5 2" xfId="26358" xr:uid="{3B39C445-DDA5-408C-B564-3EAEBF9F5D5D}"/>
    <cellStyle name="Normal 3 6 2 6 6" xfId="18030" xr:uid="{2DF0F749-9992-4122-8006-A6D72B05F598}"/>
    <cellStyle name="Normal 3 6 2 7" xfId="1471" xr:uid="{CD81080D-5125-4217-875E-454AD2C540A5}"/>
    <cellStyle name="Normal 3 6 2 7 2" xfId="4261" xr:uid="{A368A5CC-FE66-4DF9-B521-1718FF64A1D8}"/>
    <cellStyle name="Normal 3 6 2 7 2 2" xfId="12591" xr:uid="{DB3624DC-24BA-4888-8054-30CB77B82954}"/>
    <cellStyle name="Normal 3 6 2 7 2 2 2" xfId="29248" xr:uid="{0DA4052B-B3A7-47C9-B1AA-F7FB5154660B}"/>
    <cellStyle name="Normal 3 6 2 7 2 3" xfId="20920" xr:uid="{C1D51720-3B53-4169-83ED-F0FC08C7785B}"/>
    <cellStyle name="Normal 3 6 2 7 3" xfId="7037" xr:uid="{5A24E463-EA4E-44B7-9ABD-530A08E6EA22}"/>
    <cellStyle name="Normal 3 6 2 7 3 2" xfId="15367" xr:uid="{E6044572-065B-40C3-A4D3-F487469F6EDF}"/>
    <cellStyle name="Normal 3 6 2 7 3 2 2" xfId="32024" xr:uid="{5FC901AF-B11C-4F66-A1D1-4A09D837E0D5}"/>
    <cellStyle name="Normal 3 6 2 7 3 3" xfId="23696" xr:uid="{00199147-101C-49D6-BF10-83118237BE0A}"/>
    <cellStyle name="Normal 3 6 2 7 4" xfId="9815" xr:uid="{275B472B-F34B-42A4-8FC7-F84B87D18C28}"/>
    <cellStyle name="Normal 3 6 2 7 4 2" xfId="26472" xr:uid="{305541A0-483B-4F53-88B5-BDE16890CBF4}"/>
    <cellStyle name="Normal 3 6 2 7 5" xfId="18144" xr:uid="{835BA5BF-DF5D-4897-A693-BBE24C6A8185}"/>
    <cellStyle name="Normal 3 6 2 8" xfId="2934" xr:uid="{ADA42881-DAF9-42F8-A6C3-54526ACAC137}"/>
    <cellStyle name="Normal 3 6 2 8 2" xfId="11264" xr:uid="{CB072EA0-8080-40EF-B38F-822314834A1E}"/>
    <cellStyle name="Normal 3 6 2 8 2 2" xfId="27921" xr:uid="{9745231C-7A54-4879-84D5-F67C4643CF07}"/>
    <cellStyle name="Normal 3 6 2 8 3" xfId="19593" xr:uid="{AD2DA1DB-CF6F-42AD-A889-336ABE45983A}"/>
    <cellStyle name="Normal 3 6 2 9" xfId="5710" xr:uid="{C94DC037-B810-4ACD-A639-843DE0FF6F9C}"/>
    <cellStyle name="Normal 3 6 2 9 2" xfId="14040" xr:uid="{E36AD321-BAB8-44FB-883F-EC80A946CD55}"/>
    <cellStyle name="Normal 3 6 2 9 2 2" xfId="30697" xr:uid="{10262FEC-E2DB-4C41-879C-23D47B1A6217}"/>
    <cellStyle name="Normal 3 6 2 9 3" xfId="22369" xr:uid="{CF59EFF6-5814-4E13-B9D4-17DAB1E47DF8}"/>
    <cellStyle name="Normal 3 6 3" xfId="194" xr:uid="{239BED4C-3298-40D1-8707-D9F720C3EBAB}"/>
    <cellStyle name="Normal 3 6 3 2" xfId="436" xr:uid="{809178BB-1E71-4ED3-95F0-B5EB26306D20}"/>
    <cellStyle name="Normal 3 6 3 2 2" xfId="913" xr:uid="{598D9710-A89C-4116-AA3D-E5FE75AF4383}"/>
    <cellStyle name="Normal 3 6 3 2 2 2" xfId="2241" xr:uid="{09752412-F318-4E99-BE32-CC509DEC6DC8}"/>
    <cellStyle name="Normal 3 6 3 2 2 2 2" xfId="5031" xr:uid="{C6ACAA58-04A2-40A9-9476-C1AC02481BFF}"/>
    <cellStyle name="Normal 3 6 3 2 2 2 2 2" xfId="13361" xr:uid="{26EA7456-DE09-4E53-B4E4-95DE39CC82C1}"/>
    <cellStyle name="Normal 3 6 3 2 2 2 2 2 2" xfId="30018" xr:uid="{591EAD6C-D5DC-420F-96C3-44D812D670D5}"/>
    <cellStyle name="Normal 3 6 3 2 2 2 2 3" xfId="21690" xr:uid="{0637577A-FC0A-4B80-9300-70286B10D06F}"/>
    <cellStyle name="Normal 3 6 3 2 2 2 3" xfId="7807" xr:uid="{BC2E716C-249D-40EA-B67A-8D6CCE2D6D90}"/>
    <cellStyle name="Normal 3 6 3 2 2 2 3 2" xfId="16137" xr:uid="{84D7C090-0C2A-433A-B9F6-8CA340DE4E07}"/>
    <cellStyle name="Normal 3 6 3 2 2 2 3 2 2" xfId="32794" xr:uid="{6414D265-72BC-4D66-AE46-66F0E7EFDA2D}"/>
    <cellStyle name="Normal 3 6 3 2 2 2 3 3" xfId="24466" xr:uid="{8B992F71-AE4F-4338-B9A0-029E24AF076E}"/>
    <cellStyle name="Normal 3 6 3 2 2 2 4" xfId="10585" xr:uid="{4DAB06D9-409E-4AFA-930D-5A64CD4EDDC4}"/>
    <cellStyle name="Normal 3 6 3 2 2 2 4 2" xfId="27242" xr:uid="{A9BA4238-88BC-4999-93BF-1D06CC208414}"/>
    <cellStyle name="Normal 3 6 3 2 2 2 5" xfId="18914" xr:uid="{7C0D8DAE-9FA6-44B8-8B87-B522037CAC79}"/>
    <cellStyle name="Normal 3 6 3 2 2 3" xfId="3704" xr:uid="{6EDC074C-8F96-40A0-AF93-A3EAC4EC1D71}"/>
    <cellStyle name="Normal 3 6 3 2 2 3 2" xfId="12034" xr:uid="{3E981DCE-8BB1-419F-8998-7BB8911B8267}"/>
    <cellStyle name="Normal 3 6 3 2 2 3 2 2" xfId="28691" xr:uid="{F78EFE2C-9CEC-48C8-8239-FB59B794C3E6}"/>
    <cellStyle name="Normal 3 6 3 2 2 3 3" xfId="20363" xr:uid="{A6244D76-5821-4A23-AFFF-DD967F072728}"/>
    <cellStyle name="Normal 3 6 3 2 2 4" xfId="6480" xr:uid="{E062D64E-9E82-4F0B-9BF8-34BA246DCA66}"/>
    <cellStyle name="Normal 3 6 3 2 2 4 2" xfId="14810" xr:uid="{D5FA0504-3114-459C-971B-24328D80E2BE}"/>
    <cellStyle name="Normal 3 6 3 2 2 4 2 2" xfId="31467" xr:uid="{25ABA3D7-A72D-4D63-80D3-F26C8F784EC9}"/>
    <cellStyle name="Normal 3 6 3 2 2 4 3" xfId="23139" xr:uid="{0DA72911-B0F7-45CF-9DAF-C89F5FB1F817}"/>
    <cellStyle name="Normal 3 6 3 2 2 5" xfId="9258" xr:uid="{767D6FB4-E51F-426F-8951-984F12B2E767}"/>
    <cellStyle name="Normal 3 6 3 2 2 5 2" xfId="25915" xr:uid="{BB05DA66-7217-43AF-B1B6-17C1DAD6F3F0}"/>
    <cellStyle name="Normal 3 6 3 2 2 6" xfId="17587" xr:uid="{B03CE39C-86FC-4DBE-A345-741B852E95CA}"/>
    <cellStyle name="Normal 3 6 3 2 3" xfId="1766" xr:uid="{EC610081-C3F5-4B0C-8722-304B535712AA}"/>
    <cellStyle name="Normal 3 6 3 2 3 2" xfId="4556" xr:uid="{F3531285-6756-471A-AE01-C54333AC4BE7}"/>
    <cellStyle name="Normal 3 6 3 2 3 2 2" xfId="12886" xr:uid="{6120DCC4-D54C-433B-BBCA-592DAD23F445}"/>
    <cellStyle name="Normal 3 6 3 2 3 2 2 2" xfId="29543" xr:uid="{F02BDBCF-139F-4EEA-9482-1CE922E46FB6}"/>
    <cellStyle name="Normal 3 6 3 2 3 2 3" xfId="21215" xr:uid="{E8C13027-4C57-4202-9C24-E3FFA008A68E}"/>
    <cellStyle name="Normal 3 6 3 2 3 3" xfId="7332" xr:uid="{CE48C60D-67F4-4186-B280-06CAC6962ED8}"/>
    <cellStyle name="Normal 3 6 3 2 3 3 2" xfId="15662" xr:uid="{BC8D41DF-A676-46DE-AD80-5C3371DC903B}"/>
    <cellStyle name="Normal 3 6 3 2 3 3 2 2" xfId="32319" xr:uid="{F429392B-CF84-480C-8099-EAE7B8E55A13}"/>
    <cellStyle name="Normal 3 6 3 2 3 3 3" xfId="23991" xr:uid="{CE32B308-FE21-4532-A921-E4A3B8AB4BFD}"/>
    <cellStyle name="Normal 3 6 3 2 3 4" xfId="10110" xr:uid="{4F5FA5AC-F3C9-40E0-AA05-3F1A58DEB98D}"/>
    <cellStyle name="Normal 3 6 3 2 3 4 2" xfId="26767" xr:uid="{C75B1EEA-3CE3-4D08-99FA-489C797F67EC}"/>
    <cellStyle name="Normal 3 6 3 2 3 5" xfId="18439" xr:uid="{A2175A1C-769D-4BF4-8977-406822B1B1E3}"/>
    <cellStyle name="Normal 3 6 3 2 4" xfId="3229" xr:uid="{86147AE8-A1E2-440C-9976-EB8991050FE9}"/>
    <cellStyle name="Normal 3 6 3 2 4 2" xfId="11559" xr:uid="{C6524622-423E-4514-9842-732594E9ADC1}"/>
    <cellStyle name="Normal 3 6 3 2 4 2 2" xfId="28216" xr:uid="{1564FC98-B7E1-47A9-9150-30C17A45B163}"/>
    <cellStyle name="Normal 3 6 3 2 4 3" xfId="19888" xr:uid="{5A6B816B-8F00-45C7-A60D-E60C1867E712}"/>
    <cellStyle name="Normal 3 6 3 2 5" xfId="6005" xr:uid="{4067D2FB-2514-4E1D-A103-0DFB307E8A46}"/>
    <cellStyle name="Normal 3 6 3 2 5 2" xfId="14335" xr:uid="{53B9BC1B-AF78-4F38-ADF6-8F78635FC926}"/>
    <cellStyle name="Normal 3 6 3 2 5 2 2" xfId="30992" xr:uid="{3C7002FD-0FEE-4C95-8B57-306DA8594B72}"/>
    <cellStyle name="Normal 3 6 3 2 5 3" xfId="22664" xr:uid="{CB684AB3-F6B8-41AF-ABA4-29CC1A80C3E1}"/>
    <cellStyle name="Normal 3 6 3 2 6" xfId="8783" xr:uid="{2075527A-DBEE-4FF1-9CD4-E46727CED310}"/>
    <cellStyle name="Normal 3 6 3 2 6 2" xfId="25440" xr:uid="{BD695F0A-E3AF-40B1-8A17-6DC704DA6ED8}"/>
    <cellStyle name="Normal 3 6 3 2 7" xfId="17112" xr:uid="{EE53D00E-2A9E-4388-8CEB-D1669D0BFD4E}"/>
    <cellStyle name="Normal 3 6 3 3" xfId="672" xr:uid="{DF787D61-5C78-4435-AF73-BD476D4BF227}"/>
    <cellStyle name="Normal 3 6 3 3 2" xfId="2002" xr:uid="{AD5D999D-59B4-44B3-B0F9-6B73C122884D}"/>
    <cellStyle name="Normal 3 6 3 3 2 2" xfId="4792" xr:uid="{5F611574-758C-4146-B73B-8787BB6D45F6}"/>
    <cellStyle name="Normal 3 6 3 3 2 2 2" xfId="13122" xr:uid="{2F489FBF-BB38-48C4-A7E0-9C98815A34FF}"/>
    <cellStyle name="Normal 3 6 3 3 2 2 2 2" xfId="29779" xr:uid="{435077F2-3276-4225-BDD1-F6D594B776AE}"/>
    <cellStyle name="Normal 3 6 3 3 2 2 3" xfId="21451" xr:uid="{D05BE151-E077-4B6C-9B21-9EE04052BDEE}"/>
    <cellStyle name="Normal 3 6 3 3 2 3" xfId="7568" xr:uid="{DCCE6A2B-3A19-4395-88D5-31FEFF20AF0C}"/>
    <cellStyle name="Normal 3 6 3 3 2 3 2" xfId="15898" xr:uid="{1C04F555-1491-4503-AD43-EEC2BB8019D1}"/>
    <cellStyle name="Normal 3 6 3 3 2 3 2 2" xfId="32555" xr:uid="{2DBEB5FE-879A-4BE5-AA1C-C14CB53439F7}"/>
    <cellStyle name="Normal 3 6 3 3 2 3 3" xfId="24227" xr:uid="{F7F2EE50-780C-48FC-A4B4-08562DACABFF}"/>
    <cellStyle name="Normal 3 6 3 3 2 4" xfId="10346" xr:uid="{FC3E2302-B8D2-4928-AA4E-CFABE8C61470}"/>
    <cellStyle name="Normal 3 6 3 3 2 4 2" xfId="27003" xr:uid="{7B5B9254-D2AA-46A0-9873-2E40FA48E1AC}"/>
    <cellStyle name="Normal 3 6 3 3 2 5" xfId="18675" xr:uid="{E8A71C2F-4A3D-47CD-84E8-B6599AB3D1AB}"/>
    <cellStyle name="Normal 3 6 3 3 3" xfId="3465" xr:uid="{3736E127-7A48-4EA1-9B44-2FE310950CB3}"/>
    <cellStyle name="Normal 3 6 3 3 3 2" xfId="11795" xr:uid="{3DB44B79-E027-43A6-85E9-82251F695624}"/>
    <cellStyle name="Normal 3 6 3 3 3 2 2" xfId="28452" xr:uid="{1A8D0DF0-7AE8-43E3-A6EB-11B16B1BDE39}"/>
    <cellStyle name="Normal 3 6 3 3 3 3" xfId="20124" xr:uid="{D0DBCBC0-9AC7-45D7-AC2C-7D7FB373EBDA}"/>
    <cellStyle name="Normal 3 6 3 3 4" xfId="6241" xr:uid="{CE65C834-AFAD-41B6-A5A0-C983B32ED3A7}"/>
    <cellStyle name="Normal 3 6 3 3 4 2" xfId="14571" xr:uid="{701EF105-E45A-4402-AD1C-4619AEA3F6AC}"/>
    <cellStyle name="Normal 3 6 3 3 4 2 2" xfId="31228" xr:uid="{295FB035-D6A6-4678-84D8-56BE11098F43}"/>
    <cellStyle name="Normal 3 6 3 3 4 3" xfId="22900" xr:uid="{958CE3E2-5F07-4E91-AE37-156805FC0C95}"/>
    <cellStyle name="Normal 3 6 3 3 5" xfId="9019" xr:uid="{2F8D4E08-7C5D-4ECA-B796-FD322654C646}"/>
    <cellStyle name="Normal 3 6 3 3 5 2" xfId="25676" xr:uid="{DBFDCE5D-3E4C-48E1-8E44-D722B0E3C8F7}"/>
    <cellStyle name="Normal 3 6 3 3 6" xfId="17348" xr:uid="{6D6191CE-DEDC-4CE9-AC85-EC77BC88BBDE}"/>
    <cellStyle name="Normal 3 6 3 4" xfId="1149" xr:uid="{A039AB8C-0397-494E-B978-B8DCF25CEB5B}"/>
    <cellStyle name="Normal 3 6 3 4 2" xfId="2477" xr:uid="{5D4CD033-1007-448A-915A-C55E7BA12563}"/>
    <cellStyle name="Normal 3 6 3 4 2 2" xfId="5267" xr:uid="{E86F0B8D-788F-4B13-B0ED-B038DDC60509}"/>
    <cellStyle name="Normal 3 6 3 4 2 2 2" xfId="13597" xr:uid="{E880E69A-697F-4354-B335-ECD39137FBF4}"/>
    <cellStyle name="Normal 3 6 3 4 2 2 2 2" xfId="30254" xr:uid="{6B3AA66A-FD98-4F35-8795-18F591FFD777}"/>
    <cellStyle name="Normal 3 6 3 4 2 2 3" xfId="21926" xr:uid="{1720BAFE-F6A5-421A-BA8A-A3E6E8683390}"/>
    <cellStyle name="Normal 3 6 3 4 2 3" xfId="8043" xr:uid="{D8D3EE75-2459-4AFB-A23F-5614E2DCC0EE}"/>
    <cellStyle name="Normal 3 6 3 4 2 3 2" xfId="16373" xr:uid="{FEB66CAC-A873-4B5E-9C18-F58ABA0BAAB3}"/>
    <cellStyle name="Normal 3 6 3 4 2 3 2 2" xfId="33030" xr:uid="{A76A6873-1652-4B0A-99A3-22A90CB9242A}"/>
    <cellStyle name="Normal 3 6 3 4 2 3 3" xfId="24702" xr:uid="{77FEC83A-B89C-40BE-B708-6170B05785E8}"/>
    <cellStyle name="Normal 3 6 3 4 2 4" xfId="10821" xr:uid="{1F99B42B-17A9-4D9B-A18B-45232C58AEE7}"/>
    <cellStyle name="Normal 3 6 3 4 2 4 2" xfId="27478" xr:uid="{068B6A75-C080-4A08-A6BF-B893DF479076}"/>
    <cellStyle name="Normal 3 6 3 4 2 5" xfId="19150" xr:uid="{0F4A8C46-8E44-4A8E-AB85-A044EC3BBF6A}"/>
    <cellStyle name="Normal 3 6 3 4 3" xfId="3940" xr:uid="{68ED3735-0DA7-458F-8351-77CE89024981}"/>
    <cellStyle name="Normal 3 6 3 4 3 2" xfId="12270" xr:uid="{970A8C68-9A47-4178-93A4-516BF9665EE5}"/>
    <cellStyle name="Normal 3 6 3 4 3 2 2" xfId="28927" xr:uid="{7E537F50-4599-48E8-B99F-8050C3D173E2}"/>
    <cellStyle name="Normal 3 6 3 4 3 3" xfId="20599" xr:uid="{0601C920-A4CD-484B-81D8-3A06BF9FA6A3}"/>
    <cellStyle name="Normal 3 6 3 4 4" xfId="6716" xr:uid="{21B55FCA-7C3C-4B30-A004-41686825E8FB}"/>
    <cellStyle name="Normal 3 6 3 4 4 2" xfId="15046" xr:uid="{E4780F9D-36F9-4637-878F-26B45F570252}"/>
    <cellStyle name="Normal 3 6 3 4 4 2 2" xfId="31703" xr:uid="{5DCBBEC1-B51E-4E66-BC74-1528F65DF1F5}"/>
    <cellStyle name="Normal 3 6 3 4 4 3" xfId="23375" xr:uid="{5AE12CB8-129E-40D7-96CF-8C1A34AA9BE5}"/>
    <cellStyle name="Normal 3 6 3 4 5" xfId="9494" xr:uid="{D1FDD1A1-72B5-4EB3-8210-5DE02974DC6B}"/>
    <cellStyle name="Normal 3 6 3 4 5 2" xfId="26151" xr:uid="{5BE4BF2E-4E99-44E6-B565-CB9F95FCF787}"/>
    <cellStyle name="Normal 3 6 3 4 6" xfId="17823" xr:uid="{3DE3AB75-12A7-495B-BB10-4246FE0784AB}"/>
    <cellStyle name="Normal 3 6 3 5" xfId="1529" xr:uid="{E876D5FE-E927-42AF-9ADB-20DD8332623C}"/>
    <cellStyle name="Normal 3 6 3 5 2" xfId="4319" xr:uid="{5CB4DE0B-26A5-4912-9824-C120E715F6F9}"/>
    <cellStyle name="Normal 3 6 3 5 2 2" xfId="12649" xr:uid="{B62818DD-53BD-4D54-889B-5B91480D3CB5}"/>
    <cellStyle name="Normal 3 6 3 5 2 2 2" xfId="29306" xr:uid="{7AC66050-E60B-4F88-A7EA-9DC7D22AEBE4}"/>
    <cellStyle name="Normal 3 6 3 5 2 3" xfId="20978" xr:uid="{7D659B2A-26CB-4DD6-A114-A8BD9C6267D9}"/>
    <cellStyle name="Normal 3 6 3 5 3" xfId="7095" xr:uid="{679B99DB-AAC0-4F59-9ABE-4D4D183BCE9C}"/>
    <cellStyle name="Normal 3 6 3 5 3 2" xfId="15425" xr:uid="{0FD8DA2A-D2D5-4725-A5AC-B3770B3163CC}"/>
    <cellStyle name="Normal 3 6 3 5 3 2 2" xfId="32082" xr:uid="{59621E02-AB10-46A5-AEC1-2D98A29B9CD8}"/>
    <cellStyle name="Normal 3 6 3 5 3 3" xfId="23754" xr:uid="{239C71B1-954C-4315-A890-22116DE5B64C}"/>
    <cellStyle name="Normal 3 6 3 5 4" xfId="9873" xr:uid="{614C2900-EE5F-4373-958B-85CB485F43BD}"/>
    <cellStyle name="Normal 3 6 3 5 4 2" xfId="26530" xr:uid="{A28AAD87-2BFD-479A-B09C-EDAF5345FCCF}"/>
    <cellStyle name="Normal 3 6 3 5 5" xfId="18202" xr:uid="{3BA640E6-6C39-4E89-B7B1-D5134C5A1F62}"/>
    <cellStyle name="Normal 3 6 3 6" xfId="2992" xr:uid="{23902FDB-57E0-4ED0-BDD3-8DB825B6EE05}"/>
    <cellStyle name="Normal 3 6 3 6 2" xfId="11322" xr:uid="{C816349F-D26C-42D6-935B-E01892C7665F}"/>
    <cellStyle name="Normal 3 6 3 6 2 2" xfId="27979" xr:uid="{6210E9B2-D1C2-448E-899E-58606AA34E13}"/>
    <cellStyle name="Normal 3 6 3 6 3" xfId="19651" xr:uid="{6E239D46-AF32-4E32-A480-5AD9272A64EE}"/>
    <cellStyle name="Normal 3 6 3 7" xfId="5768" xr:uid="{2CE738A0-6349-4118-991E-8078849D604A}"/>
    <cellStyle name="Normal 3 6 3 7 2" xfId="14098" xr:uid="{5C541C68-67FF-4909-8E0B-C7FF21B9B68B}"/>
    <cellStyle name="Normal 3 6 3 7 2 2" xfId="30755" xr:uid="{33286F39-8833-47AB-8C3E-14FFE9D38206}"/>
    <cellStyle name="Normal 3 6 3 7 3" xfId="22427" xr:uid="{A35FB561-D270-41FE-BAF2-D0673D91A591}"/>
    <cellStyle name="Normal 3 6 3 8" xfId="8546" xr:uid="{506EFD47-E855-473E-A823-06D1F4E48ED8}"/>
    <cellStyle name="Normal 3 6 3 8 2" xfId="25203" xr:uid="{B7C3E843-A992-432B-9FFE-CC78A49D1586}"/>
    <cellStyle name="Normal 3 6 3 9" xfId="16875" xr:uid="{8BA81287-D0A2-4FC1-A44A-5374CCF34C98}"/>
    <cellStyle name="Normal 3 6 4" xfId="320" xr:uid="{C15E75F4-96E0-4070-9E27-9D113FD008FC}"/>
    <cellStyle name="Normal 3 6 4 2" xfId="769" xr:uid="{A1F1298E-1580-4B93-83B3-B85659770D6B}"/>
    <cellStyle name="Normal 3 6 4 2 2" xfId="2099" xr:uid="{10F8A2C4-D0D3-474C-9423-193ED01A2DDF}"/>
    <cellStyle name="Normal 3 6 4 2 2 2" xfId="4889" xr:uid="{65DBA67F-67A2-4E30-8442-A01206150004}"/>
    <cellStyle name="Normal 3 6 4 2 2 2 2" xfId="13219" xr:uid="{DD3E402F-E627-4C65-97E9-0B3FB2A2F2DF}"/>
    <cellStyle name="Normal 3 6 4 2 2 2 2 2" xfId="29876" xr:uid="{EAB28C7A-1B45-426F-A53D-1DAF016C26CF}"/>
    <cellStyle name="Normal 3 6 4 2 2 2 3" xfId="21548" xr:uid="{70922F8F-92CA-4218-833D-CEFBBA1C27DD}"/>
    <cellStyle name="Normal 3 6 4 2 2 3" xfId="7665" xr:uid="{392A6929-AE76-42B9-8279-939541A878BA}"/>
    <cellStyle name="Normal 3 6 4 2 2 3 2" xfId="15995" xr:uid="{BD54490B-4026-4FA5-8E40-692324E15085}"/>
    <cellStyle name="Normal 3 6 4 2 2 3 2 2" xfId="32652" xr:uid="{0E9367FF-28D8-4CCE-B7C4-4462ED323372}"/>
    <cellStyle name="Normal 3 6 4 2 2 3 3" xfId="24324" xr:uid="{1A5E0DD2-0DA5-446E-A3BA-D6E96D6AEE5F}"/>
    <cellStyle name="Normal 3 6 4 2 2 4" xfId="10443" xr:uid="{506B7EBB-826F-4680-B7BB-59D901C80218}"/>
    <cellStyle name="Normal 3 6 4 2 2 4 2" xfId="27100" xr:uid="{A13970EE-EADD-4799-AC08-D61B839C8FA4}"/>
    <cellStyle name="Normal 3 6 4 2 2 5" xfId="18772" xr:uid="{79A375B6-B5B1-4861-AFD2-5F4239F00409}"/>
    <cellStyle name="Normal 3 6 4 2 3" xfId="3562" xr:uid="{8112AC0A-FA18-4C5E-9F8E-850B22186763}"/>
    <cellStyle name="Normal 3 6 4 2 3 2" xfId="11892" xr:uid="{D906649E-EA8B-483D-9F0A-6F72F856A166}"/>
    <cellStyle name="Normal 3 6 4 2 3 2 2" xfId="28549" xr:uid="{FB937C10-E274-4739-A3F0-FDC02F1235A7}"/>
    <cellStyle name="Normal 3 6 4 2 3 3" xfId="20221" xr:uid="{AE8AA243-D3A9-46F4-BF00-81D462772867}"/>
    <cellStyle name="Normal 3 6 4 2 4" xfId="6338" xr:uid="{1535678F-2C58-482E-BF82-BF4D07EB288B}"/>
    <cellStyle name="Normal 3 6 4 2 4 2" xfId="14668" xr:uid="{AE83AF63-096E-4AD2-AA8D-93F42CE8C498}"/>
    <cellStyle name="Normal 3 6 4 2 4 2 2" xfId="31325" xr:uid="{19F404AF-F90A-4777-98D6-4E7113130E61}"/>
    <cellStyle name="Normal 3 6 4 2 4 3" xfId="22997" xr:uid="{71124D8C-403F-4AFE-9383-B90540096455}"/>
    <cellStyle name="Normal 3 6 4 2 5" xfId="9116" xr:uid="{EF5929DC-4940-4F2E-8017-8E3D90988668}"/>
    <cellStyle name="Normal 3 6 4 2 5 2" xfId="25773" xr:uid="{878F3135-E9B7-4570-82F6-0E1788D93FDF}"/>
    <cellStyle name="Normal 3 6 4 2 6" xfId="17445" xr:uid="{F7F70A7E-C35F-4D70-8A33-BB7061A75C84}"/>
    <cellStyle name="Normal 3 6 4 3" xfId="1650" xr:uid="{7551D7AB-B10D-4181-B3C7-C4D9CF41AFB0}"/>
    <cellStyle name="Normal 3 6 4 3 2" xfId="4440" xr:uid="{0E3F4905-1260-41C1-AFE0-B4CFDC947A02}"/>
    <cellStyle name="Normal 3 6 4 3 2 2" xfId="12770" xr:uid="{BFFD86EA-47EB-41E0-AE53-E67BD0015A76}"/>
    <cellStyle name="Normal 3 6 4 3 2 2 2" xfId="29427" xr:uid="{EC93FEC1-D21C-42A4-AC4E-CE1EB932ECF6}"/>
    <cellStyle name="Normal 3 6 4 3 2 3" xfId="21099" xr:uid="{60C4C7CA-DA8E-4AC4-B70A-D97C9067C01F}"/>
    <cellStyle name="Normal 3 6 4 3 3" xfId="7216" xr:uid="{A8DF61D4-376E-4EC8-A820-3769926C37B5}"/>
    <cellStyle name="Normal 3 6 4 3 3 2" xfId="15546" xr:uid="{A25CBC3E-F0AC-4EE1-9877-64A57D49818A}"/>
    <cellStyle name="Normal 3 6 4 3 3 2 2" xfId="32203" xr:uid="{A4E80039-3102-49CB-AA9D-81C4115B5623}"/>
    <cellStyle name="Normal 3 6 4 3 3 3" xfId="23875" xr:uid="{7780CE3C-75DC-4ADB-8D4A-BFB3DE30D3AC}"/>
    <cellStyle name="Normal 3 6 4 3 4" xfId="9994" xr:uid="{0E220DEA-FB10-4C2B-97BA-DED9136AEE13}"/>
    <cellStyle name="Normal 3 6 4 3 4 2" xfId="26651" xr:uid="{6A97A3BD-B797-4186-9620-73EF5B991D01}"/>
    <cellStyle name="Normal 3 6 4 3 5" xfId="18323" xr:uid="{0B3E5A30-FA08-4CE9-9EF1-E064DCDA7015}"/>
    <cellStyle name="Normal 3 6 4 4" xfId="3113" xr:uid="{9AB05C57-9068-4E15-9FE4-03264E97C5C4}"/>
    <cellStyle name="Normal 3 6 4 4 2" xfId="11443" xr:uid="{A80C2A15-774D-4683-BFEC-A2B5ED66DE35}"/>
    <cellStyle name="Normal 3 6 4 4 2 2" xfId="28100" xr:uid="{F46A82AB-EAEF-4A7A-A086-F46015F006CC}"/>
    <cellStyle name="Normal 3 6 4 4 3" xfId="19772" xr:uid="{8AFFE2DB-D752-4945-8556-02776C1D5503}"/>
    <cellStyle name="Normal 3 6 4 5" xfId="5889" xr:uid="{665BF6E7-C04F-4F48-B187-EBA56D2EF46E}"/>
    <cellStyle name="Normal 3 6 4 5 2" xfId="14219" xr:uid="{DB6C7062-0B8B-4C9F-BA2A-2A0826F80BE2}"/>
    <cellStyle name="Normal 3 6 4 5 2 2" xfId="30876" xr:uid="{23AAFA16-F574-4CAF-93F0-830EA5AB1FFD}"/>
    <cellStyle name="Normal 3 6 4 5 3" xfId="22548" xr:uid="{0B851E15-9538-4A44-96B7-51DBE60EA5BD}"/>
    <cellStyle name="Normal 3 6 4 6" xfId="8667" xr:uid="{12F1B92A-C7D2-4751-9A17-C29981241FEE}"/>
    <cellStyle name="Normal 3 6 4 6 2" xfId="25324" xr:uid="{C99D52E1-4B64-4A69-A6BA-A984E0D8B4F7}"/>
    <cellStyle name="Normal 3 6 4 7" xfId="16996" xr:uid="{E3F8115D-E7B0-4599-B65C-3DE18BB47D21}"/>
    <cellStyle name="Normal 3 6 5" xfId="556" xr:uid="{D0B0BC85-1F75-4B92-A217-D7F4032BA0E3}"/>
    <cellStyle name="Normal 3 6 5 2" xfId="1886" xr:uid="{A56F48D5-4393-4EE0-9A96-83BA0B7C7A9D}"/>
    <cellStyle name="Normal 3 6 5 2 2" xfId="4676" xr:uid="{70F1EA0F-7095-4081-B2EA-E6E35958A3B8}"/>
    <cellStyle name="Normal 3 6 5 2 2 2" xfId="13006" xr:uid="{5F558C45-0D3D-496E-86A8-752F325F04FA}"/>
    <cellStyle name="Normal 3 6 5 2 2 2 2" xfId="29663" xr:uid="{AEA8CE8D-0699-417A-856A-44766FBF7EF2}"/>
    <cellStyle name="Normal 3 6 5 2 2 3" xfId="21335" xr:uid="{4D29EE69-8069-40AE-B805-20FBD2AF2F81}"/>
    <cellStyle name="Normal 3 6 5 2 3" xfId="7452" xr:uid="{D8D6295E-6AFD-4081-9C98-01BA8EDB3578}"/>
    <cellStyle name="Normal 3 6 5 2 3 2" xfId="15782" xr:uid="{278320C5-B45E-47C8-936C-2F5B500E6AA1}"/>
    <cellStyle name="Normal 3 6 5 2 3 2 2" xfId="32439" xr:uid="{8696AB3D-92C7-4EF8-8946-35BE43946C5B}"/>
    <cellStyle name="Normal 3 6 5 2 3 3" xfId="24111" xr:uid="{DAF878D4-67EE-4922-ACF2-62B6871D6D09}"/>
    <cellStyle name="Normal 3 6 5 2 4" xfId="10230" xr:uid="{5445EA12-B272-41F5-A63F-6C2DFF75585D}"/>
    <cellStyle name="Normal 3 6 5 2 4 2" xfId="26887" xr:uid="{D688C802-35D0-414E-A7C0-C329AF7BA575}"/>
    <cellStyle name="Normal 3 6 5 2 5" xfId="18559" xr:uid="{D937F2D5-6EAE-4C5C-AEBB-984B57BF62C5}"/>
    <cellStyle name="Normal 3 6 5 3" xfId="3349" xr:uid="{82FD4EEA-5341-4F96-9F3D-E85A3734DF8D}"/>
    <cellStyle name="Normal 3 6 5 3 2" xfId="11679" xr:uid="{C73F9D2B-1C9C-422C-A408-EB186D7C55AE}"/>
    <cellStyle name="Normal 3 6 5 3 2 2" xfId="28336" xr:uid="{949C888A-B46F-47E5-B8A3-F52C6FFAAB65}"/>
    <cellStyle name="Normal 3 6 5 3 3" xfId="20008" xr:uid="{44416C08-E7FF-4168-BD76-1B661662F76C}"/>
    <cellStyle name="Normal 3 6 5 4" xfId="6125" xr:uid="{12AC2001-7D09-4371-9479-6AF57EE0302A}"/>
    <cellStyle name="Normal 3 6 5 4 2" xfId="14455" xr:uid="{F9140FD6-4F8D-4E51-99A8-B5CA011A59EF}"/>
    <cellStyle name="Normal 3 6 5 4 2 2" xfId="31112" xr:uid="{CA93F906-BDED-4C71-AB50-0682C6AFCF52}"/>
    <cellStyle name="Normal 3 6 5 4 3" xfId="22784" xr:uid="{33D7C89C-F884-4A9F-B88E-5AD351FBCA65}"/>
    <cellStyle name="Normal 3 6 5 5" xfId="8903" xr:uid="{9C375CA8-9711-4211-85F7-0A3126B816E6}"/>
    <cellStyle name="Normal 3 6 5 5 2" xfId="25560" xr:uid="{F5D8E90F-3DE4-4841-A425-6576BC82CCA3}"/>
    <cellStyle name="Normal 3 6 5 6" xfId="17232" xr:uid="{0E0A65C5-59CD-4C65-8FCA-828A4B701687}"/>
    <cellStyle name="Normal 3 6 6" xfId="1033" xr:uid="{5B1DAD37-5877-4D2B-B10D-3BDEBB1CCFA1}"/>
    <cellStyle name="Normal 3 6 6 2" xfId="2361" xr:uid="{988FFB09-C6AE-43D1-9164-6D87074169BF}"/>
    <cellStyle name="Normal 3 6 6 2 2" xfId="5151" xr:uid="{A7652288-8578-4B7E-A2BC-0AF944B36D88}"/>
    <cellStyle name="Normal 3 6 6 2 2 2" xfId="13481" xr:uid="{0B21CC47-5ABE-44A1-813B-5A10FDA859F3}"/>
    <cellStyle name="Normal 3 6 6 2 2 2 2" xfId="30138" xr:uid="{FCD76ACE-1837-47AC-99BB-D8E32E5BC09E}"/>
    <cellStyle name="Normal 3 6 6 2 2 3" xfId="21810" xr:uid="{B5595B18-C701-4EE1-888A-D9229CB6D5DA}"/>
    <cellStyle name="Normal 3 6 6 2 3" xfId="7927" xr:uid="{126F5F3D-7822-40FE-8163-4C0980605905}"/>
    <cellStyle name="Normal 3 6 6 2 3 2" xfId="16257" xr:uid="{6C81C3C7-0C85-4F21-AC65-F9C94A26B91F}"/>
    <cellStyle name="Normal 3 6 6 2 3 2 2" xfId="32914" xr:uid="{2635A430-D567-4673-ABAF-166A5DFE0D44}"/>
    <cellStyle name="Normal 3 6 6 2 3 3" xfId="24586" xr:uid="{7CB622F6-3A6E-41B7-AD71-A3A6465714AA}"/>
    <cellStyle name="Normal 3 6 6 2 4" xfId="10705" xr:uid="{73031C87-BA11-4EA9-AB0B-C533D02A5A78}"/>
    <cellStyle name="Normal 3 6 6 2 4 2" xfId="27362" xr:uid="{F09EA2D3-C19F-4AAB-8F6A-B54C15878760}"/>
    <cellStyle name="Normal 3 6 6 2 5" xfId="19034" xr:uid="{7CA6DD17-EB68-4380-8D5E-3BD434984939}"/>
    <cellStyle name="Normal 3 6 6 3" xfId="3824" xr:uid="{F0E8FAE4-A04A-41C0-A040-6575338B90E7}"/>
    <cellStyle name="Normal 3 6 6 3 2" xfId="12154" xr:uid="{A9CEB2CC-415B-4D46-B4A7-B5D18F75C48B}"/>
    <cellStyle name="Normal 3 6 6 3 2 2" xfId="28811" xr:uid="{B1A8E1B7-9FF8-4618-91DB-44A1FACE43C1}"/>
    <cellStyle name="Normal 3 6 6 3 3" xfId="20483" xr:uid="{A3C8314D-917A-4A30-AD18-04428AE2EC3D}"/>
    <cellStyle name="Normal 3 6 6 4" xfId="6600" xr:uid="{4320CC8C-92F9-41EE-ACFF-2575B115A339}"/>
    <cellStyle name="Normal 3 6 6 4 2" xfId="14930" xr:uid="{95C19798-8B0D-4950-B0F4-7A01003738AC}"/>
    <cellStyle name="Normal 3 6 6 4 2 2" xfId="31587" xr:uid="{DD07A76A-4067-4FDA-BE61-91FD14342670}"/>
    <cellStyle name="Normal 3 6 6 4 3" xfId="23259" xr:uid="{2FD5188F-92AD-4981-9917-DD545281FCD0}"/>
    <cellStyle name="Normal 3 6 6 5" xfId="9378" xr:uid="{2F25A481-3590-43E4-9A7A-76A140A6ED8B}"/>
    <cellStyle name="Normal 3 6 6 5 2" xfId="26035" xr:uid="{E6DC5E32-55EA-4AD7-80EE-00A94EC50A85}"/>
    <cellStyle name="Normal 3 6 6 6" xfId="17707" xr:uid="{ACFE66B6-5C3D-41CA-8D01-87AC8DB395D7}"/>
    <cellStyle name="Normal 3 6 7" xfId="1294" xr:uid="{7BDC5D2D-A3DB-4EF6-8F2D-E62F799773E8}"/>
    <cellStyle name="Normal 3 6 7 2" xfId="2622" xr:uid="{484FA72D-1B1D-4D19-BE36-DC86FE4B11DE}"/>
    <cellStyle name="Normal 3 6 7 2 2" xfId="5412" xr:uid="{05DE4272-902C-4CFA-9726-DE034812D90B}"/>
    <cellStyle name="Normal 3 6 7 2 2 2" xfId="13742" xr:uid="{40158DD4-89E0-49CF-B0F3-59014BE8AD2C}"/>
    <cellStyle name="Normal 3 6 7 2 2 2 2" xfId="30399" xr:uid="{C792411F-57DB-43AA-A30E-7E001BB1EE22}"/>
    <cellStyle name="Normal 3 6 7 2 2 3" xfId="22071" xr:uid="{0330968F-0EE7-4CDA-91A4-AA0360E0FAA3}"/>
    <cellStyle name="Normal 3 6 7 2 3" xfId="8188" xr:uid="{EC28BDE7-0FAB-4238-81C1-2E433E8B7534}"/>
    <cellStyle name="Normal 3 6 7 2 3 2" xfId="16518" xr:uid="{CD0DEDC3-AA26-4967-8D2C-FD392A4D6FDA}"/>
    <cellStyle name="Normal 3 6 7 2 3 2 2" xfId="33175" xr:uid="{E21D1F23-C850-4EAE-8EC8-9FB337DF66BE}"/>
    <cellStyle name="Normal 3 6 7 2 3 3" xfId="24847" xr:uid="{DE84C638-FFA8-457C-A0B4-2BC0734C06A5}"/>
    <cellStyle name="Normal 3 6 7 2 4" xfId="10966" xr:uid="{032E7127-F7B6-4019-9C49-C8929C674DA1}"/>
    <cellStyle name="Normal 3 6 7 2 4 2" xfId="27623" xr:uid="{BAA8DDF8-65A6-49D7-A38A-6E0B971C5962}"/>
    <cellStyle name="Normal 3 6 7 2 5" xfId="19295" xr:uid="{4A6260EC-5EA0-45DC-BC17-C80A813E833A}"/>
    <cellStyle name="Normal 3 6 7 3" xfId="4085" xr:uid="{A79ECBC4-C29B-48CF-8B49-46A46663B081}"/>
    <cellStyle name="Normal 3 6 7 3 2" xfId="12415" xr:uid="{37E31AB1-A689-4092-A7C3-2707555D487E}"/>
    <cellStyle name="Normal 3 6 7 3 2 2" xfId="29072" xr:uid="{E1DE82EC-7FDC-4C9D-9E7A-3BC844C2FEE0}"/>
    <cellStyle name="Normal 3 6 7 3 3" xfId="20744" xr:uid="{36129179-0AA9-4A01-98AD-35F39709A3B6}"/>
    <cellStyle name="Normal 3 6 7 4" xfId="6861" xr:uid="{F09DF93B-48FB-4986-96A7-401DDDB89461}"/>
    <cellStyle name="Normal 3 6 7 4 2" xfId="15191" xr:uid="{D090693F-1B5F-4D13-8BD7-568D6D1DCBDC}"/>
    <cellStyle name="Normal 3 6 7 4 2 2" xfId="31848" xr:uid="{68B6F2E5-D494-4624-8F97-7C7580046FC2}"/>
    <cellStyle name="Normal 3 6 7 4 3" xfId="23520" xr:uid="{3DAEF41E-45B9-4A94-BF00-00A59FAF2ECF}"/>
    <cellStyle name="Normal 3 6 7 5" xfId="9639" xr:uid="{F39D70BA-6BE5-4D5A-8AA2-5BB2F4C0C371}"/>
    <cellStyle name="Normal 3 6 7 5 2" xfId="26296" xr:uid="{2FBE116D-AC91-43C9-8AF9-9DE033AFF29D}"/>
    <cellStyle name="Normal 3 6 7 6" xfId="17968" xr:uid="{863A0159-86EC-4A09-A5AA-BD051B4DF54E}"/>
    <cellStyle name="Normal 3 6 8" xfId="1412" xr:uid="{52DAEED9-795B-4165-AF06-BBE3A9B79FA9}"/>
    <cellStyle name="Normal 3 6 8 2" xfId="4203" xr:uid="{986AEE9B-B8CC-487A-9C89-C464A86BCCAC}"/>
    <cellStyle name="Normal 3 6 8 2 2" xfId="12533" xr:uid="{BDAD2350-9FB3-48EB-802A-255BA878B595}"/>
    <cellStyle name="Normal 3 6 8 2 2 2" xfId="29190" xr:uid="{ADAE8D82-05D2-4111-8BB4-695762EFDD3F}"/>
    <cellStyle name="Normal 3 6 8 2 3" xfId="20862" xr:uid="{2F3E2720-B861-4AAA-9BF4-D73D638D2CD2}"/>
    <cellStyle name="Normal 3 6 8 3" xfId="6979" xr:uid="{D758BE06-E7EC-41E2-9683-5B3501D51AA2}"/>
    <cellStyle name="Normal 3 6 8 3 2" xfId="15309" xr:uid="{56184416-0A17-4ED1-A0BB-14DFDBF5E188}"/>
    <cellStyle name="Normal 3 6 8 3 2 2" xfId="31966" xr:uid="{B3AED07F-3FF1-4E3C-81CE-2C13F84F7DF8}"/>
    <cellStyle name="Normal 3 6 8 3 3" xfId="23638" xr:uid="{021C8FEA-20C6-428A-8561-978DBA297F3B}"/>
    <cellStyle name="Normal 3 6 8 4" xfId="9757" xr:uid="{A94485E6-5FDD-4943-8AD2-0DFEB84C9AF4}"/>
    <cellStyle name="Normal 3 6 8 4 2" xfId="26414" xr:uid="{A697C299-5D5F-4DFC-B6E9-CF89B19CB457}"/>
    <cellStyle name="Normal 3 6 8 5" xfId="18086" xr:uid="{9220CAD4-0989-4B5B-A741-DE45CBBD0A69}"/>
    <cellStyle name="Normal 3 6 9" xfId="2875" xr:uid="{5DFC359F-5019-44B8-9CF8-58D27E22C585}"/>
    <cellStyle name="Normal 3 6 9 2" xfId="11206" xr:uid="{639EC779-C278-4B50-A3CC-A7365CA161A8}"/>
    <cellStyle name="Normal 3 6 9 2 2" xfId="27863" xr:uid="{1976DE23-818E-439E-A23C-2ADE7C25C2BC}"/>
    <cellStyle name="Normal 3 6 9 3" xfId="19535" xr:uid="{A4297DC4-6AB6-40BF-B716-987774F3CD49}"/>
    <cellStyle name="Normal 3 7" xfId="78" xr:uid="{0CD6063E-C8C2-4798-8923-B3FFDD0C6427}"/>
    <cellStyle name="Normal 3 7 10" xfId="5656" xr:uid="{8601F7EC-4BAF-46D3-8895-E33C802E8A07}"/>
    <cellStyle name="Normal 3 7 10 2" xfId="13986" xr:uid="{F2DF65EE-1018-43F5-8151-F2E0CCD17C63}"/>
    <cellStyle name="Normal 3 7 10 2 2" xfId="30643" xr:uid="{C992DE6F-4146-444A-BE89-81B88020BC1D}"/>
    <cellStyle name="Normal 3 7 10 3" xfId="22315" xr:uid="{0D48EAA7-0D46-40B4-96BF-C10557C14306}"/>
    <cellStyle name="Normal 3 7 11" xfId="8433" xr:uid="{4D7A6F80-2A6B-4C10-B217-4EDB2A062858}"/>
    <cellStyle name="Normal 3 7 11 2" xfId="25091" xr:uid="{7631B4B0-553A-4104-892A-C6C7290E044F}"/>
    <cellStyle name="Normal 3 7 12" xfId="16763" xr:uid="{4EC8AD78-5FAF-4662-9372-B39F1E02B814}"/>
    <cellStyle name="Normal 3 7 13" xfId="35632" xr:uid="{60206412-FA7A-418B-9DCB-6DE38CAEBE36}"/>
    <cellStyle name="Normal 3 7 2" xfId="139" xr:uid="{5525D873-E06E-459C-84DD-9FE1C0410C2C}"/>
    <cellStyle name="Normal 3 7 2 10" xfId="8492" xr:uid="{6D7A9688-A1E6-499E-9650-819A3F89769F}"/>
    <cellStyle name="Normal 3 7 2 10 2" xfId="25149" xr:uid="{07A78AEC-1628-4A40-A872-8A4250E57835}"/>
    <cellStyle name="Normal 3 7 2 11" xfId="16821" xr:uid="{94B15DDD-ED71-41D6-88A4-EA6BF8ED9640}"/>
    <cellStyle name="Normal 3 7 2 2" xfId="260" xr:uid="{1FC0AB16-01E8-4D94-A55F-E294157DFBD9}"/>
    <cellStyle name="Normal 3 7 2 2 2" xfId="502" xr:uid="{DB73C0F0-5F4B-4796-90E7-285109CAD188}"/>
    <cellStyle name="Normal 3 7 2 2 2 2" xfId="978" xr:uid="{F20E0EC9-2CF0-41EE-BFD0-80788C707E0F}"/>
    <cellStyle name="Normal 3 7 2 2 2 2 2" xfId="2306" xr:uid="{345FE9B5-3003-40B0-B1D8-00A442EBA197}"/>
    <cellStyle name="Normal 3 7 2 2 2 2 2 2" xfId="5096" xr:uid="{15A8D90E-963F-44A2-BBE2-978332F2E168}"/>
    <cellStyle name="Normal 3 7 2 2 2 2 2 2 2" xfId="13426" xr:uid="{E5ACAA15-122F-4207-B11C-C40ECC66EBCC}"/>
    <cellStyle name="Normal 3 7 2 2 2 2 2 2 2 2" xfId="30083" xr:uid="{8DC916CA-9F16-4978-ABDA-3DC11B94146C}"/>
    <cellStyle name="Normal 3 7 2 2 2 2 2 2 3" xfId="21755" xr:uid="{C2E5751F-DE70-4109-B82D-76F6826421F3}"/>
    <cellStyle name="Normal 3 7 2 2 2 2 2 3" xfId="7872" xr:uid="{0CE4367C-F54A-42DE-90CB-0EEBA811A6D7}"/>
    <cellStyle name="Normal 3 7 2 2 2 2 2 3 2" xfId="16202" xr:uid="{B35B7DAA-9A3C-4641-9193-06C6E4ACA719}"/>
    <cellStyle name="Normal 3 7 2 2 2 2 2 3 2 2" xfId="32859" xr:uid="{C8418EF7-2BEA-47D6-8637-7542A9C97E46}"/>
    <cellStyle name="Normal 3 7 2 2 2 2 2 3 3" xfId="24531" xr:uid="{6A4BCD16-1FAD-48C6-8CFD-DD5E831D9D45}"/>
    <cellStyle name="Normal 3 7 2 2 2 2 2 4" xfId="10650" xr:uid="{75E6AA11-F040-4050-85D1-D33E9436D06A}"/>
    <cellStyle name="Normal 3 7 2 2 2 2 2 4 2" xfId="27307" xr:uid="{A9BC4294-22FE-4C5F-B592-BFBC7F37B21B}"/>
    <cellStyle name="Normal 3 7 2 2 2 2 2 5" xfId="18979" xr:uid="{B3585048-4E11-4B0E-AC11-7367671AAFDE}"/>
    <cellStyle name="Normal 3 7 2 2 2 2 3" xfId="3769" xr:uid="{724EDD62-EDF9-40E2-9DE9-9167569A936A}"/>
    <cellStyle name="Normal 3 7 2 2 2 2 3 2" xfId="12099" xr:uid="{9A71C103-5EE8-42BB-A1F5-28E232A8BE60}"/>
    <cellStyle name="Normal 3 7 2 2 2 2 3 2 2" xfId="28756" xr:uid="{97340AC0-CE82-4B0A-AC31-7C5152E15445}"/>
    <cellStyle name="Normal 3 7 2 2 2 2 3 3" xfId="20428" xr:uid="{77536871-ABF5-454F-B522-B9D6933A7638}"/>
    <cellStyle name="Normal 3 7 2 2 2 2 4" xfId="6545" xr:uid="{30CF1086-DF39-4580-BC88-17488F730AB8}"/>
    <cellStyle name="Normal 3 7 2 2 2 2 4 2" xfId="14875" xr:uid="{1543102F-43FC-42BF-94E1-7BA060932B2C}"/>
    <cellStyle name="Normal 3 7 2 2 2 2 4 2 2" xfId="31532" xr:uid="{F70D2430-6D33-41C3-9E9B-02F280C02047}"/>
    <cellStyle name="Normal 3 7 2 2 2 2 4 3" xfId="23204" xr:uid="{DA609290-14DA-41D5-9490-2B26820535B6}"/>
    <cellStyle name="Normal 3 7 2 2 2 2 5" xfId="9323" xr:uid="{09E3BF48-88FA-4595-A693-63DAE75236E2}"/>
    <cellStyle name="Normal 3 7 2 2 2 2 5 2" xfId="25980" xr:uid="{5C21BB18-B4CE-4469-9D79-ED5EC2DCC950}"/>
    <cellStyle name="Normal 3 7 2 2 2 2 6" xfId="17652" xr:uid="{604B0FCE-25DF-4D47-AF5D-72159E57D4C4}"/>
    <cellStyle name="Normal 3 7 2 2 2 3" xfId="1832" xr:uid="{4F6F3D3A-E518-4D3F-B22B-946C9C7D61F7}"/>
    <cellStyle name="Normal 3 7 2 2 2 3 2" xfId="4622" xr:uid="{921D4E34-29FA-4217-8218-CFF0EC0C544C}"/>
    <cellStyle name="Normal 3 7 2 2 2 3 2 2" xfId="12952" xr:uid="{48F5CD98-4186-4262-8810-07ECB5F5BE37}"/>
    <cellStyle name="Normal 3 7 2 2 2 3 2 2 2" xfId="29609" xr:uid="{B41E72DD-989B-4423-A354-A0E395634D60}"/>
    <cellStyle name="Normal 3 7 2 2 2 3 2 3" xfId="21281" xr:uid="{1AD01A43-817E-4AFD-AB6D-2674594DD82F}"/>
    <cellStyle name="Normal 3 7 2 2 2 3 3" xfId="7398" xr:uid="{E1A712A0-1EAE-4B28-9D7E-65B5CD0E1656}"/>
    <cellStyle name="Normal 3 7 2 2 2 3 3 2" xfId="15728" xr:uid="{6FF1D7ED-A774-4AAE-B56B-1AA6A2AE7D68}"/>
    <cellStyle name="Normal 3 7 2 2 2 3 3 2 2" xfId="32385" xr:uid="{7FD3FCC0-E10F-4DB6-8BA4-38E544E77B78}"/>
    <cellStyle name="Normal 3 7 2 2 2 3 3 3" xfId="24057" xr:uid="{5EF6ACAC-E9E8-4D66-A1EF-C09772EF00FA}"/>
    <cellStyle name="Normal 3 7 2 2 2 3 4" xfId="10176" xr:uid="{6049E4C4-91C6-4383-955F-2BB9AC8EEF7E}"/>
    <cellStyle name="Normal 3 7 2 2 2 3 4 2" xfId="26833" xr:uid="{2B4937EE-0DDD-4842-9D6E-F37B02BD8AD1}"/>
    <cellStyle name="Normal 3 7 2 2 2 3 5" xfId="18505" xr:uid="{71E582FF-021C-44D9-9DB7-AA420053F7E6}"/>
    <cellStyle name="Normal 3 7 2 2 2 4" xfId="3295" xr:uid="{5EC785D0-18CA-4C2D-8E74-BE3E1B529C9F}"/>
    <cellStyle name="Normal 3 7 2 2 2 4 2" xfId="11625" xr:uid="{26623D22-7FE4-4CEF-AD53-D0A895C12D1F}"/>
    <cellStyle name="Normal 3 7 2 2 2 4 2 2" xfId="28282" xr:uid="{28FA16E5-9C79-40A4-BA9E-31EA3E827342}"/>
    <cellStyle name="Normal 3 7 2 2 2 4 3" xfId="19954" xr:uid="{24B1EC7B-B8EC-470F-BCCF-680DB717BBC4}"/>
    <cellStyle name="Normal 3 7 2 2 2 5" xfId="6071" xr:uid="{99596318-46EA-49DA-A07D-44676E9BB7CD}"/>
    <cellStyle name="Normal 3 7 2 2 2 5 2" xfId="14401" xr:uid="{075E92FF-A58B-4CFC-BBE7-63FCFE747641}"/>
    <cellStyle name="Normal 3 7 2 2 2 5 2 2" xfId="31058" xr:uid="{D9DAE619-ACD2-42C2-B6D4-BCEB8AB8F39F}"/>
    <cellStyle name="Normal 3 7 2 2 2 5 3" xfId="22730" xr:uid="{5CC06C23-379A-43ED-A3A0-93ABBA76A457}"/>
    <cellStyle name="Normal 3 7 2 2 2 6" xfId="8849" xr:uid="{C5370610-F105-49ED-AF67-4C3772D0BF6B}"/>
    <cellStyle name="Normal 3 7 2 2 2 6 2" xfId="25506" xr:uid="{3155980F-3134-483B-93CA-059A100F6B01}"/>
    <cellStyle name="Normal 3 7 2 2 2 7" xfId="17178" xr:uid="{46D27076-83E5-43EE-97AA-9C2106945741}"/>
    <cellStyle name="Normal 3 7 2 2 3" xfId="738" xr:uid="{0C66849E-1DFD-43E9-B4F6-95D9B45FDC2B}"/>
    <cellStyle name="Normal 3 7 2 2 3 2" xfId="2068" xr:uid="{7D5F61A0-5AFE-4923-ACEC-D7D51BAF0023}"/>
    <cellStyle name="Normal 3 7 2 2 3 2 2" xfId="4858" xr:uid="{75A8BD74-AC4F-41D6-A371-DC930EEE1D7D}"/>
    <cellStyle name="Normal 3 7 2 2 3 2 2 2" xfId="13188" xr:uid="{E0E68715-8796-4397-AA3C-573F2379E827}"/>
    <cellStyle name="Normal 3 7 2 2 3 2 2 2 2" xfId="29845" xr:uid="{7ECFA6C1-102A-415D-89F8-32639EE7C9EF}"/>
    <cellStyle name="Normal 3 7 2 2 3 2 2 3" xfId="21517" xr:uid="{EF7F62BA-EC26-4BA0-AC46-979ED3F865FF}"/>
    <cellStyle name="Normal 3 7 2 2 3 2 3" xfId="7634" xr:uid="{FB1DC62B-E06A-4A79-9149-C6020CAACEC6}"/>
    <cellStyle name="Normal 3 7 2 2 3 2 3 2" xfId="15964" xr:uid="{5CE5AD22-748F-4FC7-86D7-063F147AF63B}"/>
    <cellStyle name="Normal 3 7 2 2 3 2 3 2 2" xfId="32621" xr:uid="{7BA6F50E-0EEB-4B02-A0B5-F1E759537857}"/>
    <cellStyle name="Normal 3 7 2 2 3 2 3 3" xfId="24293" xr:uid="{4EE88829-088C-448D-B67A-27670DFC1E62}"/>
    <cellStyle name="Normal 3 7 2 2 3 2 4" xfId="10412" xr:uid="{5EBEF4C7-A0AF-4BC1-8AC4-C957F1F92B1B}"/>
    <cellStyle name="Normal 3 7 2 2 3 2 4 2" xfId="27069" xr:uid="{3E0D4C7F-2CCD-46BA-8EFB-4924B5DBA7B1}"/>
    <cellStyle name="Normal 3 7 2 2 3 2 5" xfId="18741" xr:uid="{F8910C31-ADB7-4D5F-83D8-DBD11717A9A7}"/>
    <cellStyle name="Normal 3 7 2 2 3 3" xfId="3531" xr:uid="{D3B249C1-B86D-4F80-96F5-97B2E0045BA7}"/>
    <cellStyle name="Normal 3 7 2 2 3 3 2" xfId="11861" xr:uid="{F78CF7FE-3A82-4D32-9996-5FEB682D3CFB}"/>
    <cellStyle name="Normal 3 7 2 2 3 3 2 2" xfId="28518" xr:uid="{C6B6975F-F0F5-42C3-9E37-9B8DE44597ED}"/>
    <cellStyle name="Normal 3 7 2 2 3 3 3" xfId="20190" xr:uid="{2D52F88F-CE73-4618-A369-55E260FE6512}"/>
    <cellStyle name="Normal 3 7 2 2 3 4" xfId="6307" xr:uid="{D8AD5656-0985-4860-A017-6774C596F80B}"/>
    <cellStyle name="Normal 3 7 2 2 3 4 2" xfId="14637" xr:uid="{CA0974AA-9E4C-473A-89B4-FC323BC72C61}"/>
    <cellStyle name="Normal 3 7 2 2 3 4 2 2" xfId="31294" xr:uid="{688E1233-94AD-40E7-9E6D-F11050EB6FF6}"/>
    <cellStyle name="Normal 3 7 2 2 3 4 3" xfId="22966" xr:uid="{8AC3BE35-613A-4364-98C6-281DA00E06FF}"/>
    <cellStyle name="Normal 3 7 2 2 3 5" xfId="9085" xr:uid="{8059CC4C-FA6F-43B5-BC12-22EDAE67464C}"/>
    <cellStyle name="Normal 3 7 2 2 3 5 2" xfId="25742" xr:uid="{21B0AE74-38DF-4CB5-87C5-8E7B497CD280}"/>
    <cellStyle name="Normal 3 7 2 2 3 6" xfId="17414" xr:uid="{1193A19B-6DE5-4C8B-B80C-8E56968CFA12}"/>
    <cellStyle name="Normal 3 7 2 2 4" xfId="1215" xr:uid="{98170F91-5D15-4EF6-8F6E-E7FE94ABEFA4}"/>
    <cellStyle name="Normal 3 7 2 2 4 2" xfId="2543" xr:uid="{27746949-041C-4007-9F65-DF963A2BBE36}"/>
    <cellStyle name="Normal 3 7 2 2 4 2 2" xfId="5333" xr:uid="{E3480D4B-1837-4F03-AE00-8645B773CD7E}"/>
    <cellStyle name="Normal 3 7 2 2 4 2 2 2" xfId="13663" xr:uid="{D0D3A8F1-6A92-49D6-9F4D-D27154D7F48D}"/>
    <cellStyle name="Normal 3 7 2 2 4 2 2 2 2" xfId="30320" xr:uid="{52918A0F-B851-45C6-932B-12E7D651EAF2}"/>
    <cellStyle name="Normal 3 7 2 2 4 2 2 3" xfId="21992" xr:uid="{AE410D51-70BE-4328-9425-888D472B4B2E}"/>
    <cellStyle name="Normal 3 7 2 2 4 2 3" xfId="8109" xr:uid="{E14E0CC5-3996-4005-8E98-F08FF6DC4703}"/>
    <cellStyle name="Normal 3 7 2 2 4 2 3 2" xfId="16439" xr:uid="{CCA9300F-A6F6-49A2-8D4D-43CDC06C9BFF}"/>
    <cellStyle name="Normal 3 7 2 2 4 2 3 2 2" xfId="33096" xr:uid="{0CD02CE8-F874-4EBA-B16D-AA6C2284AD9F}"/>
    <cellStyle name="Normal 3 7 2 2 4 2 3 3" xfId="24768" xr:uid="{8F1CACE8-B39A-4690-91E2-E18EFEC83891}"/>
    <cellStyle name="Normal 3 7 2 2 4 2 4" xfId="10887" xr:uid="{998A778C-1248-4327-B459-D66113E98920}"/>
    <cellStyle name="Normal 3 7 2 2 4 2 4 2" xfId="27544" xr:uid="{7E695F5D-9FD7-4764-9D24-8EFE1326F824}"/>
    <cellStyle name="Normal 3 7 2 2 4 2 5" xfId="19216" xr:uid="{3AEE269B-6C4C-4BB2-A5C3-F97CB04787B2}"/>
    <cellStyle name="Normal 3 7 2 2 4 3" xfId="4006" xr:uid="{6E9EB58E-9590-420F-B80B-E39E9B2BBD8D}"/>
    <cellStyle name="Normal 3 7 2 2 4 3 2" xfId="12336" xr:uid="{A4A79915-A086-4E9B-BEAF-6B544F758228}"/>
    <cellStyle name="Normal 3 7 2 2 4 3 2 2" xfId="28993" xr:uid="{68F775A0-E781-44D2-8C41-755E1800AA11}"/>
    <cellStyle name="Normal 3 7 2 2 4 3 3" xfId="20665" xr:uid="{FC63C9D7-F0E8-4C32-9E10-10BF434242C2}"/>
    <cellStyle name="Normal 3 7 2 2 4 4" xfId="6782" xr:uid="{5266A52F-4E02-4AD2-BC45-68C2C26C591F}"/>
    <cellStyle name="Normal 3 7 2 2 4 4 2" xfId="15112" xr:uid="{54B8954F-85B9-482B-A51D-B85B35F785D0}"/>
    <cellStyle name="Normal 3 7 2 2 4 4 2 2" xfId="31769" xr:uid="{3DD4133E-BD37-46B8-A7D5-7B701E99D192}"/>
    <cellStyle name="Normal 3 7 2 2 4 4 3" xfId="23441" xr:uid="{5C1AB469-7442-4A23-8A95-ED09D2F4EE86}"/>
    <cellStyle name="Normal 3 7 2 2 4 5" xfId="9560" xr:uid="{DD7F9F30-C4D9-4177-BF84-670C7A59800B}"/>
    <cellStyle name="Normal 3 7 2 2 4 5 2" xfId="26217" xr:uid="{BA17CF71-57BA-4C89-99D6-366707839103}"/>
    <cellStyle name="Normal 3 7 2 2 4 6" xfId="17889" xr:uid="{4619605E-792C-4ED7-9047-42B43A42BA7B}"/>
    <cellStyle name="Normal 3 7 2 2 5" xfId="1595" xr:uid="{868418B4-7111-4515-B582-1112DA4F32F5}"/>
    <cellStyle name="Normal 3 7 2 2 5 2" xfId="4385" xr:uid="{AD2273D5-F221-4DEF-90A6-F6C5FF9143E3}"/>
    <cellStyle name="Normal 3 7 2 2 5 2 2" xfId="12715" xr:uid="{DB11BE4F-C115-4C30-966E-D8E941EB6B4D}"/>
    <cellStyle name="Normal 3 7 2 2 5 2 2 2" xfId="29372" xr:uid="{5CE69CF8-F684-49D5-81DF-0FCD48174B9C}"/>
    <cellStyle name="Normal 3 7 2 2 5 2 3" xfId="21044" xr:uid="{645F1E6D-3885-4F9E-AF4C-9DDBC73DA728}"/>
    <cellStyle name="Normal 3 7 2 2 5 3" xfId="7161" xr:uid="{C8B3C1EB-D842-4C4D-8194-9D994CACD9DF}"/>
    <cellStyle name="Normal 3 7 2 2 5 3 2" xfId="15491" xr:uid="{93E201C3-4A2A-4B88-84BD-BDA866D5E3DB}"/>
    <cellStyle name="Normal 3 7 2 2 5 3 2 2" xfId="32148" xr:uid="{09768B4D-DC68-4D20-9DED-A2EFBF9B0065}"/>
    <cellStyle name="Normal 3 7 2 2 5 3 3" xfId="23820" xr:uid="{92858CCF-EB92-4F3F-85AE-1F423D204ECC}"/>
    <cellStyle name="Normal 3 7 2 2 5 4" xfId="9939" xr:uid="{BD3A3EFD-CB73-4F66-B887-3EA8BA33967B}"/>
    <cellStyle name="Normal 3 7 2 2 5 4 2" xfId="26596" xr:uid="{018AD604-C861-4ECC-923B-DBB507B8DE53}"/>
    <cellStyle name="Normal 3 7 2 2 5 5" xfId="18268" xr:uid="{550D56C0-75C3-4948-838F-31E1A7CEA625}"/>
    <cellStyle name="Normal 3 7 2 2 6" xfId="3058" xr:uid="{D24BB1E6-DE08-4E0B-84CA-ED1942507E3E}"/>
    <cellStyle name="Normal 3 7 2 2 6 2" xfId="11388" xr:uid="{242C2C4E-A006-41C5-99A6-E1F633A8E0DD}"/>
    <cellStyle name="Normal 3 7 2 2 6 2 2" xfId="28045" xr:uid="{582B6371-E20D-4141-8A4B-F34BEA737B24}"/>
    <cellStyle name="Normal 3 7 2 2 6 3" xfId="19717" xr:uid="{40A08113-CD8D-4254-83B9-436F99B6F351}"/>
    <cellStyle name="Normal 3 7 2 2 7" xfId="5834" xr:uid="{BD9232A0-E841-47AE-AE9A-059B63985AF7}"/>
    <cellStyle name="Normal 3 7 2 2 7 2" xfId="14164" xr:uid="{539B272D-4F6A-41DE-9E5A-C4549BD3E389}"/>
    <cellStyle name="Normal 3 7 2 2 7 2 2" xfId="30821" xr:uid="{89A6752B-14A5-4173-A3CF-D25012AF91D4}"/>
    <cellStyle name="Normal 3 7 2 2 7 3" xfId="22493" xr:uid="{C7BC22AA-E9C8-45F8-BA4A-A21D9F95DEB4}"/>
    <cellStyle name="Normal 3 7 2 2 8" xfId="8612" xr:uid="{010B44FB-9748-4503-9841-A3505707C522}"/>
    <cellStyle name="Normal 3 7 2 2 8 2" xfId="25269" xr:uid="{984063B3-572F-4E34-99E6-B75929DD73BC}"/>
    <cellStyle name="Normal 3 7 2 2 9" xfId="16941" xr:uid="{EAD3004B-1761-4D28-BB24-4C1AB0D488C7}"/>
    <cellStyle name="Normal 3 7 2 3" xfId="382" xr:uid="{709518BD-5861-4C88-888A-8B64C1A0A358}"/>
    <cellStyle name="Normal 3 7 2 3 2" xfId="860" xr:uid="{52C1B4FC-2D9F-48F7-A50F-EC661E3ECE7A}"/>
    <cellStyle name="Normal 3 7 2 3 2 2" xfId="2188" xr:uid="{86D3ADA7-7900-4BD4-BE98-BBB695D0CBCB}"/>
    <cellStyle name="Normal 3 7 2 3 2 2 2" xfId="4978" xr:uid="{3936635D-82BC-4B1D-849F-ED7A8EBDBF5F}"/>
    <cellStyle name="Normal 3 7 2 3 2 2 2 2" xfId="13308" xr:uid="{8666CCBC-85B8-455B-873F-781C6E2D7F90}"/>
    <cellStyle name="Normal 3 7 2 3 2 2 2 2 2" xfId="29965" xr:uid="{84B8F707-2C43-4C73-8B1A-157244F237CF}"/>
    <cellStyle name="Normal 3 7 2 3 2 2 2 3" xfId="21637" xr:uid="{C2905429-EE11-4592-BEB0-05F202E0DC8C}"/>
    <cellStyle name="Normal 3 7 2 3 2 2 3" xfId="7754" xr:uid="{01E3EDF2-9BB2-4DB5-BD9C-C256CAAFA543}"/>
    <cellStyle name="Normal 3 7 2 3 2 2 3 2" xfId="16084" xr:uid="{53A3EA15-5ED0-49EC-8478-E45850F5E4CB}"/>
    <cellStyle name="Normal 3 7 2 3 2 2 3 2 2" xfId="32741" xr:uid="{9D6D0C89-570C-431D-8119-93C5CB15731D}"/>
    <cellStyle name="Normal 3 7 2 3 2 2 3 3" xfId="24413" xr:uid="{1888F1C1-9B15-4FA3-B94E-34A8D4FEABC3}"/>
    <cellStyle name="Normal 3 7 2 3 2 2 4" xfId="10532" xr:uid="{05484848-54D2-406B-9FCB-41D2BC4311C4}"/>
    <cellStyle name="Normal 3 7 2 3 2 2 4 2" xfId="27189" xr:uid="{76D4D50E-F405-4B07-9D09-97A79B0AD3AF}"/>
    <cellStyle name="Normal 3 7 2 3 2 2 5" xfId="18861" xr:uid="{43C9BE31-9D6A-41F3-B3DA-A76F14822D54}"/>
    <cellStyle name="Normal 3 7 2 3 2 3" xfId="3651" xr:uid="{C71C1D7D-40D4-47B3-815F-D679D357311D}"/>
    <cellStyle name="Normal 3 7 2 3 2 3 2" xfId="11981" xr:uid="{D2E335FA-B028-4B04-9904-13558E9E7E51}"/>
    <cellStyle name="Normal 3 7 2 3 2 3 2 2" xfId="28638" xr:uid="{8D7CDBAD-542C-46FA-8A3A-BDE3E3ACC6EC}"/>
    <cellStyle name="Normal 3 7 2 3 2 3 3" xfId="20310" xr:uid="{2B010B21-C07D-4277-93FA-0CEBF9CD844E}"/>
    <cellStyle name="Normal 3 7 2 3 2 4" xfId="6427" xr:uid="{9F100935-5CEE-46F0-8E52-0E39F2ED4C33}"/>
    <cellStyle name="Normal 3 7 2 3 2 4 2" xfId="14757" xr:uid="{0FC37253-367C-4832-ABAB-BA4D5795E44C}"/>
    <cellStyle name="Normal 3 7 2 3 2 4 2 2" xfId="31414" xr:uid="{3466518A-7F70-4200-9222-4F82D2A65D03}"/>
    <cellStyle name="Normal 3 7 2 3 2 4 3" xfId="23086" xr:uid="{5730AB4B-D4CD-4DE3-9825-64A1C3F74FEC}"/>
    <cellStyle name="Normal 3 7 2 3 2 5" xfId="9205" xr:uid="{BE7146CA-D5EE-4EF5-A853-75C45F79755B}"/>
    <cellStyle name="Normal 3 7 2 3 2 5 2" xfId="25862" xr:uid="{58DB7051-405C-4669-8260-003D37CDF951}"/>
    <cellStyle name="Normal 3 7 2 3 2 6" xfId="17534" xr:uid="{A46A8159-10AD-4E55-B461-3B4897804938}"/>
    <cellStyle name="Normal 3 7 2 3 3" xfId="1712" xr:uid="{B07978C2-0B0C-4081-864C-9CED5C01F236}"/>
    <cellStyle name="Normal 3 7 2 3 3 2" xfId="4502" xr:uid="{7035752E-BBDD-424A-94D2-5533D6CAB4D0}"/>
    <cellStyle name="Normal 3 7 2 3 3 2 2" xfId="12832" xr:uid="{C8575287-8F16-427D-92A2-19AF5B2F5FBF}"/>
    <cellStyle name="Normal 3 7 2 3 3 2 2 2" xfId="29489" xr:uid="{71500EB3-90FC-4F8A-84F2-6F1962E30D51}"/>
    <cellStyle name="Normal 3 7 2 3 3 2 3" xfId="21161" xr:uid="{C5FA62ED-9B78-47AA-911F-EC64280AEAC0}"/>
    <cellStyle name="Normal 3 7 2 3 3 3" xfId="7278" xr:uid="{73AB6768-2573-4785-B694-0BD336D4BB17}"/>
    <cellStyle name="Normal 3 7 2 3 3 3 2" xfId="15608" xr:uid="{943F1140-46FD-4C8F-B4A9-95C6C5D2C8B3}"/>
    <cellStyle name="Normal 3 7 2 3 3 3 2 2" xfId="32265" xr:uid="{307389C8-83AC-4B12-A86F-2D035601734C}"/>
    <cellStyle name="Normal 3 7 2 3 3 3 3" xfId="23937" xr:uid="{949338E6-1C65-47B8-80AF-E75B74944C82}"/>
    <cellStyle name="Normal 3 7 2 3 3 4" xfId="10056" xr:uid="{9F2759A1-A1ED-4433-9916-78304EB178B8}"/>
    <cellStyle name="Normal 3 7 2 3 3 4 2" xfId="26713" xr:uid="{D8A7038E-817D-4868-8E8B-B89F5FF83DC4}"/>
    <cellStyle name="Normal 3 7 2 3 3 5" xfId="18385" xr:uid="{C438AE39-6C8F-43BC-8D37-D7C13C9345E5}"/>
    <cellStyle name="Normal 3 7 2 3 4" xfId="3175" xr:uid="{B7DE395D-C940-408B-AC9C-65FA2ED921EF}"/>
    <cellStyle name="Normal 3 7 2 3 4 2" xfId="11505" xr:uid="{A9D4F2B8-1033-4967-89A6-774507458FCB}"/>
    <cellStyle name="Normal 3 7 2 3 4 2 2" xfId="28162" xr:uid="{C29C94C6-9637-4589-811F-D6E5EF15634B}"/>
    <cellStyle name="Normal 3 7 2 3 4 3" xfId="19834" xr:uid="{14FC0980-4A87-4694-A6DA-BB18B0DDE000}"/>
    <cellStyle name="Normal 3 7 2 3 5" xfId="5951" xr:uid="{1566193C-8F8D-46C9-BA3A-4D5A548D4864}"/>
    <cellStyle name="Normal 3 7 2 3 5 2" xfId="14281" xr:uid="{5A434407-7FAD-4FED-98A6-DD2B53B4B73C}"/>
    <cellStyle name="Normal 3 7 2 3 5 2 2" xfId="30938" xr:uid="{0F57E8B0-A67B-4DFD-8FBF-FA70920A3124}"/>
    <cellStyle name="Normal 3 7 2 3 5 3" xfId="22610" xr:uid="{00950B05-305F-43ED-934B-E95A59839181}"/>
    <cellStyle name="Normal 3 7 2 3 6" xfId="8729" xr:uid="{F5289A74-33FD-4CD1-A437-2102E89B46FE}"/>
    <cellStyle name="Normal 3 7 2 3 6 2" xfId="25386" xr:uid="{0EA368D3-55B8-441A-916D-471F9A8BE5EB}"/>
    <cellStyle name="Normal 3 7 2 3 7" xfId="17058" xr:uid="{7AE82801-A7FA-4B4F-941D-9B78B409754E}"/>
    <cellStyle name="Normal 3 7 2 4" xfId="618" xr:uid="{2F6326EE-9D9E-4A2D-A664-103C8C373781}"/>
    <cellStyle name="Normal 3 7 2 4 2" xfId="1948" xr:uid="{E2C7F560-4F95-4495-9FBE-93153D8B52B2}"/>
    <cellStyle name="Normal 3 7 2 4 2 2" xfId="4738" xr:uid="{2C5BD95F-61A1-4A31-8682-851C125B9F20}"/>
    <cellStyle name="Normal 3 7 2 4 2 2 2" xfId="13068" xr:uid="{CAED3591-91B6-44FE-878A-ED219F3862EB}"/>
    <cellStyle name="Normal 3 7 2 4 2 2 2 2" xfId="29725" xr:uid="{538D5743-F302-4ED1-8C60-B51504E29DCA}"/>
    <cellStyle name="Normal 3 7 2 4 2 2 3" xfId="21397" xr:uid="{C8C9019F-5688-4D30-AB3D-BB59CE0857F1}"/>
    <cellStyle name="Normal 3 7 2 4 2 3" xfId="7514" xr:uid="{9221120C-61B6-4C87-A699-107AD1A2FBFA}"/>
    <cellStyle name="Normal 3 7 2 4 2 3 2" xfId="15844" xr:uid="{05C666B9-02F8-4653-B564-F2C95577DCA3}"/>
    <cellStyle name="Normal 3 7 2 4 2 3 2 2" xfId="32501" xr:uid="{65ABBE7B-8BC0-4A7D-AD05-0DA29CEE7995}"/>
    <cellStyle name="Normal 3 7 2 4 2 3 3" xfId="24173" xr:uid="{12DCB54D-84D2-424F-B31D-72FE94995334}"/>
    <cellStyle name="Normal 3 7 2 4 2 4" xfId="10292" xr:uid="{62C85981-C3BD-46B5-8C52-5AF52F4E3A48}"/>
    <cellStyle name="Normal 3 7 2 4 2 4 2" xfId="26949" xr:uid="{F52C1850-7448-4C33-908C-3CF41F2E061A}"/>
    <cellStyle name="Normal 3 7 2 4 2 5" xfId="18621" xr:uid="{2AB8B3B5-2CF4-411C-BC5F-119190CDDBCB}"/>
    <cellStyle name="Normal 3 7 2 4 3" xfId="3411" xr:uid="{6D7BA3EF-B171-4FD2-88B1-AAECEA527714}"/>
    <cellStyle name="Normal 3 7 2 4 3 2" xfId="11741" xr:uid="{32415D44-73AC-4CE8-BA98-BE3088735DB7}"/>
    <cellStyle name="Normal 3 7 2 4 3 2 2" xfId="28398" xr:uid="{5BD23016-02E2-4B82-8069-950420588650}"/>
    <cellStyle name="Normal 3 7 2 4 3 3" xfId="20070" xr:uid="{DAC2A4A5-C9CD-40B0-ABB8-22800EA5DF95}"/>
    <cellStyle name="Normal 3 7 2 4 4" xfId="6187" xr:uid="{81A95B5E-41A3-422F-AC03-6979B52967D8}"/>
    <cellStyle name="Normal 3 7 2 4 4 2" xfId="14517" xr:uid="{4885CB12-0B0C-45FC-B94D-69C2C827BB27}"/>
    <cellStyle name="Normal 3 7 2 4 4 2 2" xfId="31174" xr:uid="{8780B380-B455-4157-A6C4-7719FBE11CE5}"/>
    <cellStyle name="Normal 3 7 2 4 4 3" xfId="22846" xr:uid="{FC957020-4C8F-4B3A-A521-0AE815A6BFF3}"/>
    <cellStyle name="Normal 3 7 2 4 5" xfId="8965" xr:uid="{5684C380-226E-4D10-97AD-A0D16A151C47}"/>
    <cellStyle name="Normal 3 7 2 4 5 2" xfId="25622" xr:uid="{2B6CCEE7-4390-4922-B6F4-B7929851CD03}"/>
    <cellStyle name="Normal 3 7 2 4 6" xfId="17294" xr:uid="{D7DD1AF7-C6B3-4920-8E5A-14CF315728D7}"/>
    <cellStyle name="Normal 3 7 2 5" xfId="1095" xr:uid="{5E200704-9364-4A9D-B9AA-5D8A14EEB8E4}"/>
    <cellStyle name="Normal 3 7 2 5 2" xfId="2423" xr:uid="{39CEC8B4-6F1E-4AFB-A61B-F475695E99FD}"/>
    <cellStyle name="Normal 3 7 2 5 2 2" xfId="5213" xr:uid="{16D6D57C-D3A2-4CDE-B62C-E7B6B97A4AB9}"/>
    <cellStyle name="Normal 3 7 2 5 2 2 2" xfId="13543" xr:uid="{8CCFCD64-5CED-4736-BCD1-F307E802FD18}"/>
    <cellStyle name="Normal 3 7 2 5 2 2 2 2" xfId="30200" xr:uid="{9CD6DD52-7222-46EA-9C23-DCE42B2E3D62}"/>
    <cellStyle name="Normal 3 7 2 5 2 2 3" xfId="21872" xr:uid="{D7B49FEB-3C2A-4D52-9653-1C25A965117B}"/>
    <cellStyle name="Normal 3 7 2 5 2 3" xfId="7989" xr:uid="{6D640283-5FAF-4C5A-B1B1-02532AB31E5C}"/>
    <cellStyle name="Normal 3 7 2 5 2 3 2" xfId="16319" xr:uid="{F7394DAC-9EF7-42BB-8796-3D6762FA9894}"/>
    <cellStyle name="Normal 3 7 2 5 2 3 2 2" xfId="32976" xr:uid="{A29D04D5-FF06-4E40-8F43-DC77CB14471A}"/>
    <cellStyle name="Normal 3 7 2 5 2 3 3" xfId="24648" xr:uid="{4767EF55-4C4E-4C47-890F-34645C2F8540}"/>
    <cellStyle name="Normal 3 7 2 5 2 4" xfId="10767" xr:uid="{DE7D04D1-4A46-4DEC-8746-276D89A27843}"/>
    <cellStyle name="Normal 3 7 2 5 2 4 2" xfId="27424" xr:uid="{531EDB36-130C-4698-8AAE-561549681BB9}"/>
    <cellStyle name="Normal 3 7 2 5 2 5" xfId="19096" xr:uid="{4F835513-5CA9-4D68-82FB-25A64FB212E4}"/>
    <cellStyle name="Normal 3 7 2 5 3" xfId="3886" xr:uid="{4412A9FA-850B-447F-BAB6-039375A09080}"/>
    <cellStyle name="Normal 3 7 2 5 3 2" xfId="12216" xr:uid="{E02A17EE-0DBA-4098-A960-60F580BB4835}"/>
    <cellStyle name="Normal 3 7 2 5 3 2 2" xfId="28873" xr:uid="{D22540D3-A082-4509-A607-2B40C663116C}"/>
    <cellStyle name="Normal 3 7 2 5 3 3" xfId="20545" xr:uid="{B7D5B6EA-2829-49F4-BC91-75452B600D2F}"/>
    <cellStyle name="Normal 3 7 2 5 4" xfId="6662" xr:uid="{FA59A802-30FF-4713-9AFD-678C21AA0273}"/>
    <cellStyle name="Normal 3 7 2 5 4 2" xfId="14992" xr:uid="{BBF01E93-674D-4FEF-B95F-891ECE2146DB}"/>
    <cellStyle name="Normal 3 7 2 5 4 2 2" xfId="31649" xr:uid="{EDA42B71-0103-40E7-B425-5DFB289AAA66}"/>
    <cellStyle name="Normal 3 7 2 5 4 3" xfId="23321" xr:uid="{EE97D832-F531-404C-B656-5073C841F1E5}"/>
    <cellStyle name="Normal 3 7 2 5 5" xfId="9440" xr:uid="{3D6EAAAF-2062-412F-9F73-5D958D34C42B}"/>
    <cellStyle name="Normal 3 7 2 5 5 2" xfId="26097" xr:uid="{EAEF36BB-F9D9-4699-A294-39340A92955D}"/>
    <cellStyle name="Normal 3 7 2 5 6" xfId="17769" xr:uid="{1016DF92-AAB7-4E36-94E3-779C4BA78D80}"/>
    <cellStyle name="Normal 3 7 2 6" xfId="1360" xr:uid="{A551CFF1-8DF2-4C99-9B7F-99F4316C2FE6}"/>
    <cellStyle name="Normal 3 7 2 6 2" xfId="2688" xr:uid="{3ED598E9-C5DB-4643-897B-42DFBA33777A}"/>
    <cellStyle name="Normal 3 7 2 6 2 2" xfId="5478" xr:uid="{4059686E-D4AF-49C2-B793-DD3E6A361735}"/>
    <cellStyle name="Normal 3 7 2 6 2 2 2" xfId="13808" xr:uid="{2C1C4D2B-473D-4934-A9B6-4DDD6B14EA21}"/>
    <cellStyle name="Normal 3 7 2 6 2 2 2 2" xfId="30465" xr:uid="{1410A67D-DB45-4AFF-9F74-2C159BA0F5F4}"/>
    <cellStyle name="Normal 3 7 2 6 2 2 3" xfId="22137" xr:uid="{73258E35-AC0E-46BE-AC16-691E16912DB3}"/>
    <cellStyle name="Normal 3 7 2 6 2 3" xfId="8254" xr:uid="{E375C5C8-3CE7-4637-80CD-B008652EA59F}"/>
    <cellStyle name="Normal 3 7 2 6 2 3 2" xfId="16584" xr:uid="{DB3FE24A-1125-4F3F-82EF-6192A3379E20}"/>
    <cellStyle name="Normal 3 7 2 6 2 3 2 2" xfId="33241" xr:uid="{E8AA9C64-E383-422F-925E-6E585F4CDF80}"/>
    <cellStyle name="Normal 3 7 2 6 2 3 3" xfId="24913" xr:uid="{A2A4F75D-C5E0-4223-9D28-86C0AB1D73C9}"/>
    <cellStyle name="Normal 3 7 2 6 2 4" xfId="11032" xr:uid="{8B301644-6A7E-4E3C-A050-2CDE9DF44729}"/>
    <cellStyle name="Normal 3 7 2 6 2 4 2" xfId="27689" xr:uid="{2830F2F8-E617-4F7F-8241-F22EA6E0776B}"/>
    <cellStyle name="Normal 3 7 2 6 2 5" xfId="19361" xr:uid="{720BB076-EAD2-476E-B56F-70F2D25FCEEB}"/>
    <cellStyle name="Normal 3 7 2 6 3" xfId="4151" xr:uid="{EB552751-0D58-4E57-9181-C71DCD2987B3}"/>
    <cellStyle name="Normal 3 7 2 6 3 2" xfId="12481" xr:uid="{935102AF-6CE2-48F6-B473-00314A429ECA}"/>
    <cellStyle name="Normal 3 7 2 6 3 2 2" xfId="29138" xr:uid="{7640C509-BEA8-492D-A01F-3B0D9CFF0739}"/>
    <cellStyle name="Normal 3 7 2 6 3 3" xfId="20810" xr:uid="{F264ED17-DCC7-46CE-91B5-310F9EE5B980}"/>
    <cellStyle name="Normal 3 7 2 6 4" xfId="6927" xr:uid="{DC97560C-E427-45A3-AF2A-845AA6C1FE61}"/>
    <cellStyle name="Normal 3 7 2 6 4 2" xfId="15257" xr:uid="{DF558F9B-A584-4E52-801C-39C6DAE9ED0C}"/>
    <cellStyle name="Normal 3 7 2 6 4 2 2" xfId="31914" xr:uid="{8D2FD13D-C15E-4B77-B33F-F980CBC242AE}"/>
    <cellStyle name="Normal 3 7 2 6 4 3" xfId="23586" xr:uid="{5FC40A3D-460E-4C42-A573-949430083A9B}"/>
    <cellStyle name="Normal 3 7 2 6 5" xfId="9705" xr:uid="{97E457F3-6828-43EC-8C46-5D379F3DC576}"/>
    <cellStyle name="Normal 3 7 2 6 5 2" xfId="26362" xr:uid="{217FE265-CEDC-4D1E-AB2C-16BF98E8653E}"/>
    <cellStyle name="Normal 3 7 2 6 6" xfId="18034" xr:uid="{A81FD84F-208F-4255-B785-4EF7500E0CDE}"/>
    <cellStyle name="Normal 3 7 2 7" xfId="1475" xr:uid="{A5D84DB7-397D-4518-AEA1-A667EEA1FA50}"/>
    <cellStyle name="Normal 3 7 2 7 2" xfId="4265" xr:uid="{C4AF94F3-4909-4069-AD9E-5F7C7B7DDDFC}"/>
    <cellStyle name="Normal 3 7 2 7 2 2" xfId="12595" xr:uid="{1021A14A-3487-4F3B-8B75-BCF6A71F6A9B}"/>
    <cellStyle name="Normal 3 7 2 7 2 2 2" xfId="29252" xr:uid="{B9037DCB-FD82-475B-BD6C-E3E9993907BD}"/>
    <cellStyle name="Normal 3 7 2 7 2 3" xfId="20924" xr:uid="{4E97D3C2-FA9C-4182-9F9C-5B1B9CBB3F24}"/>
    <cellStyle name="Normal 3 7 2 7 3" xfId="7041" xr:uid="{EFF602CA-2BE3-4754-8999-B45861FBE3A2}"/>
    <cellStyle name="Normal 3 7 2 7 3 2" xfId="15371" xr:uid="{B613035C-ADC2-481F-9C96-406F5C96B34F}"/>
    <cellStyle name="Normal 3 7 2 7 3 2 2" xfId="32028" xr:uid="{ECEC4107-0466-4B81-875B-6845352914D9}"/>
    <cellStyle name="Normal 3 7 2 7 3 3" xfId="23700" xr:uid="{DC0468E7-2ECB-46BD-9A69-6AC7B2E946C3}"/>
    <cellStyle name="Normal 3 7 2 7 4" xfId="9819" xr:uid="{1353E79F-C518-4EAE-83D9-48BC0D7DC6B0}"/>
    <cellStyle name="Normal 3 7 2 7 4 2" xfId="26476" xr:uid="{7C8824FF-0F6C-45F4-A067-6EA3B53F7B33}"/>
    <cellStyle name="Normal 3 7 2 7 5" xfId="18148" xr:uid="{C7B891E3-874C-4043-9E3D-86AD2CE56732}"/>
    <cellStyle name="Normal 3 7 2 8" xfId="2938" xr:uid="{B9E1EFE2-C1F1-4B1A-B2D8-25B9F5E0C801}"/>
    <cellStyle name="Normal 3 7 2 8 2" xfId="11268" xr:uid="{91AF4433-DAAD-484C-9EFF-9E1704F7135C}"/>
    <cellStyle name="Normal 3 7 2 8 2 2" xfId="27925" xr:uid="{FA238075-8869-4E62-8568-755CBDE9EA94}"/>
    <cellStyle name="Normal 3 7 2 8 3" xfId="19597" xr:uid="{9AF36295-9455-47A5-8829-11749AB5E8AB}"/>
    <cellStyle name="Normal 3 7 2 9" xfId="5714" xr:uid="{31A4DD5B-9436-463C-9CB7-5741887F35F0}"/>
    <cellStyle name="Normal 3 7 2 9 2" xfId="14044" xr:uid="{C50AE328-8822-4C3E-8EA0-5F3F0191795C}"/>
    <cellStyle name="Normal 3 7 2 9 2 2" xfId="30701" xr:uid="{850F38B2-49E3-4685-8E7C-F7EC93FA7B6F}"/>
    <cellStyle name="Normal 3 7 2 9 3" xfId="22373" xr:uid="{CEDD6A6B-42ED-4D4E-9B33-F7818061E1E3}"/>
    <cellStyle name="Normal 3 7 3" xfId="198" xr:uid="{34A42F95-67CF-4CDD-9F14-E665E5F68139}"/>
    <cellStyle name="Normal 3 7 3 2" xfId="440" xr:uid="{D91CFFB3-C79F-49D3-AD7E-94498BBD21EE}"/>
    <cellStyle name="Normal 3 7 3 2 2" xfId="917" xr:uid="{26BBD248-010C-407F-8257-A899D6449BF4}"/>
    <cellStyle name="Normal 3 7 3 2 2 2" xfId="2245" xr:uid="{3DCDD0F5-A338-4FC6-902D-C5CC2960F971}"/>
    <cellStyle name="Normal 3 7 3 2 2 2 2" xfId="5035" xr:uid="{D06EF2D3-F851-4051-BE01-EECAE13B3E27}"/>
    <cellStyle name="Normal 3 7 3 2 2 2 2 2" xfId="13365" xr:uid="{C5B7674B-614E-4EFF-BD24-94B7C42563F1}"/>
    <cellStyle name="Normal 3 7 3 2 2 2 2 2 2" xfId="30022" xr:uid="{2C1B4BBD-4344-425D-BE14-61395615290D}"/>
    <cellStyle name="Normal 3 7 3 2 2 2 2 3" xfId="21694" xr:uid="{133AA16E-6DD0-428A-85E5-58D59ECE9A9F}"/>
    <cellStyle name="Normal 3 7 3 2 2 2 3" xfId="7811" xr:uid="{3084CAFD-4C87-4A31-BB11-77592193C60C}"/>
    <cellStyle name="Normal 3 7 3 2 2 2 3 2" xfId="16141" xr:uid="{71EF1731-52E7-4E3C-9216-43552444A365}"/>
    <cellStyle name="Normal 3 7 3 2 2 2 3 2 2" xfId="32798" xr:uid="{A8028DEB-9452-4521-8E31-BEAB5B6B77EE}"/>
    <cellStyle name="Normal 3 7 3 2 2 2 3 3" xfId="24470" xr:uid="{900B8D7D-1F3B-45FA-83E5-112A785FBBCD}"/>
    <cellStyle name="Normal 3 7 3 2 2 2 4" xfId="10589" xr:uid="{39FED5B6-CF6D-423E-BC92-A44E85EE0723}"/>
    <cellStyle name="Normal 3 7 3 2 2 2 4 2" xfId="27246" xr:uid="{480CA7F2-0C26-4990-A594-3B0F030572AA}"/>
    <cellStyle name="Normal 3 7 3 2 2 2 5" xfId="18918" xr:uid="{886E777F-3A0F-44DB-8156-A8E8479AD4B7}"/>
    <cellStyle name="Normal 3 7 3 2 2 3" xfId="3708" xr:uid="{860D79F0-6358-479D-B53B-E6CBFF094AF6}"/>
    <cellStyle name="Normal 3 7 3 2 2 3 2" xfId="12038" xr:uid="{295D4611-BD8A-4083-AE55-3A98A3461154}"/>
    <cellStyle name="Normal 3 7 3 2 2 3 2 2" xfId="28695" xr:uid="{216DE896-890A-4432-9521-7C5E70A60B2B}"/>
    <cellStyle name="Normal 3 7 3 2 2 3 3" xfId="20367" xr:uid="{67C2D2CF-337A-44A6-ACD4-07AE1A16CA3C}"/>
    <cellStyle name="Normal 3 7 3 2 2 4" xfId="6484" xr:uid="{2D648669-029E-4044-B4FD-F18211D35258}"/>
    <cellStyle name="Normal 3 7 3 2 2 4 2" xfId="14814" xr:uid="{C13691D2-9553-4113-916B-D82FAA2638AC}"/>
    <cellStyle name="Normal 3 7 3 2 2 4 2 2" xfId="31471" xr:uid="{3829CE6B-3AC4-48F9-8D50-5B0479142CB1}"/>
    <cellStyle name="Normal 3 7 3 2 2 4 3" xfId="23143" xr:uid="{B9BE4A86-45BC-4976-9C02-33CBB66AB5C5}"/>
    <cellStyle name="Normal 3 7 3 2 2 5" xfId="9262" xr:uid="{EFFDC556-7360-4A22-A8CB-446DD3179A5D}"/>
    <cellStyle name="Normal 3 7 3 2 2 5 2" xfId="25919" xr:uid="{ACE17C4B-F9F5-465F-BC22-149E3884C277}"/>
    <cellStyle name="Normal 3 7 3 2 2 6" xfId="17591" xr:uid="{6F34AB49-7035-4590-A827-0BE4111667EE}"/>
    <cellStyle name="Normal 3 7 3 2 3" xfId="1770" xr:uid="{B97A5F54-99C4-4F63-A910-206D228D7A96}"/>
    <cellStyle name="Normal 3 7 3 2 3 2" xfId="4560" xr:uid="{E4F98D07-347D-477F-BAD4-EDBCE0944548}"/>
    <cellStyle name="Normal 3 7 3 2 3 2 2" xfId="12890" xr:uid="{6B8B2D12-0EF3-4F1A-8957-4F420F57DA80}"/>
    <cellStyle name="Normal 3 7 3 2 3 2 2 2" xfId="29547" xr:uid="{4A33E262-AE3E-4E30-9170-436A88B5E69D}"/>
    <cellStyle name="Normal 3 7 3 2 3 2 3" xfId="21219" xr:uid="{538AC16F-B1FF-42FE-BCDB-DA33F577C4B5}"/>
    <cellStyle name="Normal 3 7 3 2 3 3" xfId="7336" xr:uid="{04590261-B7CC-417F-858E-A39E95C63450}"/>
    <cellStyle name="Normal 3 7 3 2 3 3 2" xfId="15666" xr:uid="{374D031F-EEC8-4A17-A76C-B44011927542}"/>
    <cellStyle name="Normal 3 7 3 2 3 3 2 2" xfId="32323" xr:uid="{6D855C3C-929E-4F96-B3F0-558573ADB83D}"/>
    <cellStyle name="Normal 3 7 3 2 3 3 3" xfId="23995" xr:uid="{C1236AA1-0DD1-4AB7-B857-B58E57BEA610}"/>
    <cellStyle name="Normal 3 7 3 2 3 4" xfId="10114" xr:uid="{18540EBF-4BDF-4DCD-9E8F-661B656A6B1B}"/>
    <cellStyle name="Normal 3 7 3 2 3 4 2" xfId="26771" xr:uid="{77F6ABFD-40A2-4E00-A6A9-12A0B6131097}"/>
    <cellStyle name="Normal 3 7 3 2 3 5" xfId="18443" xr:uid="{B6DFA3D7-953D-4BEE-A25E-483C92CB113B}"/>
    <cellStyle name="Normal 3 7 3 2 4" xfId="3233" xr:uid="{56EBCC8B-62A0-4406-836F-0DCC1A78CCA7}"/>
    <cellStyle name="Normal 3 7 3 2 4 2" xfId="11563" xr:uid="{DE819C1C-46A7-4E65-B780-9C60D62AA65E}"/>
    <cellStyle name="Normal 3 7 3 2 4 2 2" xfId="28220" xr:uid="{E6A46459-EDC2-4D54-AF99-3C23399B0510}"/>
    <cellStyle name="Normal 3 7 3 2 4 3" xfId="19892" xr:uid="{3F8B96E6-2556-4FDF-B65C-E684C5DD7336}"/>
    <cellStyle name="Normal 3 7 3 2 5" xfId="6009" xr:uid="{CA7B4603-6AE8-4F42-A359-0C6B0920622A}"/>
    <cellStyle name="Normal 3 7 3 2 5 2" xfId="14339" xr:uid="{C9373799-440B-49B1-9905-3617E8212FC0}"/>
    <cellStyle name="Normal 3 7 3 2 5 2 2" xfId="30996" xr:uid="{0831DEDF-F5D2-4ACF-8865-00038E184A72}"/>
    <cellStyle name="Normal 3 7 3 2 5 3" xfId="22668" xr:uid="{1EEC8EF7-718D-418D-9F2D-1B26F2359865}"/>
    <cellStyle name="Normal 3 7 3 2 6" xfId="8787" xr:uid="{CAC9D021-26EC-4540-A648-3C9FA56D1E46}"/>
    <cellStyle name="Normal 3 7 3 2 6 2" xfId="25444" xr:uid="{75AF1A48-E547-46D6-8AE4-2AADFCEA9547}"/>
    <cellStyle name="Normal 3 7 3 2 7" xfId="17116" xr:uid="{55E3BF73-EC66-4FE1-8E7D-407BAEEFE8DF}"/>
    <cellStyle name="Normal 3 7 3 3" xfId="676" xr:uid="{6007044A-F130-4B91-BCBD-B25C2E3F353F}"/>
    <cellStyle name="Normal 3 7 3 3 2" xfId="2006" xr:uid="{DEE0D207-472F-40D1-93DC-5BB9981CA9BB}"/>
    <cellStyle name="Normal 3 7 3 3 2 2" xfId="4796" xr:uid="{9AF6D92C-B4AB-40EC-BD4A-A0B03897C8C3}"/>
    <cellStyle name="Normal 3 7 3 3 2 2 2" xfId="13126" xr:uid="{CBF9CEC1-82B7-4ED4-9909-F90601428A59}"/>
    <cellStyle name="Normal 3 7 3 3 2 2 2 2" xfId="29783" xr:uid="{2A34D9B5-DA29-4EA5-B484-64BC3954A88C}"/>
    <cellStyle name="Normal 3 7 3 3 2 2 3" xfId="21455" xr:uid="{3AC456E5-442B-451C-98C6-D8876E3E671D}"/>
    <cellStyle name="Normal 3 7 3 3 2 3" xfId="7572" xr:uid="{7B74EB3F-2AEF-4C78-A0E0-6424FA25326B}"/>
    <cellStyle name="Normal 3 7 3 3 2 3 2" xfId="15902" xr:uid="{231658B4-50A6-4E72-9C62-DEA13DF8A5BF}"/>
    <cellStyle name="Normal 3 7 3 3 2 3 2 2" xfId="32559" xr:uid="{36CDC0A7-5E46-4CCD-82AE-4928B4443519}"/>
    <cellStyle name="Normal 3 7 3 3 2 3 3" xfId="24231" xr:uid="{E3043B51-019B-402D-8545-5E3611D32A02}"/>
    <cellStyle name="Normal 3 7 3 3 2 4" xfId="10350" xr:uid="{E047D823-CF1B-4CBD-8A25-92B1CD4FBD24}"/>
    <cellStyle name="Normal 3 7 3 3 2 4 2" xfId="27007" xr:uid="{C8C00FC3-D3E6-4D4F-A6B6-F7C891C63715}"/>
    <cellStyle name="Normal 3 7 3 3 2 5" xfId="18679" xr:uid="{10C6ED8F-78AA-4498-A9F4-3556C9B096D6}"/>
    <cellStyle name="Normal 3 7 3 3 3" xfId="3469" xr:uid="{D5B6F8AB-5C6D-4CBA-A750-CAE622B927EA}"/>
    <cellStyle name="Normal 3 7 3 3 3 2" xfId="11799" xr:uid="{19A5FAFA-427C-44A9-897F-F9698933227F}"/>
    <cellStyle name="Normal 3 7 3 3 3 2 2" xfId="28456" xr:uid="{0067DC03-0BDF-4311-9390-9A0E15755263}"/>
    <cellStyle name="Normal 3 7 3 3 3 3" xfId="20128" xr:uid="{18CF89EA-0131-4917-BDBA-BE054F5E212D}"/>
    <cellStyle name="Normal 3 7 3 3 4" xfId="6245" xr:uid="{AD00C859-85BE-445C-97D7-D7F06B89FF37}"/>
    <cellStyle name="Normal 3 7 3 3 4 2" xfId="14575" xr:uid="{6E80AC16-311F-4353-9F7C-EB6C14E6DB20}"/>
    <cellStyle name="Normal 3 7 3 3 4 2 2" xfId="31232" xr:uid="{51EFEA74-D51A-4E47-A239-AE3325AC14E5}"/>
    <cellStyle name="Normal 3 7 3 3 4 3" xfId="22904" xr:uid="{45684574-3CEC-4A3E-AB10-DAA15EEC3939}"/>
    <cellStyle name="Normal 3 7 3 3 5" xfId="9023" xr:uid="{BBFEED2F-28E8-4475-95D1-F9DB9BE9AD77}"/>
    <cellStyle name="Normal 3 7 3 3 5 2" xfId="25680" xr:uid="{8624D4E0-AEC3-46D8-B0BF-DF951B074F62}"/>
    <cellStyle name="Normal 3 7 3 3 6" xfId="17352" xr:uid="{7ACB8D43-080B-42A6-AE32-CACB352EC78C}"/>
    <cellStyle name="Normal 3 7 3 4" xfId="1153" xr:uid="{C1A53172-2918-4556-BBFB-A98D2B8B4A99}"/>
    <cellStyle name="Normal 3 7 3 4 2" xfId="2481" xr:uid="{DE36A556-B357-45D6-A977-F116C1EBB4E5}"/>
    <cellStyle name="Normal 3 7 3 4 2 2" xfId="5271" xr:uid="{CB20E782-BC7D-4877-9CB4-500517A6A973}"/>
    <cellStyle name="Normal 3 7 3 4 2 2 2" xfId="13601" xr:uid="{EAABD125-ED8B-45AA-A927-2A3A91AAC3CC}"/>
    <cellStyle name="Normal 3 7 3 4 2 2 2 2" xfId="30258" xr:uid="{BDAA75C6-7C44-4210-A372-D10135CA2446}"/>
    <cellStyle name="Normal 3 7 3 4 2 2 3" xfId="21930" xr:uid="{F26A581C-67CC-4CF8-9235-62830AA0EDAC}"/>
    <cellStyle name="Normal 3 7 3 4 2 3" xfId="8047" xr:uid="{839CABDE-A182-4B09-B72C-05D0384604C9}"/>
    <cellStyle name="Normal 3 7 3 4 2 3 2" xfId="16377" xr:uid="{26EA5127-C022-41C4-AD35-FD4DE658B922}"/>
    <cellStyle name="Normal 3 7 3 4 2 3 2 2" xfId="33034" xr:uid="{E06F7589-68F5-4C5D-AB39-3652BE4345C3}"/>
    <cellStyle name="Normal 3 7 3 4 2 3 3" xfId="24706" xr:uid="{7E4186B3-240D-4C0B-BB63-326DE08C74F8}"/>
    <cellStyle name="Normal 3 7 3 4 2 4" xfId="10825" xr:uid="{3643CAC7-4BC0-499B-BBE8-8F540F4FDEE2}"/>
    <cellStyle name="Normal 3 7 3 4 2 4 2" xfId="27482" xr:uid="{4D8AE6CE-8491-49E2-BFBA-B6F032E741ED}"/>
    <cellStyle name="Normal 3 7 3 4 2 5" xfId="19154" xr:uid="{893ECEBC-5EFC-4BBB-B429-A3A70AC1AB34}"/>
    <cellStyle name="Normal 3 7 3 4 3" xfId="3944" xr:uid="{3543E133-FCC7-45BD-8B02-43944EFD0847}"/>
    <cellStyle name="Normal 3 7 3 4 3 2" xfId="12274" xr:uid="{EEC3EA91-AEF1-4B1F-8CA0-602F41E6D54D}"/>
    <cellStyle name="Normal 3 7 3 4 3 2 2" xfId="28931" xr:uid="{1E686004-D70F-4F9B-880B-9C469C177AC7}"/>
    <cellStyle name="Normal 3 7 3 4 3 3" xfId="20603" xr:uid="{7A553C73-B48B-4244-9111-EC276E4F1F79}"/>
    <cellStyle name="Normal 3 7 3 4 4" xfId="6720" xr:uid="{C7A5D69E-9143-4567-93B4-4CC3B4732354}"/>
    <cellStyle name="Normal 3 7 3 4 4 2" xfId="15050" xr:uid="{90BAD53E-9F83-4666-A0A3-901B5C37355A}"/>
    <cellStyle name="Normal 3 7 3 4 4 2 2" xfId="31707" xr:uid="{94786C7C-1D7C-481E-9C21-CA0FC60320BE}"/>
    <cellStyle name="Normal 3 7 3 4 4 3" xfId="23379" xr:uid="{B13CF1C3-9810-4166-8D05-C6549ABC0F09}"/>
    <cellStyle name="Normal 3 7 3 4 5" xfId="9498" xr:uid="{3D3F5050-E7D8-4922-A1E4-7D55643423F9}"/>
    <cellStyle name="Normal 3 7 3 4 5 2" xfId="26155" xr:uid="{6BF3400E-8110-46E8-9D8A-D70767D80CDE}"/>
    <cellStyle name="Normal 3 7 3 4 6" xfId="17827" xr:uid="{EE5F88B9-C7FA-439B-8357-BB7BF94002B1}"/>
    <cellStyle name="Normal 3 7 3 5" xfId="1533" xr:uid="{C6037C15-B1F6-4328-BFEB-1EFB942ABC94}"/>
    <cellStyle name="Normal 3 7 3 5 2" xfId="4323" xr:uid="{F49E3428-B2F4-4A76-BF69-BCD4CB99B1E0}"/>
    <cellStyle name="Normal 3 7 3 5 2 2" xfId="12653" xr:uid="{FA9F9C47-00C8-4EA0-8824-20CFE282444D}"/>
    <cellStyle name="Normal 3 7 3 5 2 2 2" xfId="29310" xr:uid="{E8AAF784-1CC2-4850-90E7-FA994E6338D5}"/>
    <cellStyle name="Normal 3 7 3 5 2 3" xfId="20982" xr:uid="{79810554-6B75-4C4A-9CD5-2E029DC50814}"/>
    <cellStyle name="Normal 3 7 3 5 3" xfId="7099" xr:uid="{45BEAE71-3DED-4536-AD36-80BF8348A7FD}"/>
    <cellStyle name="Normal 3 7 3 5 3 2" xfId="15429" xr:uid="{7CBB2346-F281-42D1-807E-6E5F259D674E}"/>
    <cellStyle name="Normal 3 7 3 5 3 2 2" xfId="32086" xr:uid="{837CE143-906F-42BD-BFB0-214D0150E744}"/>
    <cellStyle name="Normal 3 7 3 5 3 3" xfId="23758" xr:uid="{43D86894-04C8-44BD-AA07-5B2CB2BC2A7C}"/>
    <cellStyle name="Normal 3 7 3 5 4" xfId="9877" xr:uid="{8994D48B-FF9E-4FC3-8B56-30E34EB89066}"/>
    <cellStyle name="Normal 3 7 3 5 4 2" xfId="26534" xr:uid="{14CF8908-DF5A-49CA-8ED4-DCD5D25DE938}"/>
    <cellStyle name="Normal 3 7 3 5 5" xfId="18206" xr:uid="{1AF288F7-C75C-41D8-B5EC-B6EE98A9DE6A}"/>
    <cellStyle name="Normal 3 7 3 6" xfId="2996" xr:uid="{3E41CD57-DCCE-41B1-939A-D48747E186BB}"/>
    <cellStyle name="Normal 3 7 3 6 2" xfId="11326" xr:uid="{3F03D6B3-D8BE-4CDC-9760-83C961D1D8CA}"/>
    <cellStyle name="Normal 3 7 3 6 2 2" xfId="27983" xr:uid="{C8C95CBE-01BA-4759-BFE2-E64909D0481D}"/>
    <cellStyle name="Normal 3 7 3 6 3" xfId="19655" xr:uid="{398FDCA1-A318-4B88-817C-13D433CC87C6}"/>
    <cellStyle name="Normal 3 7 3 7" xfId="5772" xr:uid="{9D7F1112-7A76-4737-962E-710073281FDC}"/>
    <cellStyle name="Normal 3 7 3 7 2" xfId="14102" xr:uid="{73F7C1DF-704B-476E-AA50-51AED5B21B68}"/>
    <cellStyle name="Normal 3 7 3 7 2 2" xfId="30759" xr:uid="{F9B4F736-E943-4CD8-B00C-44B61BD6BC38}"/>
    <cellStyle name="Normal 3 7 3 7 3" xfId="22431" xr:uid="{E1B6A686-031E-461F-9DB0-89F6AB9C7F9A}"/>
    <cellStyle name="Normal 3 7 3 8" xfId="8550" xr:uid="{296E92A6-2B82-410D-B4AD-6E53AC0281EA}"/>
    <cellStyle name="Normal 3 7 3 8 2" xfId="25207" xr:uid="{D8DCC4CA-0DFB-4EDB-B057-1D18A1C1426D}"/>
    <cellStyle name="Normal 3 7 3 9" xfId="16879" xr:uid="{05C618E3-F2FA-44F8-A5B0-71629E37B5AB}"/>
    <cellStyle name="Normal 3 7 4" xfId="324" xr:uid="{F0FD131B-B290-40A9-8CDE-3F457C22F5A2}"/>
    <cellStyle name="Normal 3 7 4 2" xfId="804" xr:uid="{0DFC9FCD-BFBC-4314-B786-93EBD0EADA7A}"/>
    <cellStyle name="Normal 3 7 4 2 2" xfId="2132" xr:uid="{213979B1-7554-4270-B2A2-4878A6D91914}"/>
    <cellStyle name="Normal 3 7 4 2 2 2" xfId="4922" xr:uid="{96A84BBD-9EBE-43AC-ABFA-A0AE9ED94583}"/>
    <cellStyle name="Normal 3 7 4 2 2 2 2" xfId="13252" xr:uid="{3AA03780-42A2-47DF-8B71-02A4F6D0E86D}"/>
    <cellStyle name="Normal 3 7 4 2 2 2 2 2" xfId="29909" xr:uid="{DE2D263B-3BC3-463A-92BB-89465357FCE3}"/>
    <cellStyle name="Normal 3 7 4 2 2 2 3" xfId="21581" xr:uid="{BBE09486-F851-4F22-A969-F90B8BBB08FB}"/>
    <cellStyle name="Normal 3 7 4 2 2 3" xfId="7698" xr:uid="{98DC622B-9854-45F0-94A7-CFEAA8F92200}"/>
    <cellStyle name="Normal 3 7 4 2 2 3 2" xfId="16028" xr:uid="{3E4DD48E-8480-4202-8395-2D69F66B30C4}"/>
    <cellStyle name="Normal 3 7 4 2 2 3 2 2" xfId="32685" xr:uid="{00E3CCD6-4404-460B-955B-BD6C5673E1CF}"/>
    <cellStyle name="Normal 3 7 4 2 2 3 3" xfId="24357" xr:uid="{FDB9DDFE-0418-4782-8B2A-065822B7D386}"/>
    <cellStyle name="Normal 3 7 4 2 2 4" xfId="10476" xr:uid="{967A59EB-1B80-44E7-A708-3B4A9C5AC8ED}"/>
    <cellStyle name="Normal 3 7 4 2 2 4 2" xfId="27133" xr:uid="{1C958836-1C24-4E43-BD3A-5494F696C326}"/>
    <cellStyle name="Normal 3 7 4 2 2 5" xfId="18805" xr:uid="{32B67673-E06D-42FA-AC73-20B3F33D5E12}"/>
    <cellStyle name="Normal 3 7 4 2 3" xfId="3595" xr:uid="{B00E8F14-C33B-4A5D-B111-FEDB62E17BD2}"/>
    <cellStyle name="Normal 3 7 4 2 3 2" xfId="11925" xr:uid="{10E44182-5DB4-42B8-BD52-69F0A5769CD6}"/>
    <cellStyle name="Normal 3 7 4 2 3 2 2" xfId="28582" xr:uid="{5AE57C5D-81AF-48AA-BDBB-29198A871F35}"/>
    <cellStyle name="Normal 3 7 4 2 3 3" xfId="20254" xr:uid="{52B9AE8C-CF52-44D8-8E42-FE3812FD0D3A}"/>
    <cellStyle name="Normal 3 7 4 2 4" xfId="6371" xr:uid="{B80CC935-39A6-4790-B437-7E59AF624822}"/>
    <cellStyle name="Normal 3 7 4 2 4 2" xfId="14701" xr:uid="{5FF4DBA8-BF7D-4EB2-8418-1BDAF51B034E}"/>
    <cellStyle name="Normal 3 7 4 2 4 2 2" xfId="31358" xr:uid="{B06EE2D3-C3F1-41C2-89B8-E64C7CACF41E}"/>
    <cellStyle name="Normal 3 7 4 2 4 3" xfId="23030" xr:uid="{BF83F7D7-4DAD-4903-95A8-24648555FCF9}"/>
    <cellStyle name="Normal 3 7 4 2 5" xfId="9149" xr:uid="{8B824E7B-B605-476B-A778-962420DD9861}"/>
    <cellStyle name="Normal 3 7 4 2 5 2" xfId="25806" xr:uid="{E897B853-EFF3-4483-A693-F17EA8F96D1F}"/>
    <cellStyle name="Normal 3 7 4 2 6" xfId="17478" xr:uid="{910C1F6F-AC2C-4E06-9D17-52D5C020FC75}"/>
    <cellStyle name="Normal 3 7 4 3" xfId="1654" xr:uid="{DB651975-EDE0-4349-B909-B8F206A43D60}"/>
    <cellStyle name="Normal 3 7 4 3 2" xfId="4444" xr:uid="{715B7B58-E51A-489B-9842-E08973A092D1}"/>
    <cellStyle name="Normal 3 7 4 3 2 2" xfId="12774" xr:uid="{D937CB37-F1AE-4CFE-875B-30401F352372}"/>
    <cellStyle name="Normal 3 7 4 3 2 2 2" xfId="29431" xr:uid="{3AE60E44-8E67-4874-93CF-89BC90CC0CEC}"/>
    <cellStyle name="Normal 3 7 4 3 2 3" xfId="21103" xr:uid="{578E7C7B-8310-4B29-B1BE-96ECEA848529}"/>
    <cellStyle name="Normal 3 7 4 3 3" xfId="7220" xr:uid="{3D93B004-D445-4224-A0F5-F38DE32A377A}"/>
    <cellStyle name="Normal 3 7 4 3 3 2" xfId="15550" xr:uid="{93805ACC-FD64-42CF-B333-38AC85185341}"/>
    <cellStyle name="Normal 3 7 4 3 3 2 2" xfId="32207" xr:uid="{5A1B3A75-3FFE-4810-959D-7A2851DE8085}"/>
    <cellStyle name="Normal 3 7 4 3 3 3" xfId="23879" xr:uid="{CD58C504-7DB6-443E-8027-2EF7EEC4A9CE}"/>
    <cellStyle name="Normal 3 7 4 3 4" xfId="9998" xr:uid="{4E34F662-1BB9-448B-A4FF-F9343DB7421F}"/>
    <cellStyle name="Normal 3 7 4 3 4 2" xfId="26655" xr:uid="{82C6F90B-A657-428B-98D2-5976F78C4546}"/>
    <cellStyle name="Normal 3 7 4 3 5" xfId="18327" xr:uid="{6B3C2879-4526-4425-8129-9C682C7780F5}"/>
    <cellStyle name="Normal 3 7 4 4" xfId="3117" xr:uid="{BBC58908-DDE2-4BF9-9074-036BFEA784D0}"/>
    <cellStyle name="Normal 3 7 4 4 2" xfId="11447" xr:uid="{16917C0E-EF12-4BD0-A291-43CB854F662E}"/>
    <cellStyle name="Normal 3 7 4 4 2 2" xfId="28104" xr:uid="{21D5021E-424F-4018-ABD7-73FE3D1BFE67}"/>
    <cellStyle name="Normal 3 7 4 4 3" xfId="19776" xr:uid="{48809FFD-14AE-4915-885F-F7E1D6722214}"/>
    <cellStyle name="Normal 3 7 4 5" xfId="5893" xr:uid="{ADBC3B65-FF1C-4648-BA32-670A3C88CD68}"/>
    <cellStyle name="Normal 3 7 4 5 2" xfId="14223" xr:uid="{01659C56-3370-4875-916C-C1EEDF00636C}"/>
    <cellStyle name="Normal 3 7 4 5 2 2" xfId="30880" xr:uid="{CE1A9611-FD19-4453-9B21-3DBCB9DDA609}"/>
    <cellStyle name="Normal 3 7 4 5 3" xfId="22552" xr:uid="{CDE5F11C-AFBB-4DB2-870F-C228235FA359}"/>
    <cellStyle name="Normal 3 7 4 6" xfId="8671" xr:uid="{B16C211C-B6CE-4A69-9C5B-7F2274CD7617}"/>
    <cellStyle name="Normal 3 7 4 6 2" xfId="25328" xr:uid="{754738D8-5E2D-49EB-8581-A5F450870B88}"/>
    <cellStyle name="Normal 3 7 4 7" xfId="17000" xr:uid="{C72C482B-B4B8-49BF-933A-5F23400BF8E7}"/>
    <cellStyle name="Normal 3 7 5" xfId="560" xr:uid="{7E0CBB4F-0FB0-4DCB-9074-55E07D44D603}"/>
    <cellStyle name="Normal 3 7 5 2" xfId="1890" xr:uid="{9FD75062-544B-44EF-B0D6-756FD3F3792D}"/>
    <cellStyle name="Normal 3 7 5 2 2" xfId="4680" xr:uid="{30827A94-AD40-491E-AFDD-F60CC86434C3}"/>
    <cellStyle name="Normal 3 7 5 2 2 2" xfId="13010" xr:uid="{0740F493-07A0-4E7B-8036-96DBF2EE757A}"/>
    <cellStyle name="Normal 3 7 5 2 2 2 2" xfId="29667" xr:uid="{8FD80AF2-3240-4751-9D0B-913B2CE61ADB}"/>
    <cellStyle name="Normal 3 7 5 2 2 3" xfId="21339" xr:uid="{5F0C3FCE-5D2A-45A8-8178-F18480E7CE3E}"/>
    <cellStyle name="Normal 3 7 5 2 3" xfId="7456" xr:uid="{E07ED431-F12F-44A3-A46D-F9A470882357}"/>
    <cellStyle name="Normal 3 7 5 2 3 2" xfId="15786" xr:uid="{388987D2-3E12-4EF6-8DC1-DEFDB2E6DB5C}"/>
    <cellStyle name="Normal 3 7 5 2 3 2 2" xfId="32443" xr:uid="{28E5931B-9F7B-4876-8D42-074F147257B3}"/>
    <cellStyle name="Normal 3 7 5 2 3 3" xfId="24115" xr:uid="{233EED5C-8738-4420-B09E-49F1327963D9}"/>
    <cellStyle name="Normal 3 7 5 2 4" xfId="10234" xr:uid="{2A34D1A2-0C32-4A4A-BFFE-8BECA9D749F4}"/>
    <cellStyle name="Normal 3 7 5 2 4 2" xfId="26891" xr:uid="{2ED41576-A655-4842-89FC-FE794062726E}"/>
    <cellStyle name="Normal 3 7 5 2 5" xfId="18563" xr:uid="{2CB14C37-41BC-4D1A-9F11-C56A4FF865DF}"/>
    <cellStyle name="Normal 3 7 5 3" xfId="3353" xr:uid="{F03AB363-2BB2-456D-AB5B-ED990475B7E3}"/>
    <cellStyle name="Normal 3 7 5 3 2" xfId="11683" xr:uid="{1578E82F-94BC-45E6-9FB3-B8AAA4930FCF}"/>
    <cellStyle name="Normal 3 7 5 3 2 2" xfId="28340" xr:uid="{6A127806-8B3E-4B99-B3FB-0AF4FF8FFC93}"/>
    <cellStyle name="Normal 3 7 5 3 3" xfId="20012" xr:uid="{2A80FCAD-A481-486E-8185-12FF4945AC73}"/>
    <cellStyle name="Normal 3 7 5 4" xfId="6129" xr:uid="{D221D8AC-C795-4D30-8521-E0E75354F5A9}"/>
    <cellStyle name="Normal 3 7 5 4 2" xfId="14459" xr:uid="{CED8422A-C5B7-49E9-93A0-7C5FB9F5E7FF}"/>
    <cellStyle name="Normal 3 7 5 4 2 2" xfId="31116" xr:uid="{9B6FF8A9-D385-4711-A369-BC3D41B7CA94}"/>
    <cellStyle name="Normal 3 7 5 4 3" xfId="22788" xr:uid="{EAD1A6EF-9E40-4E7A-A7D8-AAADE86F6A85}"/>
    <cellStyle name="Normal 3 7 5 5" xfId="8907" xr:uid="{8CFAA530-4FD8-46A2-B5D3-3B78F30531EC}"/>
    <cellStyle name="Normal 3 7 5 5 2" xfId="25564" xr:uid="{0CF8D7FF-50BD-46D7-A259-C1E35A8A6289}"/>
    <cellStyle name="Normal 3 7 5 6" xfId="17236" xr:uid="{1D39D0D3-EB4A-4ABD-AE9D-F83D567B311C}"/>
    <cellStyle name="Normal 3 7 6" xfId="1037" xr:uid="{5F16A286-68DE-48A0-90BE-A99784F8D5D2}"/>
    <cellStyle name="Normal 3 7 6 2" xfId="2365" xr:uid="{4A04BF83-D0AF-44A4-B4C8-C051A224ABE7}"/>
    <cellStyle name="Normal 3 7 6 2 2" xfId="5155" xr:uid="{C58DE6C1-1BDB-4CCA-BA06-F3E4C405E7AE}"/>
    <cellStyle name="Normal 3 7 6 2 2 2" xfId="13485" xr:uid="{E8690937-E52D-45F0-A297-8630C5F78F98}"/>
    <cellStyle name="Normal 3 7 6 2 2 2 2" xfId="30142" xr:uid="{B1BF161E-6767-4313-B75E-921F1004A18B}"/>
    <cellStyle name="Normal 3 7 6 2 2 3" xfId="21814" xr:uid="{90099ECB-2D5B-47FA-BE38-11E3575CAF48}"/>
    <cellStyle name="Normal 3 7 6 2 3" xfId="7931" xr:uid="{80CC7D96-510E-480B-88C2-5103018EEE06}"/>
    <cellStyle name="Normal 3 7 6 2 3 2" xfId="16261" xr:uid="{6A622411-4AC4-4949-A413-B6ADDF550C01}"/>
    <cellStyle name="Normal 3 7 6 2 3 2 2" xfId="32918" xr:uid="{25028D9F-5DC4-4FC3-9D68-782D5322DFDD}"/>
    <cellStyle name="Normal 3 7 6 2 3 3" xfId="24590" xr:uid="{BABFE6EA-A739-4251-A2BE-DF167C12E82F}"/>
    <cellStyle name="Normal 3 7 6 2 4" xfId="10709" xr:uid="{A0BE3A23-6328-4F2C-B892-BD0532DE4607}"/>
    <cellStyle name="Normal 3 7 6 2 4 2" xfId="27366" xr:uid="{13EF33A0-647F-4088-A23A-8AF3B9D211AB}"/>
    <cellStyle name="Normal 3 7 6 2 5" xfId="19038" xr:uid="{6A6BED44-9130-4505-B256-DB78D33D35BD}"/>
    <cellStyle name="Normal 3 7 6 3" xfId="3828" xr:uid="{FFB1F24B-6347-4EF6-B501-27B4F20DB125}"/>
    <cellStyle name="Normal 3 7 6 3 2" xfId="12158" xr:uid="{BB215598-638F-4CDC-948C-309571AEFF05}"/>
    <cellStyle name="Normal 3 7 6 3 2 2" xfId="28815" xr:uid="{22D86F50-0C2C-473D-B225-CDE8F09F6BC4}"/>
    <cellStyle name="Normal 3 7 6 3 3" xfId="20487" xr:uid="{01FD1DF6-D38E-4DDD-BCF8-3A92A4124C05}"/>
    <cellStyle name="Normal 3 7 6 4" xfId="6604" xr:uid="{4AAE6AE6-5C1C-42DA-ACD9-CCE273956B85}"/>
    <cellStyle name="Normal 3 7 6 4 2" xfId="14934" xr:uid="{0BDCD6F6-92AA-4C98-9C3D-BE28F9BA1E90}"/>
    <cellStyle name="Normal 3 7 6 4 2 2" xfId="31591" xr:uid="{9AAFEE0D-CB94-4450-8C1C-7A486EB1F393}"/>
    <cellStyle name="Normal 3 7 6 4 3" xfId="23263" xr:uid="{4B2AC997-99D8-491D-9BC1-8B8019E07A34}"/>
    <cellStyle name="Normal 3 7 6 5" xfId="9382" xr:uid="{0FA03036-517C-49BD-8CE7-CBB473771AAE}"/>
    <cellStyle name="Normal 3 7 6 5 2" xfId="26039" xr:uid="{A8EB8421-CB86-41B6-B5C3-844B40CE7034}"/>
    <cellStyle name="Normal 3 7 6 6" xfId="17711" xr:uid="{1CC62413-BD2E-44FA-A08F-A85CFF79895C}"/>
    <cellStyle name="Normal 3 7 7" xfId="1298" xr:uid="{882DEA45-BB3B-4799-9246-15E37447953F}"/>
    <cellStyle name="Normal 3 7 7 2" xfId="2626" xr:uid="{C3D5FBBE-8C33-4830-B888-02844BC2AF91}"/>
    <cellStyle name="Normal 3 7 7 2 2" xfId="5416" xr:uid="{7239CDBB-E579-4287-A2C7-C84925AA3B07}"/>
    <cellStyle name="Normal 3 7 7 2 2 2" xfId="13746" xr:uid="{55F55B7E-86F4-4184-A887-D0ADC5B3AFE6}"/>
    <cellStyle name="Normal 3 7 7 2 2 2 2" xfId="30403" xr:uid="{056587E8-1CD5-4506-8691-4D56C8DAA66E}"/>
    <cellStyle name="Normal 3 7 7 2 2 3" xfId="22075" xr:uid="{99A14D2F-1880-4B3F-838C-24149A6CA039}"/>
    <cellStyle name="Normal 3 7 7 2 3" xfId="8192" xr:uid="{34D2BF06-43A3-4D93-9597-391C4FEE51D3}"/>
    <cellStyle name="Normal 3 7 7 2 3 2" xfId="16522" xr:uid="{F1E923DF-BDDA-46A7-91C9-03B73303FBBF}"/>
    <cellStyle name="Normal 3 7 7 2 3 2 2" xfId="33179" xr:uid="{541867DD-F294-4BBB-A21A-B1C30D445D65}"/>
    <cellStyle name="Normal 3 7 7 2 3 3" xfId="24851" xr:uid="{BDF94FCD-9A9D-4E2E-9B2B-5C33F7704E19}"/>
    <cellStyle name="Normal 3 7 7 2 4" xfId="10970" xr:uid="{5B53AFD0-A58A-476E-8EE8-1C582442443F}"/>
    <cellStyle name="Normal 3 7 7 2 4 2" xfId="27627" xr:uid="{8817AEE1-7648-41C5-9192-8CF65F16E782}"/>
    <cellStyle name="Normal 3 7 7 2 5" xfId="19299" xr:uid="{B7413BC9-44A2-4B54-B119-AC00CDEE81AB}"/>
    <cellStyle name="Normal 3 7 7 3" xfId="4089" xr:uid="{BCB2473B-2C42-4C88-8601-FA386238DCA8}"/>
    <cellStyle name="Normal 3 7 7 3 2" xfId="12419" xr:uid="{BA9432DC-F68C-45D4-864A-3AD0A10B3EFC}"/>
    <cellStyle name="Normal 3 7 7 3 2 2" xfId="29076" xr:uid="{E824B1FD-AE0C-4293-88E2-1DB2E9DA2169}"/>
    <cellStyle name="Normal 3 7 7 3 3" xfId="20748" xr:uid="{268308DB-54BE-4564-8259-DB15B5B14CFB}"/>
    <cellStyle name="Normal 3 7 7 4" xfId="6865" xr:uid="{7EDA6EA6-28DF-4D7D-B252-7E7E694E62FD}"/>
    <cellStyle name="Normal 3 7 7 4 2" xfId="15195" xr:uid="{17FC2C6A-0254-4376-9750-170F9A4F4B0F}"/>
    <cellStyle name="Normal 3 7 7 4 2 2" xfId="31852" xr:uid="{0BFF40C8-46A7-4452-94A0-657897FE9E6C}"/>
    <cellStyle name="Normal 3 7 7 4 3" xfId="23524" xr:uid="{2F296BB8-3763-40A8-83F4-3873310C7E76}"/>
    <cellStyle name="Normal 3 7 7 5" xfId="9643" xr:uid="{119EEFDE-3F1C-4EF6-871F-4462359D1F60}"/>
    <cellStyle name="Normal 3 7 7 5 2" xfId="26300" xr:uid="{3EC73579-2BD2-4CC6-AF8A-FB3E345E6A27}"/>
    <cellStyle name="Normal 3 7 7 6" xfId="17972" xr:uid="{86439875-5C33-487C-8BFC-636FBF1E1CC5}"/>
    <cellStyle name="Normal 3 7 8" xfId="1416" xr:uid="{37824F09-80C7-46A0-B4D3-CF5FC51062A3}"/>
    <cellStyle name="Normal 3 7 8 2" xfId="4207" xr:uid="{796B6271-1E7F-44C5-AEE5-6B0EF3B6DC38}"/>
    <cellStyle name="Normal 3 7 8 2 2" xfId="12537" xr:uid="{BE39D616-83E1-4410-907F-75AE85C44FD5}"/>
    <cellStyle name="Normal 3 7 8 2 2 2" xfId="29194" xr:uid="{0634F57D-2BA1-41CA-9D32-CF154BE99CBF}"/>
    <cellStyle name="Normal 3 7 8 2 3" xfId="20866" xr:uid="{971DDC5D-A958-4C99-9EEA-4E512CEFDDE6}"/>
    <cellStyle name="Normal 3 7 8 3" xfId="6983" xr:uid="{D396CE18-01A1-4049-860D-FD09BEF5088A}"/>
    <cellStyle name="Normal 3 7 8 3 2" xfId="15313" xr:uid="{87ADEC24-720B-4E1E-80AB-50C6E72104C3}"/>
    <cellStyle name="Normal 3 7 8 3 2 2" xfId="31970" xr:uid="{D758AE5E-0AEC-46BE-A826-18ABF8233741}"/>
    <cellStyle name="Normal 3 7 8 3 3" xfId="23642" xr:uid="{0B389F81-DD9B-476A-8152-8E3D80E61A54}"/>
    <cellStyle name="Normal 3 7 8 4" xfId="9761" xr:uid="{3E13E470-532C-4D70-AA55-9B1875E2F158}"/>
    <cellStyle name="Normal 3 7 8 4 2" xfId="26418" xr:uid="{0EC410CB-5037-4F99-BABA-555EEDF2BB01}"/>
    <cellStyle name="Normal 3 7 8 5" xfId="18090" xr:uid="{CAA35CE3-23ED-4FB3-B81E-0D00DE3B4A5D}"/>
    <cellStyle name="Normal 3 7 9" xfId="2879" xr:uid="{0A011973-E333-492E-A186-EA60FCAEA077}"/>
    <cellStyle name="Normal 3 7 9 2" xfId="11210" xr:uid="{F58A8E14-04CF-4164-A282-3BEAAC8F1519}"/>
    <cellStyle name="Normal 3 7 9 2 2" xfId="27867" xr:uid="{D1EE994D-FBE9-43D4-B356-CDB8C0C419C1}"/>
    <cellStyle name="Normal 3 7 9 3" xfId="19539" xr:uid="{C24829AF-DF88-446C-832C-D8064FAFC629}"/>
    <cellStyle name="Normal 3 8" xfId="101" xr:uid="{7B411058-9942-415E-8BBD-E85034C42A6B}"/>
    <cellStyle name="Normal 3 8 10" xfId="5678" xr:uid="{59202E5B-D9EC-4A48-8405-66F3A7F8B600}"/>
    <cellStyle name="Normal 3 8 10 2" xfId="14008" xr:uid="{662EC34F-4EF9-4895-B05E-F64328144F45}"/>
    <cellStyle name="Normal 3 8 10 2 2" xfId="30665" xr:uid="{E7BB784F-2313-4178-95DE-56F17D06A232}"/>
    <cellStyle name="Normal 3 8 10 3" xfId="22337" xr:uid="{D5B02EEF-FD35-4C54-83AA-9E0BF0C6B319}"/>
    <cellStyle name="Normal 3 8 11" xfId="8456" xr:uid="{4894B624-BFFD-4112-A3FE-1004E15E3BC8}"/>
    <cellStyle name="Normal 3 8 11 2" xfId="25113" xr:uid="{F64A40F8-5DC5-48B6-BDF4-29E7FD81995E}"/>
    <cellStyle name="Normal 3 8 12" xfId="16785" xr:uid="{7FAB5EEA-C5C3-4124-8288-D44942E81A97}"/>
    <cellStyle name="Normal 3 8 13" xfId="35633" xr:uid="{924952B3-546A-4595-BD60-7A7E8D6B49ED}"/>
    <cellStyle name="Normal 3 8 2" xfId="162" xr:uid="{1DB3DEA1-FA90-43CA-A144-F8FDA7CF99AA}"/>
    <cellStyle name="Normal 3 8 2 10" xfId="8514" xr:uid="{F5640B87-4A5F-4BFB-8D90-7C8D4460DC7A}"/>
    <cellStyle name="Normal 3 8 2 10 2" xfId="25171" xr:uid="{2E5B7E0E-D18C-40F7-8C31-CF3991AC044B}"/>
    <cellStyle name="Normal 3 8 2 11" xfId="16843" xr:uid="{28B12899-824B-4EC2-BB89-8B5051F596F4}"/>
    <cellStyle name="Normal 3 8 2 2" xfId="282" xr:uid="{AC4468B1-AC3B-427F-B556-F5728B153E54}"/>
    <cellStyle name="Normal 3 8 2 2 2" xfId="524" xr:uid="{E90DB156-06E7-4B93-95F7-8CBEB930D62C}"/>
    <cellStyle name="Normal 3 8 2 2 2 2" xfId="1000" xr:uid="{CA48B787-3C44-41EB-BBA7-C5E7627114CD}"/>
    <cellStyle name="Normal 3 8 2 2 2 2 2" xfId="2328" xr:uid="{1B56AF4F-2529-4EB7-9209-BAA7D39AFFE5}"/>
    <cellStyle name="Normal 3 8 2 2 2 2 2 2" xfId="5118" xr:uid="{26D43DEA-3D71-493E-B140-FCB9E87C7F17}"/>
    <cellStyle name="Normal 3 8 2 2 2 2 2 2 2" xfId="13448" xr:uid="{D70C5695-6308-4346-A8DE-89DB03575B45}"/>
    <cellStyle name="Normal 3 8 2 2 2 2 2 2 2 2" xfId="30105" xr:uid="{87971952-CF4C-4697-9005-BF6E5268F43F}"/>
    <cellStyle name="Normal 3 8 2 2 2 2 2 2 3" xfId="21777" xr:uid="{744A487E-0884-4688-872E-2B24E6602F5F}"/>
    <cellStyle name="Normal 3 8 2 2 2 2 2 3" xfId="7894" xr:uid="{6FC2427C-D45C-4283-BEE3-0F3F173DA6DC}"/>
    <cellStyle name="Normal 3 8 2 2 2 2 2 3 2" xfId="16224" xr:uid="{1C07362F-D308-430A-9984-C13414B0ED39}"/>
    <cellStyle name="Normal 3 8 2 2 2 2 2 3 2 2" xfId="32881" xr:uid="{9BE5BA73-31C2-411A-85FF-84FE1CF2E944}"/>
    <cellStyle name="Normal 3 8 2 2 2 2 2 3 3" xfId="24553" xr:uid="{A0D057C6-00F0-4AE5-8E30-6A4EFF41DB72}"/>
    <cellStyle name="Normal 3 8 2 2 2 2 2 4" xfId="10672" xr:uid="{50297FD5-8E41-46CA-BDDB-F1B6BE238295}"/>
    <cellStyle name="Normal 3 8 2 2 2 2 2 4 2" xfId="27329" xr:uid="{D29C1D3B-040B-4DD6-BFE2-76D93797FE8A}"/>
    <cellStyle name="Normal 3 8 2 2 2 2 2 5" xfId="19001" xr:uid="{2DFDB274-AC84-4A73-A154-5BB339718205}"/>
    <cellStyle name="Normal 3 8 2 2 2 2 3" xfId="3791" xr:uid="{388BA23A-935C-4F58-A61F-568949C1812E}"/>
    <cellStyle name="Normal 3 8 2 2 2 2 3 2" xfId="12121" xr:uid="{AEBB54F1-0433-4FB2-9A52-A1B52A91945B}"/>
    <cellStyle name="Normal 3 8 2 2 2 2 3 2 2" xfId="28778" xr:uid="{582619BB-DAF3-4A2E-B9AA-F102B03FA7F1}"/>
    <cellStyle name="Normal 3 8 2 2 2 2 3 3" xfId="20450" xr:uid="{272E89F7-5912-4E4B-BADA-6843ED0D634F}"/>
    <cellStyle name="Normal 3 8 2 2 2 2 4" xfId="6567" xr:uid="{E1F562FF-BB73-40BB-8028-B559016498CF}"/>
    <cellStyle name="Normal 3 8 2 2 2 2 4 2" xfId="14897" xr:uid="{E50A09A9-934F-498D-9706-D5E58A410B52}"/>
    <cellStyle name="Normal 3 8 2 2 2 2 4 2 2" xfId="31554" xr:uid="{071B4FC7-FC82-4ACD-9F0C-A5D934DC0107}"/>
    <cellStyle name="Normal 3 8 2 2 2 2 4 3" xfId="23226" xr:uid="{653B86F1-50E2-4959-9C77-985B70F373BE}"/>
    <cellStyle name="Normal 3 8 2 2 2 2 5" xfId="9345" xr:uid="{14D5D1B2-F421-4189-9E4A-661A04D3DC4B}"/>
    <cellStyle name="Normal 3 8 2 2 2 2 5 2" xfId="26002" xr:uid="{BCC8394F-9840-4788-B0B9-034226262D43}"/>
    <cellStyle name="Normal 3 8 2 2 2 2 6" xfId="17674" xr:uid="{CE74F082-7FD3-4E10-8AFA-E78F5245AF62}"/>
    <cellStyle name="Normal 3 8 2 2 2 3" xfId="1854" xr:uid="{EA695E4D-2EB2-4B91-AD94-F4FA148A327C}"/>
    <cellStyle name="Normal 3 8 2 2 2 3 2" xfId="4644" xr:uid="{7ACE7BA8-85C7-4970-B98C-46B0755B6619}"/>
    <cellStyle name="Normal 3 8 2 2 2 3 2 2" xfId="12974" xr:uid="{5B4EBC9F-13B9-47EE-96FF-89FC70BEEF77}"/>
    <cellStyle name="Normal 3 8 2 2 2 3 2 2 2" xfId="29631" xr:uid="{2BDE8641-1A8B-4CB8-80DA-F7E7980C7FF3}"/>
    <cellStyle name="Normal 3 8 2 2 2 3 2 3" xfId="21303" xr:uid="{43F0F26B-12E0-4917-9D5D-160E4E07BE12}"/>
    <cellStyle name="Normal 3 8 2 2 2 3 3" xfId="7420" xr:uid="{5A3ABA2E-4D17-4949-8505-93E6A2DE28BE}"/>
    <cellStyle name="Normal 3 8 2 2 2 3 3 2" xfId="15750" xr:uid="{9AFF726C-B548-46F1-98F0-1416E168DFB0}"/>
    <cellStyle name="Normal 3 8 2 2 2 3 3 2 2" xfId="32407" xr:uid="{1A04AC05-2661-4508-80A1-4D78EF9D0E1D}"/>
    <cellStyle name="Normal 3 8 2 2 2 3 3 3" xfId="24079" xr:uid="{96481B3D-0A8F-49FB-A18C-DE909BDF208E}"/>
    <cellStyle name="Normal 3 8 2 2 2 3 4" xfId="10198" xr:uid="{1ABCCFD7-A3CF-4BD5-B3C1-4528C663AED8}"/>
    <cellStyle name="Normal 3 8 2 2 2 3 4 2" xfId="26855" xr:uid="{6DEFF2CE-9106-4348-8246-1F791C20A589}"/>
    <cellStyle name="Normal 3 8 2 2 2 3 5" xfId="18527" xr:uid="{70BE6A06-79DD-47BF-B98F-00BE089D7EF1}"/>
    <cellStyle name="Normal 3 8 2 2 2 4" xfId="3317" xr:uid="{952A870A-4BEC-4166-952D-27B4708BDD5A}"/>
    <cellStyle name="Normal 3 8 2 2 2 4 2" xfId="11647" xr:uid="{AC021824-9FB0-4838-B73C-DEC9986F95E8}"/>
    <cellStyle name="Normal 3 8 2 2 2 4 2 2" xfId="28304" xr:uid="{258251B9-A80A-4422-907F-EE906FF1BACE}"/>
    <cellStyle name="Normal 3 8 2 2 2 4 3" xfId="19976" xr:uid="{06D6DA55-FA45-46E6-9D50-3ADF97FD3BAA}"/>
    <cellStyle name="Normal 3 8 2 2 2 5" xfId="6093" xr:uid="{668D4E1E-1129-413F-9E14-43B007955022}"/>
    <cellStyle name="Normal 3 8 2 2 2 5 2" xfId="14423" xr:uid="{52D43878-6B42-49B1-9422-3960A3578A90}"/>
    <cellStyle name="Normal 3 8 2 2 2 5 2 2" xfId="31080" xr:uid="{C9ABE5D5-9D16-4DB0-AFF0-BDCBCE8FC9F1}"/>
    <cellStyle name="Normal 3 8 2 2 2 5 3" xfId="22752" xr:uid="{DDFBB8B4-9021-45A3-84BF-1469195123C5}"/>
    <cellStyle name="Normal 3 8 2 2 2 6" xfId="8871" xr:uid="{7843A2FB-5EA5-449F-A548-4FB3FEF09523}"/>
    <cellStyle name="Normal 3 8 2 2 2 6 2" xfId="25528" xr:uid="{6724A89B-36B0-480E-ADDA-09FAF449667D}"/>
    <cellStyle name="Normal 3 8 2 2 2 7" xfId="17200" xr:uid="{59525EFB-82F5-42F2-8BBF-97B58F3EDC6E}"/>
    <cellStyle name="Normal 3 8 2 2 3" xfId="760" xr:uid="{693A95FC-489D-4B13-99A6-59E2C9310311}"/>
    <cellStyle name="Normal 3 8 2 2 3 2" xfId="2090" xr:uid="{3DB65980-8E4F-4E25-B548-C1952ECF978D}"/>
    <cellStyle name="Normal 3 8 2 2 3 2 2" xfId="4880" xr:uid="{C0A04C08-5BA4-49E9-8922-53F01CE1256A}"/>
    <cellStyle name="Normal 3 8 2 2 3 2 2 2" xfId="13210" xr:uid="{A49E6A95-4B79-4398-AABA-1B9C58D1F0BD}"/>
    <cellStyle name="Normal 3 8 2 2 3 2 2 2 2" xfId="29867" xr:uid="{FA50C4EC-885C-461C-A4F1-4F7AFA67B840}"/>
    <cellStyle name="Normal 3 8 2 2 3 2 2 3" xfId="21539" xr:uid="{45B739E1-8939-436E-B047-6FC8DAE16676}"/>
    <cellStyle name="Normal 3 8 2 2 3 2 3" xfId="7656" xr:uid="{54342DD4-8310-48B9-B940-8D05A44713B6}"/>
    <cellStyle name="Normal 3 8 2 2 3 2 3 2" xfId="15986" xr:uid="{06229EC0-4C6C-495C-A859-17524C3A9471}"/>
    <cellStyle name="Normal 3 8 2 2 3 2 3 2 2" xfId="32643" xr:uid="{9ED2D5F8-8390-4035-97F8-41B5DE9AC6D2}"/>
    <cellStyle name="Normal 3 8 2 2 3 2 3 3" xfId="24315" xr:uid="{27B4AAD9-90FA-44EA-9203-E33D502E0CB0}"/>
    <cellStyle name="Normal 3 8 2 2 3 2 4" xfId="10434" xr:uid="{40DE7001-09AB-4FB6-B3C6-8F5A217A6C99}"/>
    <cellStyle name="Normal 3 8 2 2 3 2 4 2" xfId="27091" xr:uid="{9D02A024-9E4D-490E-9529-EDF33DA5229B}"/>
    <cellStyle name="Normal 3 8 2 2 3 2 5" xfId="18763" xr:uid="{615310EE-29F4-4CF8-BB9D-16987051B77C}"/>
    <cellStyle name="Normal 3 8 2 2 3 3" xfId="3553" xr:uid="{4694F02F-76DC-459E-84F8-E5595E28A01F}"/>
    <cellStyle name="Normal 3 8 2 2 3 3 2" xfId="11883" xr:uid="{36BF9C18-5B7C-4224-B1FB-C28A7E7E68DA}"/>
    <cellStyle name="Normal 3 8 2 2 3 3 2 2" xfId="28540" xr:uid="{F11D4F3F-9211-4A5C-9D61-D964FF38B0CA}"/>
    <cellStyle name="Normal 3 8 2 2 3 3 3" xfId="20212" xr:uid="{C12A80CF-EB26-435B-AEC9-D84131559C80}"/>
    <cellStyle name="Normal 3 8 2 2 3 4" xfId="6329" xr:uid="{B3AB2400-B592-4C46-B285-73B7FDB85BC3}"/>
    <cellStyle name="Normal 3 8 2 2 3 4 2" xfId="14659" xr:uid="{71476252-E4B4-4B8D-A3D7-49C2088EC019}"/>
    <cellStyle name="Normal 3 8 2 2 3 4 2 2" xfId="31316" xr:uid="{369E68D4-D40B-41B5-A675-D77B241138B7}"/>
    <cellStyle name="Normal 3 8 2 2 3 4 3" xfId="22988" xr:uid="{5BE6A504-506F-4795-9DCD-2D90F1BB9BE2}"/>
    <cellStyle name="Normal 3 8 2 2 3 5" xfId="9107" xr:uid="{49348108-C780-4B4A-8A59-9E011FC9D480}"/>
    <cellStyle name="Normal 3 8 2 2 3 5 2" xfId="25764" xr:uid="{9D24700B-F4BB-402D-9055-5101ABCD5258}"/>
    <cellStyle name="Normal 3 8 2 2 3 6" xfId="17436" xr:uid="{63D570AC-BE9D-4B5E-B95F-7D1C64B50A8D}"/>
    <cellStyle name="Normal 3 8 2 2 4" xfId="1237" xr:uid="{A707DD52-9CF2-4AFD-82E7-C630E847396A}"/>
    <cellStyle name="Normal 3 8 2 2 4 2" xfId="2565" xr:uid="{0B4CD2C5-2B8B-4EC4-B854-7774760B7A54}"/>
    <cellStyle name="Normal 3 8 2 2 4 2 2" xfId="5355" xr:uid="{3EC05092-5CAF-4222-9B51-F725EA16AAC5}"/>
    <cellStyle name="Normal 3 8 2 2 4 2 2 2" xfId="13685" xr:uid="{F56E952D-4A9C-477A-A57B-9E4F9A40C7D7}"/>
    <cellStyle name="Normal 3 8 2 2 4 2 2 2 2" xfId="30342" xr:uid="{81D4164D-23E0-478D-A790-FB38812755A6}"/>
    <cellStyle name="Normal 3 8 2 2 4 2 2 3" xfId="22014" xr:uid="{546FEA6B-29E4-4B4B-B08F-C006056524E4}"/>
    <cellStyle name="Normal 3 8 2 2 4 2 3" xfId="8131" xr:uid="{88C36CA4-DF0F-41F2-AAF4-28B9822E830C}"/>
    <cellStyle name="Normal 3 8 2 2 4 2 3 2" xfId="16461" xr:uid="{2426E643-A006-4576-A329-ED47DF3F4019}"/>
    <cellStyle name="Normal 3 8 2 2 4 2 3 2 2" xfId="33118" xr:uid="{9D92DB99-4F7F-4D30-8D2E-B23B341AB745}"/>
    <cellStyle name="Normal 3 8 2 2 4 2 3 3" xfId="24790" xr:uid="{3F121142-748C-4EAE-A04A-8AAEA7D493A2}"/>
    <cellStyle name="Normal 3 8 2 2 4 2 4" xfId="10909" xr:uid="{01FB4880-0EDF-4F24-B4F8-E3BBDB282F2B}"/>
    <cellStyle name="Normal 3 8 2 2 4 2 4 2" xfId="27566" xr:uid="{57902A7A-825F-431C-8EF0-7AD30CE506AD}"/>
    <cellStyle name="Normal 3 8 2 2 4 2 5" xfId="19238" xr:uid="{602AFA41-05AD-40FB-AEA5-E35702A58274}"/>
    <cellStyle name="Normal 3 8 2 2 4 3" xfId="4028" xr:uid="{6F5945B4-B52E-4F88-A0AC-E4BE0DDEF3F2}"/>
    <cellStyle name="Normal 3 8 2 2 4 3 2" xfId="12358" xr:uid="{0A0E80F2-958C-413C-8548-821C379100FC}"/>
    <cellStyle name="Normal 3 8 2 2 4 3 2 2" xfId="29015" xr:uid="{7AA1ED92-A471-455B-AED2-C9000680EBF3}"/>
    <cellStyle name="Normal 3 8 2 2 4 3 3" xfId="20687" xr:uid="{1111D32B-28CA-4A5D-AE11-3287BE7080A7}"/>
    <cellStyle name="Normal 3 8 2 2 4 4" xfId="6804" xr:uid="{103E66FA-DDC9-4AE3-91D4-7FA754BE4C1F}"/>
    <cellStyle name="Normal 3 8 2 2 4 4 2" xfId="15134" xr:uid="{8999E9CC-D18F-4E2A-ADAC-B9E3BCAA1BB5}"/>
    <cellStyle name="Normal 3 8 2 2 4 4 2 2" xfId="31791" xr:uid="{04D8C49C-03B3-4C0F-842B-31CB6A941EC1}"/>
    <cellStyle name="Normal 3 8 2 2 4 4 3" xfId="23463" xr:uid="{D4A9259C-3DAA-44E6-A3D5-61B7F29353B0}"/>
    <cellStyle name="Normal 3 8 2 2 4 5" xfId="9582" xr:uid="{4F44DA09-C025-4AD6-AA50-EE6542ED6461}"/>
    <cellStyle name="Normal 3 8 2 2 4 5 2" xfId="26239" xr:uid="{6B47AA63-8B86-4ABB-B553-38012741DD43}"/>
    <cellStyle name="Normal 3 8 2 2 4 6" xfId="17911" xr:uid="{27F37E03-9737-450E-80CC-2610AAC636EF}"/>
    <cellStyle name="Normal 3 8 2 2 5" xfId="1617" xr:uid="{7F5CF0B2-1331-470C-979C-61E8C816E7A4}"/>
    <cellStyle name="Normal 3 8 2 2 5 2" xfId="4407" xr:uid="{693A6B23-0235-4917-B150-3CB6702D1305}"/>
    <cellStyle name="Normal 3 8 2 2 5 2 2" xfId="12737" xr:uid="{83D0DD64-4D43-46AC-9EE9-DEBD66405D9A}"/>
    <cellStyle name="Normal 3 8 2 2 5 2 2 2" xfId="29394" xr:uid="{983FAADC-8526-4C83-AC07-F07FF5595A1F}"/>
    <cellStyle name="Normal 3 8 2 2 5 2 3" xfId="21066" xr:uid="{0086EA38-0F24-45AB-A37C-13CC5A3FC246}"/>
    <cellStyle name="Normal 3 8 2 2 5 3" xfId="7183" xr:uid="{D2242E68-83EE-4ACE-91A6-AF34D4931FFD}"/>
    <cellStyle name="Normal 3 8 2 2 5 3 2" xfId="15513" xr:uid="{C3A3B7AD-3989-402A-A670-75C499E829D2}"/>
    <cellStyle name="Normal 3 8 2 2 5 3 2 2" xfId="32170" xr:uid="{4A4DAF15-0E04-4CDA-9140-377C57A72E3A}"/>
    <cellStyle name="Normal 3 8 2 2 5 3 3" xfId="23842" xr:uid="{460BA451-A4F9-4ADE-A777-C40DB50E5F42}"/>
    <cellStyle name="Normal 3 8 2 2 5 4" xfId="9961" xr:uid="{2E87E65E-B37D-4206-87A1-FFF32061CA2C}"/>
    <cellStyle name="Normal 3 8 2 2 5 4 2" xfId="26618" xr:uid="{61E8CC0E-8572-4ADF-A269-F0C02B86B414}"/>
    <cellStyle name="Normal 3 8 2 2 5 5" xfId="18290" xr:uid="{CE965E9D-DBD4-4651-A783-31D951E8734A}"/>
    <cellStyle name="Normal 3 8 2 2 6" xfId="3080" xr:uid="{DC997322-BC7A-4E6E-991C-2FDBBCAC4346}"/>
    <cellStyle name="Normal 3 8 2 2 6 2" xfId="11410" xr:uid="{290EC5B8-C0CF-4803-8B3E-03DBD7018DCC}"/>
    <cellStyle name="Normal 3 8 2 2 6 2 2" xfId="28067" xr:uid="{390521E8-BCD7-4E2C-83A9-5291CA8B1A9D}"/>
    <cellStyle name="Normal 3 8 2 2 6 3" xfId="19739" xr:uid="{F419B601-C62D-4CC3-A75D-30EA1DFF9CBE}"/>
    <cellStyle name="Normal 3 8 2 2 7" xfId="5856" xr:uid="{98398CF7-385F-456B-9CAA-94CB2C72ABA6}"/>
    <cellStyle name="Normal 3 8 2 2 7 2" xfId="14186" xr:uid="{D5104618-58C2-44BC-98E4-32606DC58F5A}"/>
    <cellStyle name="Normal 3 8 2 2 7 2 2" xfId="30843" xr:uid="{314EED33-AAA2-4643-8C89-8CAF3B0C6F0C}"/>
    <cellStyle name="Normal 3 8 2 2 7 3" xfId="22515" xr:uid="{B465A1C5-2DBF-4A3F-8E6B-E62B81402CB4}"/>
    <cellStyle name="Normal 3 8 2 2 8" xfId="8634" xr:uid="{B5E37DF5-2075-4C7A-824B-6EC1BB210A92}"/>
    <cellStyle name="Normal 3 8 2 2 8 2" xfId="25291" xr:uid="{83052DA0-7C2F-49EF-9CEC-CF18394EF77F}"/>
    <cellStyle name="Normal 3 8 2 2 9" xfId="16963" xr:uid="{2159B52D-0906-4A0B-9FFB-E59EA90B15BC}"/>
    <cellStyle name="Normal 3 8 2 3" xfId="404" xr:uid="{BB75B500-39A1-43B6-A7DF-685732697ADB}"/>
    <cellStyle name="Normal 3 8 2 3 2" xfId="882" xr:uid="{D61740DD-F307-4E59-B110-C15566C74E10}"/>
    <cellStyle name="Normal 3 8 2 3 2 2" xfId="2210" xr:uid="{8598A98B-4F66-44E1-ACFC-35A427A99283}"/>
    <cellStyle name="Normal 3 8 2 3 2 2 2" xfId="5000" xr:uid="{E6D92B2E-8DAA-41DB-AD33-945078D5E57A}"/>
    <cellStyle name="Normal 3 8 2 3 2 2 2 2" xfId="13330" xr:uid="{C77E2885-5253-40FF-B4AF-452C7E6336A8}"/>
    <cellStyle name="Normal 3 8 2 3 2 2 2 2 2" xfId="29987" xr:uid="{F7C06203-2ABC-40E2-A176-7DB3E0983BF0}"/>
    <cellStyle name="Normal 3 8 2 3 2 2 2 3" xfId="21659" xr:uid="{7FDB5A52-ED6B-48D2-9300-A6E8A1E55DB3}"/>
    <cellStyle name="Normal 3 8 2 3 2 2 3" xfId="7776" xr:uid="{3AAF43AB-A14C-48D2-A666-858904BFA93F}"/>
    <cellStyle name="Normal 3 8 2 3 2 2 3 2" xfId="16106" xr:uid="{4615A155-3BF1-4AE2-BBD6-6B0D5E6DB152}"/>
    <cellStyle name="Normal 3 8 2 3 2 2 3 2 2" xfId="32763" xr:uid="{11EFAB42-38BD-4CFC-A656-8BFEDBDE0D8F}"/>
    <cellStyle name="Normal 3 8 2 3 2 2 3 3" xfId="24435" xr:uid="{3A406CB0-4F3B-421B-B584-340B8473C509}"/>
    <cellStyle name="Normal 3 8 2 3 2 2 4" xfId="10554" xr:uid="{615EC133-01E4-4E08-8583-86E0AAC04539}"/>
    <cellStyle name="Normal 3 8 2 3 2 2 4 2" xfId="27211" xr:uid="{5AF27CF1-C52A-4C85-9020-3D19A201A996}"/>
    <cellStyle name="Normal 3 8 2 3 2 2 5" xfId="18883" xr:uid="{2235D977-F006-46C2-921D-8980001925DB}"/>
    <cellStyle name="Normal 3 8 2 3 2 3" xfId="3673" xr:uid="{3DE1A7B4-8945-4E96-8F7A-7C434F236653}"/>
    <cellStyle name="Normal 3 8 2 3 2 3 2" xfId="12003" xr:uid="{CEE7E68F-A837-43AD-82F7-B96B53E1A1D1}"/>
    <cellStyle name="Normal 3 8 2 3 2 3 2 2" xfId="28660" xr:uid="{2916DB00-3A3C-4BA9-823F-77FE4841B74D}"/>
    <cellStyle name="Normal 3 8 2 3 2 3 3" xfId="20332" xr:uid="{8E6F32FD-C205-4AD4-B7A0-6689848F8D12}"/>
    <cellStyle name="Normal 3 8 2 3 2 4" xfId="6449" xr:uid="{F740ADA2-95AD-4F9A-8B93-B2BE43918F03}"/>
    <cellStyle name="Normal 3 8 2 3 2 4 2" xfId="14779" xr:uid="{68B714DD-ECF8-4FB8-88E7-60B6C802D309}"/>
    <cellStyle name="Normal 3 8 2 3 2 4 2 2" xfId="31436" xr:uid="{8E295F80-273A-4954-AEB2-30770BDE2B92}"/>
    <cellStyle name="Normal 3 8 2 3 2 4 3" xfId="23108" xr:uid="{81B2FA05-8077-4C2E-81BB-5A41FD095B88}"/>
    <cellStyle name="Normal 3 8 2 3 2 5" xfId="9227" xr:uid="{1D2E8D2D-F8E7-4699-A03F-3C9370C08795}"/>
    <cellStyle name="Normal 3 8 2 3 2 5 2" xfId="25884" xr:uid="{B5971AE5-99FB-4A79-AF8D-FCF6E237540D}"/>
    <cellStyle name="Normal 3 8 2 3 2 6" xfId="17556" xr:uid="{61755D54-F03D-476C-9102-2E8CFFDF0093}"/>
    <cellStyle name="Normal 3 8 2 3 3" xfId="1734" xr:uid="{416A2999-4881-414D-8217-67B2759DAEF8}"/>
    <cellStyle name="Normal 3 8 2 3 3 2" xfId="4524" xr:uid="{C01713F2-D3A1-4D40-8411-899D6BEE59B4}"/>
    <cellStyle name="Normal 3 8 2 3 3 2 2" xfId="12854" xr:uid="{F3B3A5A0-C68F-48A5-9E38-4FEB401ED058}"/>
    <cellStyle name="Normal 3 8 2 3 3 2 2 2" xfId="29511" xr:uid="{8CE492EF-5E09-4020-9CA7-1A9BF494BCDA}"/>
    <cellStyle name="Normal 3 8 2 3 3 2 3" xfId="21183" xr:uid="{A8F6055C-AE5C-45FC-994A-3B541204CDC8}"/>
    <cellStyle name="Normal 3 8 2 3 3 3" xfId="7300" xr:uid="{5D3A8B41-16E5-4AA2-94FF-F0C68C5057CE}"/>
    <cellStyle name="Normal 3 8 2 3 3 3 2" xfId="15630" xr:uid="{76807C35-FE65-464C-A5E8-F1D43C160EBB}"/>
    <cellStyle name="Normal 3 8 2 3 3 3 2 2" xfId="32287" xr:uid="{6328CA93-CF97-42AA-84C8-DB7A35926C1A}"/>
    <cellStyle name="Normal 3 8 2 3 3 3 3" xfId="23959" xr:uid="{D77F0ADE-62AF-452B-A982-7D745DB8AF27}"/>
    <cellStyle name="Normal 3 8 2 3 3 4" xfId="10078" xr:uid="{C0651235-B15B-44F7-BD51-F48C16F85A9F}"/>
    <cellStyle name="Normal 3 8 2 3 3 4 2" xfId="26735" xr:uid="{6ACA2452-4191-42D8-99FB-4C9BBAA84F67}"/>
    <cellStyle name="Normal 3 8 2 3 3 5" xfId="18407" xr:uid="{21BEB008-FD84-4723-9098-2C5D7C051EF6}"/>
    <cellStyle name="Normal 3 8 2 3 4" xfId="3197" xr:uid="{E06A5105-213B-4B0A-B05F-1036528B387D}"/>
    <cellStyle name="Normal 3 8 2 3 4 2" xfId="11527" xr:uid="{5FF9AFAD-DB31-42AD-B60C-90CCABB56B4D}"/>
    <cellStyle name="Normal 3 8 2 3 4 2 2" xfId="28184" xr:uid="{3AE6F79F-FD59-4793-9189-F6C38CF95D70}"/>
    <cellStyle name="Normal 3 8 2 3 4 3" xfId="19856" xr:uid="{B84D36E0-7D2A-4D23-ADA8-2531CAD44C7E}"/>
    <cellStyle name="Normal 3 8 2 3 5" xfId="5973" xr:uid="{43EE0B74-3886-4A0C-A6B9-37E60A584964}"/>
    <cellStyle name="Normal 3 8 2 3 5 2" xfId="14303" xr:uid="{0A7D3A44-9789-401C-BF2A-EAD96041E14F}"/>
    <cellStyle name="Normal 3 8 2 3 5 2 2" xfId="30960" xr:uid="{FD1802B3-6286-4733-9E97-BBC6B3E38DD7}"/>
    <cellStyle name="Normal 3 8 2 3 5 3" xfId="22632" xr:uid="{F1925380-2CA0-431F-B167-28DE268DC24B}"/>
    <cellStyle name="Normal 3 8 2 3 6" xfId="8751" xr:uid="{20E83D0D-454D-4520-842D-E1DB6C7A33AF}"/>
    <cellStyle name="Normal 3 8 2 3 6 2" xfId="25408" xr:uid="{A0439855-6AD8-470E-A93B-69A17427796E}"/>
    <cellStyle name="Normal 3 8 2 3 7" xfId="17080" xr:uid="{E7D06789-44F1-4217-B6FC-34B8B3897D44}"/>
    <cellStyle name="Normal 3 8 2 4" xfId="640" xr:uid="{7AC00ABC-FCD0-4EA7-A3CA-50B83E03626B}"/>
    <cellStyle name="Normal 3 8 2 4 2" xfId="1970" xr:uid="{999645CB-13D4-4490-A842-58882C0C4490}"/>
    <cellStyle name="Normal 3 8 2 4 2 2" xfId="4760" xr:uid="{5BB064F6-74BC-4069-9716-5B4BCFFC7B80}"/>
    <cellStyle name="Normal 3 8 2 4 2 2 2" xfId="13090" xr:uid="{E450FD7B-E917-4BD7-9E2D-4FC7DB06B74C}"/>
    <cellStyle name="Normal 3 8 2 4 2 2 2 2" xfId="29747" xr:uid="{124DA729-A142-4936-AA80-115262D7F342}"/>
    <cellStyle name="Normal 3 8 2 4 2 2 3" xfId="21419" xr:uid="{5381E4D9-0FAD-4D0B-BCCA-8551576F75BE}"/>
    <cellStyle name="Normal 3 8 2 4 2 3" xfId="7536" xr:uid="{F569ED02-1F3C-4D4C-8E07-98AA119DBC72}"/>
    <cellStyle name="Normal 3 8 2 4 2 3 2" xfId="15866" xr:uid="{85CD10B5-605E-4284-9CCC-4A505667C7BE}"/>
    <cellStyle name="Normal 3 8 2 4 2 3 2 2" xfId="32523" xr:uid="{47B7B220-2DD0-4421-9E42-D3BABD4235DE}"/>
    <cellStyle name="Normal 3 8 2 4 2 3 3" xfId="24195" xr:uid="{65C23E7B-0DC5-4F88-91B3-D26F92967099}"/>
    <cellStyle name="Normal 3 8 2 4 2 4" xfId="10314" xr:uid="{81C567F3-F900-47A5-98CF-3E850955C0E5}"/>
    <cellStyle name="Normal 3 8 2 4 2 4 2" xfId="26971" xr:uid="{3D56559D-012B-4ADD-BD46-A856AB4C380F}"/>
    <cellStyle name="Normal 3 8 2 4 2 5" xfId="18643" xr:uid="{E355834B-6EFD-4E93-A8EA-E2EB08F6A977}"/>
    <cellStyle name="Normal 3 8 2 4 3" xfId="3433" xr:uid="{A03BD0A2-8964-42C4-AFC4-D19C4956DB82}"/>
    <cellStyle name="Normal 3 8 2 4 3 2" xfId="11763" xr:uid="{A13D650C-9291-4ACD-864F-691E4916A766}"/>
    <cellStyle name="Normal 3 8 2 4 3 2 2" xfId="28420" xr:uid="{CF4589EB-DF7F-4B81-9FE7-36D0E1FA1EB2}"/>
    <cellStyle name="Normal 3 8 2 4 3 3" xfId="20092" xr:uid="{3E7B54F5-F593-4ECC-AE86-2DD7625EA502}"/>
    <cellStyle name="Normal 3 8 2 4 4" xfId="6209" xr:uid="{3AF96182-A70C-47FE-8500-FD41827F4EF7}"/>
    <cellStyle name="Normal 3 8 2 4 4 2" xfId="14539" xr:uid="{43A7635B-5B1C-43C7-8D53-573C7625A98F}"/>
    <cellStyle name="Normal 3 8 2 4 4 2 2" xfId="31196" xr:uid="{7C121694-E795-4311-9E1D-E29E1B9B97E4}"/>
    <cellStyle name="Normal 3 8 2 4 4 3" xfId="22868" xr:uid="{D448D94D-B1D5-4401-9F96-924DA639BDC8}"/>
    <cellStyle name="Normal 3 8 2 4 5" xfId="8987" xr:uid="{ABB6F9DB-B675-42DD-ADE4-2805EE9909EA}"/>
    <cellStyle name="Normal 3 8 2 4 5 2" xfId="25644" xr:uid="{304EDA08-790C-48E8-BF65-AB6BA7CF0898}"/>
    <cellStyle name="Normal 3 8 2 4 6" xfId="17316" xr:uid="{DFCB205B-C248-4A72-8771-1EBBA26C3D55}"/>
    <cellStyle name="Normal 3 8 2 5" xfId="1117" xr:uid="{D64743B8-34BC-41DA-BD79-DC0D89888E96}"/>
    <cellStyle name="Normal 3 8 2 5 2" xfId="2445" xr:uid="{FC7A8C04-3C6C-44D4-BAE5-CF507DE3BC11}"/>
    <cellStyle name="Normal 3 8 2 5 2 2" xfId="5235" xr:uid="{569BED81-38CC-4661-B696-65B9D7968B8A}"/>
    <cellStyle name="Normal 3 8 2 5 2 2 2" xfId="13565" xr:uid="{5F682B71-A345-46F7-AA17-4DDB3C0B3BD7}"/>
    <cellStyle name="Normal 3 8 2 5 2 2 2 2" xfId="30222" xr:uid="{3CE084DF-5957-4725-A21C-D7F3F15DE589}"/>
    <cellStyle name="Normal 3 8 2 5 2 2 3" xfId="21894" xr:uid="{D3893F31-0B8C-4B89-BE42-9765F178D48B}"/>
    <cellStyle name="Normal 3 8 2 5 2 3" xfId="8011" xr:uid="{2940463A-A522-4EFD-9626-3E10CF3A8D55}"/>
    <cellStyle name="Normal 3 8 2 5 2 3 2" xfId="16341" xr:uid="{F9C704CF-CDCA-4D3F-901E-3FF80D7C1884}"/>
    <cellStyle name="Normal 3 8 2 5 2 3 2 2" xfId="32998" xr:uid="{17A81BC0-3115-4107-B18B-64C56F7DEA56}"/>
    <cellStyle name="Normal 3 8 2 5 2 3 3" xfId="24670" xr:uid="{40D194DF-B6AB-4146-82E1-8D4B325A397E}"/>
    <cellStyle name="Normal 3 8 2 5 2 4" xfId="10789" xr:uid="{753DBC4B-B107-4D66-8470-C446CB94CA5E}"/>
    <cellStyle name="Normal 3 8 2 5 2 4 2" xfId="27446" xr:uid="{89A55912-2D9D-442E-8544-992FFB0B2C14}"/>
    <cellStyle name="Normal 3 8 2 5 2 5" xfId="19118" xr:uid="{CF0632B5-3A86-4209-919F-EB41137E7B20}"/>
    <cellStyle name="Normal 3 8 2 5 3" xfId="3908" xr:uid="{8E91D45B-8467-48AA-9155-75ED1F6A57EF}"/>
    <cellStyle name="Normal 3 8 2 5 3 2" xfId="12238" xr:uid="{478CBF35-61B4-4076-BE1F-A5259EF9F344}"/>
    <cellStyle name="Normal 3 8 2 5 3 2 2" xfId="28895" xr:uid="{F90818CD-2448-43D8-8871-151E196BA29A}"/>
    <cellStyle name="Normal 3 8 2 5 3 3" xfId="20567" xr:uid="{C0CD2B73-A18B-4710-A08D-8E76C3DAAC37}"/>
    <cellStyle name="Normal 3 8 2 5 4" xfId="6684" xr:uid="{2A4F61E6-1030-4799-9CB1-EE59639E67EB}"/>
    <cellStyle name="Normal 3 8 2 5 4 2" xfId="15014" xr:uid="{B1068A71-2B25-4926-ABDF-347F8FFDF263}"/>
    <cellStyle name="Normal 3 8 2 5 4 2 2" xfId="31671" xr:uid="{586DE060-04F9-46F4-BE9D-9AD9FF4CF7D9}"/>
    <cellStyle name="Normal 3 8 2 5 4 3" xfId="23343" xr:uid="{AF4F8A82-7B05-4ED5-A09F-A1718E1C50FD}"/>
    <cellStyle name="Normal 3 8 2 5 5" xfId="9462" xr:uid="{0BF244E6-9BC5-4752-BBA6-A11B2C9D378D}"/>
    <cellStyle name="Normal 3 8 2 5 5 2" xfId="26119" xr:uid="{5884DA37-ED80-4B03-AF39-DB8636F90DA2}"/>
    <cellStyle name="Normal 3 8 2 5 6" xfId="17791" xr:uid="{28C4218E-629E-4C07-B323-2FB276AAF35B}"/>
    <cellStyle name="Normal 3 8 2 6" xfId="1382" xr:uid="{A6D3B581-5267-4586-8BDC-80B588E4916A}"/>
    <cellStyle name="Normal 3 8 2 6 2" xfId="2710" xr:uid="{D4209FA0-3A32-4771-A437-DF9169938E67}"/>
    <cellStyle name="Normal 3 8 2 6 2 2" xfId="5500" xr:uid="{7A2324B0-32EC-4A70-95E0-645A123E023D}"/>
    <cellStyle name="Normal 3 8 2 6 2 2 2" xfId="13830" xr:uid="{DEDFD121-FBD6-431C-BA61-AD35763FAD2E}"/>
    <cellStyle name="Normal 3 8 2 6 2 2 2 2" xfId="30487" xr:uid="{F5A1B97A-3194-4A4D-93F4-C4C6B8F0CBF1}"/>
    <cellStyle name="Normal 3 8 2 6 2 2 3" xfId="22159" xr:uid="{322B87EB-4AB4-4409-AC96-26A943A46B96}"/>
    <cellStyle name="Normal 3 8 2 6 2 3" xfId="8276" xr:uid="{042BCF6A-3593-40BC-871F-C3E9C91C20B7}"/>
    <cellStyle name="Normal 3 8 2 6 2 3 2" xfId="16606" xr:uid="{6F75D28D-0DA9-40AC-89BA-FA5FF1C591AF}"/>
    <cellStyle name="Normal 3 8 2 6 2 3 2 2" xfId="33263" xr:uid="{DE23073A-5851-4A3F-9097-A3CB60FFADD3}"/>
    <cellStyle name="Normal 3 8 2 6 2 3 3" xfId="24935" xr:uid="{0FBC4228-E383-4E9B-A5E2-913A0ABD0DA6}"/>
    <cellStyle name="Normal 3 8 2 6 2 4" xfId="11054" xr:uid="{A7F6C979-675F-450C-A162-DC50646B633E}"/>
    <cellStyle name="Normal 3 8 2 6 2 4 2" xfId="27711" xr:uid="{57A71360-C616-4EDB-AA72-B5712861CBBF}"/>
    <cellStyle name="Normal 3 8 2 6 2 5" xfId="19383" xr:uid="{92E46481-5FF5-4940-A40F-B9744ACFB9C8}"/>
    <cellStyle name="Normal 3 8 2 6 3" xfId="4173" xr:uid="{A6E92A20-3143-4631-A0FE-1D4D87EEF355}"/>
    <cellStyle name="Normal 3 8 2 6 3 2" xfId="12503" xr:uid="{4094804C-DA61-404B-B34E-B253CDA75B80}"/>
    <cellStyle name="Normal 3 8 2 6 3 2 2" xfId="29160" xr:uid="{75E4DFDB-864D-43A7-858F-7AB248207604}"/>
    <cellStyle name="Normal 3 8 2 6 3 3" xfId="20832" xr:uid="{5CB95C73-B0FD-4566-9B98-368834F374EE}"/>
    <cellStyle name="Normal 3 8 2 6 4" xfId="6949" xr:uid="{F94DCE21-FD37-414D-A9D7-6C46A8BE4C78}"/>
    <cellStyle name="Normal 3 8 2 6 4 2" xfId="15279" xr:uid="{73B3C368-164D-4448-881F-4E855417DDF2}"/>
    <cellStyle name="Normal 3 8 2 6 4 2 2" xfId="31936" xr:uid="{8B57490D-573E-4974-BB74-B35566A935FD}"/>
    <cellStyle name="Normal 3 8 2 6 4 3" xfId="23608" xr:uid="{DDE45ECD-DF66-4B92-8F0C-B41669B38C79}"/>
    <cellStyle name="Normal 3 8 2 6 5" xfId="9727" xr:uid="{8B4D400C-6FE5-4AAD-9151-D026640531A4}"/>
    <cellStyle name="Normal 3 8 2 6 5 2" xfId="26384" xr:uid="{5E04CB0A-C4C7-44BF-906E-96A4325B5976}"/>
    <cellStyle name="Normal 3 8 2 6 6" xfId="18056" xr:uid="{BA36C437-AE6E-4691-9A8A-55A4838BD5C1}"/>
    <cellStyle name="Normal 3 8 2 7" xfId="1497" xr:uid="{0865B7E5-CC42-4D35-B942-E88670BE6943}"/>
    <cellStyle name="Normal 3 8 2 7 2" xfId="4287" xr:uid="{1B727FFB-BBA7-4856-B261-5FF54AC04C42}"/>
    <cellStyle name="Normal 3 8 2 7 2 2" xfId="12617" xr:uid="{F03F0AA2-7F27-40F5-89EF-6E7EE796ED02}"/>
    <cellStyle name="Normal 3 8 2 7 2 2 2" xfId="29274" xr:uid="{6B5FF855-DD20-45A2-9CBA-3E86F1A374BA}"/>
    <cellStyle name="Normal 3 8 2 7 2 3" xfId="20946" xr:uid="{F5BE0387-5C3D-4ABD-B9D2-3E0ACA1B9A89}"/>
    <cellStyle name="Normal 3 8 2 7 3" xfId="7063" xr:uid="{15C5E899-5FC2-4B69-BF09-FE2B04731A2D}"/>
    <cellStyle name="Normal 3 8 2 7 3 2" xfId="15393" xr:uid="{45DCE1A3-615A-4FE9-983A-41A2DCAF2780}"/>
    <cellStyle name="Normal 3 8 2 7 3 2 2" xfId="32050" xr:uid="{9E365907-DC1B-437E-A0DB-20BF1F4E4523}"/>
    <cellStyle name="Normal 3 8 2 7 3 3" xfId="23722" xr:uid="{9CFBF0BB-15DE-4027-9932-E25862672379}"/>
    <cellStyle name="Normal 3 8 2 7 4" xfId="9841" xr:uid="{143FDBCB-6067-4AA2-866B-2F15B52D9FA3}"/>
    <cellStyle name="Normal 3 8 2 7 4 2" xfId="26498" xr:uid="{44EEC00E-98B0-4923-822C-44E569B3CC73}"/>
    <cellStyle name="Normal 3 8 2 7 5" xfId="18170" xr:uid="{1A0F424F-6F7F-47A7-8231-4F3E994AD3B5}"/>
    <cellStyle name="Normal 3 8 2 8" xfId="2960" xr:uid="{F008A3FA-CA23-4665-97AE-7B25AD5AD772}"/>
    <cellStyle name="Normal 3 8 2 8 2" xfId="11290" xr:uid="{83A1ADC0-356A-4331-A88C-037372BE4E9F}"/>
    <cellStyle name="Normal 3 8 2 8 2 2" xfId="27947" xr:uid="{964F520E-043F-403F-8D8C-F4544FE13914}"/>
    <cellStyle name="Normal 3 8 2 8 3" xfId="19619" xr:uid="{C0DADB48-F55F-4D7E-9F71-AC274B1CA899}"/>
    <cellStyle name="Normal 3 8 2 9" xfId="5736" xr:uid="{D9481888-370F-4B9F-83F3-05A0444BF7DD}"/>
    <cellStyle name="Normal 3 8 2 9 2" xfId="14066" xr:uid="{84A3BA61-F0D2-439B-8ABD-A8F7A6735E28}"/>
    <cellStyle name="Normal 3 8 2 9 2 2" xfId="30723" xr:uid="{3DFA6179-93F8-4B40-BD95-5562A3D807A3}"/>
    <cellStyle name="Normal 3 8 2 9 3" xfId="22395" xr:uid="{FB36A652-6D27-4DA7-9F03-B0E8C5A8F068}"/>
    <cellStyle name="Normal 3 8 3" xfId="220" xr:uid="{54051319-5CA4-4551-9112-FE8136A8AE3D}"/>
    <cellStyle name="Normal 3 8 3 2" xfId="462" xr:uid="{CDB00319-BDF1-47D6-A381-A659010A9CC9}"/>
    <cellStyle name="Normal 3 8 3 2 2" xfId="939" xr:uid="{3603A0CC-5219-45E1-BA20-FF0AAF20E3FD}"/>
    <cellStyle name="Normal 3 8 3 2 2 2" xfId="2267" xr:uid="{B79F9DB1-DECC-44FD-990A-5129C04DDA85}"/>
    <cellStyle name="Normal 3 8 3 2 2 2 2" xfId="5057" xr:uid="{1572E652-9DA0-4236-9943-DF5D2F4DD5F2}"/>
    <cellStyle name="Normal 3 8 3 2 2 2 2 2" xfId="13387" xr:uid="{429B4AA7-F5D0-46A2-B175-D9204DAEA487}"/>
    <cellStyle name="Normal 3 8 3 2 2 2 2 2 2" xfId="30044" xr:uid="{68BEB415-446A-4F38-AA72-D34BB49C7CCB}"/>
    <cellStyle name="Normal 3 8 3 2 2 2 2 3" xfId="21716" xr:uid="{07ED51C5-0E29-458F-B362-AC84607DDC50}"/>
    <cellStyle name="Normal 3 8 3 2 2 2 3" xfId="7833" xr:uid="{FF627265-D0FC-492F-BB9A-F63EFCC345B9}"/>
    <cellStyle name="Normal 3 8 3 2 2 2 3 2" xfId="16163" xr:uid="{8D7DD06E-107D-4823-9BAA-F3BACA5B1BDC}"/>
    <cellStyle name="Normal 3 8 3 2 2 2 3 2 2" xfId="32820" xr:uid="{DCA02E09-A839-4F2E-A516-9A010E8E6AA5}"/>
    <cellStyle name="Normal 3 8 3 2 2 2 3 3" xfId="24492" xr:uid="{55AE4E6C-3BA6-46FB-B7E7-891FB2F1DCF9}"/>
    <cellStyle name="Normal 3 8 3 2 2 2 4" xfId="10611" xr:uid="{F6E9EC3A-4334-4CB4-A37A-70348572F3C8}"/>
    <cellStyle name="Normal 3 8 3 2 2 2 4 2" xfId="27268" xr:uid="{285EA16E-C186-4E71-A91B-25BC059FF8BC}"/>
    <cellStyle name="Normal 3 8 3 2 2 2 5" xfId="18940" xr:uid="{9A9AAB2F-9804-49A3-BFAA-AB3A38ACD789}"/>
    <cellStyle name="Normal 3 8 3 2 2 3" xfId="3730" xr:uid="{79E98789-3772-448B-B71C-527E7137C466}"/>
    <cellStyle name="Normal 3 8 3 2 2 3 2" xfId="12060" xr:uid="{666AF740-0097-40D8-8FAD-2C8BF712C336}"/>
    <cellStyle name="Normal 3 8 3 2 2 3 2 2" xfId="28717" xr:uid="{5088085F-AD95-436E-8B4F-524C18E9B99C}"/>
    <cellStyle name="Normal 3 8 3 2 2 3 3" xfId="20389" xr:uid="{695F2EBA-AA6F-4E5F-B3D6-714E0A756AF5}"/>
    <cellStyle name="Normal 3 8 3 2 2 4" xfId="6506" xr:uid="{CB17FD48-6A82-4952-ABF7-DE821B3DD1FA}"/>
    <cellStyle name="Normal 3 8 3 2 2 4 2" xfId="14836" xr:uid="{76EBD3FC-3644-48FB-AB80-1A68F6CFCC65}"/>
    <cellStyle name="Normal 3 8 3 2 2 4 2 2" xfId="31493" xr:uid="{29546279-F0BF-4261-84C8-DBEB90587EB9}"/>
    <cellStyle name="Normal 3 8 3 2 2 4 3" xfId="23165" xr:uid="{67720A6E-24F0-490E-B046-A70F66F7C615}"/>
    <cellStyle name="Normal 3 8 3 2 2 5" xfId="9284" xr:uid="{89571509-80EB-4272-9CA8-D8658DE4D343}"/>
    <cellStyle name="Normal 3 8 3 2 2 5 2" xfId="25941" xr:uid="{A9D89269-8078-4AF4-B24F-DF6D1F1D0ECF}"/>
    <cellStyle name="Normal 3 8 3 2 2 6" xfId="17613" xr:uid="{A132FB49-CC0B-470E-8328-9A8945383C1F}"/>
    <cellStyle name="Normal 3 8 3 2 3" xfId="1792" xr:uid="{93B0FD1F-5BFA-41FC-B78B-2C9D7BC21711}"/>
    <cellStyle name="Normal 3 8 3 2 3 2" xfId="4582" xr:uid="{EE65D616-FC6D-4A8B-9289-D1FF52F578AF}"/>
    <cellStyle name="Normal 3 8 3 2 3 2 2" xfId="12912" xr:uid="{4BB820AB-4ECD-45C0-85AB-4692F02EA9D4}"/>
    <cellStyle name="Normal 3 8 3 2 3 2 2 2" xfId="29569" xr:uid="{F7D89456-BB38-4F96-B286-AA19EC3FB92C}"/>
    <cellStyle name="Normal 3 8 3 2 3 2 3" xfId="21241" xr:uid="{FF8FE0F8-46CD-4929-B22F-BA3F70E01E4E}"/>
    <cellStyle name="Normal 3 8 3 2 3 3" xfId="7358" xr:uid="{99525C54-693F-4535-AA53-1533EC8CFEB1}"/>
    <cellStyle name="Normal 3 8 3 2 3 3 2" xfId="15688" xr:uid="{5D2D6E08-B089-45F4-A387-A517B953124E}"/>
    <cellStyle name="Normal 3 8 3 2 3 3 2 2" xfId="32345" xr:uid="{3B8C83A5-192C-431A-9447-93964F6D39EA}"/>
    <cellStyle name="Normal 3 8 3 2 3 3 3" xfId="24017" xr:uid="{F79C61CE-5DBD-4C4E-9FF7-0CB8D69B15F3}"/>
    <cellStyle name="Normal 3 8 3 2 3 4" xfId="10136" xr:uid="{FFBD92AE-13DD-44EF-AAC5-6FB4EB40E7DF}"/>
    <cellStyle name="Normal 3 8 3 2 3 4 2" xfId="26793" xr:uid="{0CFFC660-0032-44B8-8308-C875C1C7257D}"/>
    <cellStyle name="Normal 3 8 3 2 3 5" xfId="18465" xr:uid="{8A4F1F41-9BD7-426C-A0BA-2459803C0878}"/>
    <cellStyle name="Normal 3 8 3 2 4" xfId="3255" xr:uid="{AC492C1A-DAED-460D-81A6-84840AC89E00}"/>
    <cellStyle name="Normal 3 8 3 2 4 2" xfId="11585" xr:uid="{C070370D-304A-486D-9794-34B2E0EC4518}"/>
    <cellStyle name="Normal 3 8 3 2 4 2 2" xfId="28242" xr:uid="{7A137EA5-7751-4824-9D14-DD5A2D2AF0C6}"/>
    <cellStyle name="Normal 3 8 3 2 4 3" xfId="19914" xr:uid="{59EF5CC7-B9FA-4005-A2FA-4107E9D1DF65}"/>
    <cellStyle name="Normal 3 8 3 2 5" xfId="6031" xr:uid="{5D42B047-64F8-4DD8-B90B-C9F47FCCA2A4}"/>
    <cellStyle name="Normal 3 8 3 2 5 2" xfId="14361" xr:uid="{5BA3DB13-EA2F-4C76-A63B-25233B12A9AF}"/>
    <cellStyle name="Normal 3 8 3 2 5 2 2" xfId="31018" xr:uid="{F37A0138-657B-4B7A-BF83-F3C78086AA3D}"/>
    <cellStyle name="Normal 3 8 3 2 5 3" xfId="22690" xr:uid="{2B3D383A-1921-4578-B307-D33994F5727A}"/>
    <cellStyle name="Normal 3 8 3 2 6" xfId="8809" xr:uid="{588597C5-FDA9-4E93-B6D0-0B20583E70DB}"/>
    <cellStyle name="Normal 3 8 3 2 6 2" xfId="25466" xr:uid="{A7E6830C-F1C2-4A62-8F63-FA5A6B7DC86C}"/>
    <cellStyle name="Normal 3 8 3 2 7" xfId="17138" xr:uid="{27277610-78D3-4C1D-A05A-1D754A4689D2}"/>
    <cellStyle name="Normal 3 8 3 3" xfId="698" xr:uid="{81BF4BB1-9666-45A3-BD17-43ECF63ABC7E}"/>
    <cellStyle name="Normal 3 8 3 3 2" xfId="2028" xr:uid="{6A44A1CC-BEE0-42AF-95D4-CF29F3DFE47D}"/>
    <cellStyle name="Normal 3 8 3 3 2 2" xfId="4818" xr:uid="{64315624-CF00-4264-9644-57B7CC06BAA2}"/>
    <cellStyle name="Normal 3 8 3 3 2 2 2" xfId="13148" xr:uid="{8384F70E-E733-45D0-821A-0D369E69A7A6}"/>
    <cellStyle name="Normal 3 8 3 3 2 2 2 2" xfId="29805" xr:uid="{22CDC75B-8633-49D7-9348-8A5095415CCF}"/>
    <cellStyle name="Normal 3 8 3 3 2 2 3" xfId="21477" xr:uid="{090B4114-AF8A-41C4-A189-D154E30C6DBE}"/>
    <cellStyle name="Normal 3 8 3 3 2 3" xfId="7594" xr:uid="{E76F23F5-DAD6-498C-8969-929F6F35F617}"/>
    <cellStyle name="Normal 3 8 3 3 2 3 2" xfId="15924" xr:uid="{633BF77D-5766-4FAD-9E0D-D2BBBCEA6F03}"/>
    <cellStyle name="Normal 3 8 3 3 2 3 2 2" xfId="32581" xr:uid="{94B5AFE6-547B-4569-911A-23AC15298D55}"/>
    <cellStyle name="Normal 3 8 3 3 2 3 3" xfId="24253" xr:uid="{AA3A15BE-EB8C-4771-8D69-7DC133F7B0E7}"/>
    <cellStyle name="Normal 3 8 3 3 2 4" xfId="10372" xr:uid="{518FF476-1592-40A3-8677-9A0F3FF2D76A}"/>
    <cellStyle name="Normal 3 8 3 3 2 4 2" xfId="27029" xr:uid="{F0452EC2-E345-49F5-A1A6-9275179D0506}"/>
    <cellStyle name="Normal 3 8 3 3 2 5" xfId="18701" xr:uid="{F2F8969E-7E32-4F7F-89FC-5CE4455C4B3A}"/>
    <cellStyle name="Normal 3 8 3 3 3" xfId="3491" xr:uid="{FA3473DD-E6D9-4951-811A-D89D3CB06412}"/>
    <cellStyle name="Normal 3 8 3 3 3 2" xfId="11821" xr:uid="{9F717B65-BBFA-48DD-91BD-A9609155DC94}"/>
    <cellStyle name="Normal 3 8 3 3 3 2 2" xfId="28478" xr:uid="{0A051F92-96F8-4D52-962F-676F21D05507}"/>
    <cellStyle name="Normal 3 8 3 3 3 3" xfId="20150" xr:uid="{745B1111-4928-4524-82B1-8B2335FD1B0E}"/>
    <cellStyle name="Normal 3 8 3 3 4" xfId="6267" xr:uid="{6D8BD162-2A38-4D6A-BB54-F2D8FEB0E3DC}"/>
    <cellStyle name="Normal 3 8 3 3 4 2" xfId="14597" xr:uid="{2AD02F42-51EE-40A2-A793-B2B1DCF21D70}"/>
    <cellStyle name="Normal 3 8 3 3 4 2 2" xfId="31254" xr:uid="{4FFFEEE3-CEF2-4384-B525-FDCB2C28EB9A}"/>
    <cellStyle name="Normal 3 8 3 3 4 3" xfId="22926" xr:uid="{EBD137CE-C7EF-4305-8008-28F54FEC732C}"/>
    <cellStyle name="Normal 3 8 3 3 5" xfId="9045" xr:uid="{AEE281B7-CDC9-4072-921E-77D6F66574B5}"/>
    <cellStyle name="Normal 3 8 3 3 5 2" xfId="25702" xr:uid="{DD90D450-E615-4CAB-93D2-B2D9C82E221C}"/>
    <cellStyle name="Normal 3 8 3 3 6" xfId="17374" xr:uid="{4E5FBFEF-EE84-4310-95EA-E5F476BE9162}"/>
    <cellStyle name="Normal 3 8 3 4" xfId="1175" xr:uid="{C4C3A980-8DA4-4B54-A011-C56710A8F6B5}"/>
    <cellStyle name="Normal 3 8 3 4 2" xfId="2503" xr:uid="{3134DC32-A0AE-492E-ADB5-5BBC3B5DD851}"/>
    <cellStyle name="Normal 3 8 3 4 2 2" xfId="5293" xr:uid="{9B98C0E0-A837-4C79-8A8B-E9541D0BF849}"/>
    <cellStyle name="Normal 3 8 3 4 2 2 2" xfId="13623" xr:uid="{EA684003-99F9-4A93-8469-B5663B84B88E}"/>
    <cellStyle name="Normal 3 8 3 4 2 2 2 2" xfId="30280" xr:uid="{FAE30DB4-8932-4742-89B6-389E1E8AFE52}"/>
    <cellStyle name="Normal 3 8 3 4 2 2 3" xfId="21952" xr:uid="{20FFD375-C949-4DD3-AB30-F64015E7057C}"/>
    <cellStyle name="Normal 3 8 3 4 2 3" xfId="8069" xr:uid="{CEA28902-A286-4B6F-95CF-10552F278B90}"/>
    <cellStyle name="Normal 3 8 3 4 2 3 2" xfId="16399" xr:uid="{AEA98BCE-30A7-429F-A2E3-FA81CE54F184}"/>
    <cellStyle name="Normal 3 8 3 4 2 3 2 2" xfId="33056" xr:uid="{08C14204-BC65-4D2F-B162-C3E2CB999E02}"/>
    <cellStyle name="Normal 3 8 3 4 2 3 3" xfId="24728" xr:uid="{2FFDD9AA-9F96-44C8-BF8C-B4BCA84E2444}"/>
    <cellStyle name="Normal 3 8 3 4 2 4" xfId="10847" xr:uid="{BA41DD74-7231-46BF-9884-0E5628B62FD0}"/>
    <cellStyle name="Normal 3 8 3 4 2 4 2" xfId="27504" xr:uid="{022C7FC8-CC7B-4DDE-9A3C-C8F913B43CE8}"/>
    <cellStyle name="Normal 3 8 3 4 2 5" xfId="19176" xr:uid="{CC3CD568-A4BE-4FA9-A839-A147BE60F215}"/>
    <cellStyle name="Normal 3 8 3 4 3" xfId="3966" xr:uid="{C0D813B6-2F4E-4ED6-84C0-F8FB47DDFA7F}"/>
    <cellStyle name="Normal 3 8 3 4 3 2" xfId="12296" xr:uid="{C5F2E599-0FAD-418F-8128-8B3330B56CC7}"/>
    <cellStyle name="Normal 3 8 3 4 3 2 2" xfId="28953" xr:uid="{EDEE72EE-7FF4-48A7-94F3-EDA4F2A87466}"/>
    <cellStyle name="Normal 3 8 3 4 3 3" xfId="20625" xr:uid="{776093F3-EE72-45AD-B84A-A52F915DDE6D}"/>
    <cellStyle name="Normal 3 8 3 4 4" xfId="6742" xr:uid="{AF0B8180-20A7-4E36-8970-46406FDFD215}"/>
    <cellStyle name="Normal 3 8 3 4 4 2" xfId="15072" xr:uid="{E55F6E03-996A-4F18-9091-6701AC8FEBEA}"/>
    <cellStyle name="Normal 3 8 3 4 4 2 2" xfId="31729" xr:uid="{22CBEF23-AD74-414C-AE44-7BAAB5AA6BB3}"/>
    <cellStyle name="Normal 3 8 3 4 4 3" xfId="23401" xr:uid="{A041650A-59C0-4CDF-BB36-62C6FA6A7A6A}"/>
    <cellStyle name="Normal 3 8 3 4 5" xfId="9520" xr:uid="{46218F5C-21F7-4FF7-B779-E135FF7A2E33}"/>
    <cellStyle name="Normal 3 8 3 4 5 2" xfId="26177" xr:uid="{0049DBE9-2130-43F6-88DF-1AB5FBBC1488}"/>
    <cellStyle name="Normal 3 8 3 4 6" xfId="17849" xr:uid="{7DE7FCB7-0862-421D-8DDC-272CAAEC3778}"/>
    <cellStyle name="Normal 3 8 3 5" xfId="1555" xr:uid="{A2C66089-B0FD-4A2E-A9BA-21862D0497C3}"/>
    <cellStyle name="Normal 3 8 3 5 2" xfId="4345" xr:uid="{2A515AB8-39B3-4374-AC9D-4E371947C5B3}"/>
    <cellStyle name="Normal 3 8 3 5 2 2" xfId="12675" xr:uid="{D2348304-B702-4E9B-8AC4-BA1C1822A11E}"/>
    <cellStyle name="Normal 3 8 3 5 2 2 2" xfId="29332" xr:uid="{B761B2EB-BA42-41CC-98E5-C05FA8A10740}"/>
    <cellStyle name="Normal 3 8 3 5 2 3" xfId="21004" xr:uid="{694983F2-1306-4762-BC4C-3E81F31309B7}"/>
    <cellStyle name="Normal 3 8 3 5 3" xfId="7121" xr:uid="{AFBDCB33-D988-4FCB-ACFD-4BB4DC269391}"/>
    <cellStyle name="Normal 3 8 3 5 3 2" xfId="15451" xr:uid="{F872BCA5-D1B5-4EA8-B737-5DF9CA7A987B}"/>
    <cellStyle name="Normal 3 8 3 5 3 2 2" xfId="32108" xr:uid="{CF7BA669-1A3B-439F-BD2B-9663E7E8A91B}"/>
    <cellStyle name="Normal 3 8 3 5 3 3" xfId="23780" xr:uid="{B7950D8B-B572-478E-B807-B64898D58647}"/>
    <cellStyle name="Normal 3 8 3 5 4" xfId="9899" xr:uid="{4EE46372-2040-484F-8406-08D70E891A6C}"/>
    <cellStyle name="Normal 3 8 3 5 4 2" xfId="26556" xr:uid="{3D7ECA34-E38A-41BE-98FF-D30A2315BB5C}"/>
    <cellStyle name="Normal 3 8 3 5 5" xfId="18228" xr:uid="{B4863EF5-B807-4B22-9FF8-F9F643F1B70D}"/>
    <cellStyle name="Normal 3 8 3 6" xfId="3018" xr:uid="{92580B10-3582-408D-B8E1-88BADE46F4EB}"/>
    <cellStyle name="Normal 3 8 3 6 2" xfId="11348" xr:uid="{1BB141CA-DC31-439A-B3DB-512A86874B58}"/>
    <cellStyle name="Normal 3 8 3 6 2 2" xfId="28005" xr:uid="{468E1E46-EE0E-41BE-8C6D-62DDCD56A690}"/>
    <cellStyle name="Normal 3 8 3 6 3" xfId="19677" xr:uid="{B4308593-CE70-4218-99E0-2A229B25D468}"/>
    <cellStyle name="Normal 3 8 3 7" xfId="5794" xr:uid="{C224ABC0-0121-48F2-8C40-5B6F1A2915FF}"/>
    <cellStyle name="Normal 3 8 3 7 2" xfId="14124" xr:uid="{C7379D59-F68D-462C-84FC-C87FED91B7FB}"/>
    <cellStyle name="Normal 3 8 3 7 2 2" xfId="30781" xr:uid="{C05388B7-C07D-4219-9017-B3A0BEE48A15}"/>
    <cellStyle name="Normal 3 8 3 7 3" xfId="22453" xr:uid="{56DCBC71-E64A-42C6-B063-2CE75B91C01C}"/>
    <cellStyle name="Normal 3 8 3 8" xfId="8572" xr:uid="{27D259F8-42C6-4AF7-B196-29FCF0A65CAE}"/>
    <cellStyle name="Normal 3 8 3 8 2" xfId="25229" xr:uid="{180BEE14-9020-4C2C-B662-E3B216FC222A}"/>
    <cellStyle name="Normal 3 8 3 9" xfId="16901" xr:uid="{0A74DEA8-B411-4BF6-89E3-706EFAF1F0E5}"/>
    <cellStyle name="Normal 3 8 4" xfId="346" xr:uid="{3DE36EC3-F595-4419-95C8-D1EC5F93C1B3}"/>
    <cellStyle name="Normal 3 8 4 2" xfId="826" xr:uid="{E8B327EB-F527-4E0B-ABAB-5E1640851E1D}"/>
    <cellStyle name="Normal 3 8 4 2 2" xfId="2154" xr:uid="{B2A46F31-A80E-403E-9FD1-C342B078F9E8}"/>
    <cellStyle name="Normal 3 8 4 2 2 2" xfId="4944" xr:uid="{76CB93E0-AFC6-4634-B847-8D5B68FFE384}"/>
    <cellStyle name="Normal 3 8 4 2 2 2 2" xfId="13274" xr:uid="{331A4652-40B5-473E-99B4-FDC0BD94CC68}"/>
    <cellStyle name="Normal 3 8 4 2 2 2 2 2" xfId="29931" xr:uid="{6EBE4BD6-E889-4EE9-936A-FE2CA315C2A6}"/>
    <cellStyle name="Normal 3 8 4 2 2 2 3" xfId="21603" xr:uid="{6E1EA60C-9FA8-414F-BC69-34BA6053E045}"/>
    <cellStyle name="Normal 3 8 4 2 2 3" xfId="7720" xr:uid="{0EEA7F92-2611-4B17-9223-614C7E78A8BF}"/>
    <cellStyle name="Normal 3 8 4 2 2 3 2" xfId="16050" xr:uid="{A05F7CF0-C20B-49EB-BF89-B5A4C419DE6E}"/>
    <cellStyle name="Normal 3 8 4 2 2 3 2 2" xfId="32707" xr:uid="{1D14237F-09AF-489F-BAFE-07C463B6E4C0}"/>
    <cellStyle name="Normal 3 8 4 2 2 3 3" xfId="24379" xr:uid="{3C6281D0-3296-41C4-A774-C5FA96B31310}"/>
    <cellStyle name="Normal 3 8 4 2 2 4" xfId="10498" xr:uid="{F2282694-FEA6-4C68-AF81-D7CB45B5334F}"/>
    <cellStyle name="Normal 3 8 4 2 2 4 2" xfId="27155" xr:uid="{DDA5E0B9-C6C0-41AA-A854-5D502D3911A4}"/>
    <cellStyle name="Normal 3 8 4 2 2 5" xfId="18827" xr:uid="{BD447F28-16EA-48B6-8015-2119EC0EC4BB}"/>
    <cellStyle name="Normal 3 8 4 2 3" xfId="3617" xr:uid="{751544E3-D898-434C-845F-FFDF30588017}"/>
    <cellStyle name="Normal 3 8 4 2 3 2" xfId="11947" xr:uid="{2C2BDE49-A569-432C-BCB3-23F190C25932}"/>
    <cellStyle name="Normal 3 8 4 2 3 2 2" xfId="28604" xr:uid="{39D3573A-F931-401D-B4DD-B351A502E34C}"/>
    <cellStyle name="Normal 3 8 4 2 3 3" xfId="20276" xr:uid="{F6BE12EA-8BED-47EE-9BEC-76D06F17F491}"/>
    <cellStyle name="Normal 3 8 4 2 4" xfId="6393" xr:uid="{7D836600-DFA8-4E68-8C2C-1B6C532B9A94}"/>
    <cellStyle name="Normal 3 8 4 2 4 2" xfId="14723" xr:uid="{3D01C51E-D522-4D9D-9A64-391C7064E310}"/>
    <cellStyle name="Normal 3 8 4 2 4 2 2" xfId="31380" xr:uid="{A67A91FE-3A99-45B9-B64B-DE8D50D69A1D}"/>
    <cellStyle name="Normal 3 8 4 2 4 3" xfId="23052" xr:uid="{80EC211F-AE6C-453D-B424-10106E7776B5}"/>
    <cellStyle name="Normal 3 8 4 2 5" xfId="9171" xr:uid="{820113DA-4B72-4DF3-BA01-F319BC2030DB}"/>
    <cellStyle name="Normal 3 8 4 2 5 2" xfId="25828" xr:uid="{B39EB95A-1AFF-45AF-9064-4B83E20E8FFC}"/>
    <cellStyle name="Normal 3 8 4 2 6" xfId="17500" xr:uid="{23673936-67E2-4093-8238-3DBBE28442DF}"/>
    <cellStyle name="Normal 3 8 4 3" xfId="1676" xr:uid="{052FD8A8-9D1E-4758-8410-C2E4BF1C1CD5}"/>
    <cellStyle name="Normal 3 8 4 3 2" xfId="4466" xr:uid="{CB03BDF8-EA2D-4ADB-946D-AAB19857A384}"/>
    <cellStyle name="Normal 3 8 4 3 2 2" xfId="12796" xr:uid="{A094945F-0AB1-41CA-B237-A47427FD551F}"/>
    <cellStyle name="Normal 3 8 4 3 2 2 2" xfId="29453" xr:uid="{2DC3C877-E346-4D9A-B044-AF63DB35403B}"/>
    <cellStyle name="Normal 3 8 4 3 2 3" xfId="21125" xr:uid="{D03DD929-2413-424C-A336-103640ECF3C5}"/>
    <cellStyle name="Normal 3 8 4 3 3" xfId="7242" xr:uid="{B0E5C1A1-2B05-4F52-AB88-56E8A4846EF8}"/>
    <cellStyle name="Normal 3 8 4 3 3 2" xfId="15572" xr:uid="{5AA31BBD-1B4D-4EE8-B322-321F6C755397}"/>
    <cellStyle name="Normal 3 8 4 3 3 2 2" xfId="32229" xr:uid="{B6DB936F-7E92-41B2-AF2C-219DD2464387}"/>
    <cellStyle name="Normal 3 8 4 3 3 3" xfId="23901" xr:uid="{3C06E214-FA8C-4747-9034-B489A47639DB}"/>
    <cellStyle name="Normal 3 8 4 3 4" xfId="10020" xr:uid="{69B98D12-B129-4119-AC1C-C39A94A58636}"/>
    <cellStyle name="Normal 3 8 4 3 4 2" xfId="26677" xr:uid="{10AAC287-8BE4-46F4-A166-C85AA5FB8F1F}"/>
    <cellStyle name="Normal 3 8 4 3 5" xfId="18349" xr:uid="{87F27CE1-F447-4C9E-B5B1-12C9172DD91F}"/>
    <cellStyle name="Normal 3 8 4 4" xfId="3139" xr:uid="{7223894E-294E-42DB-806B-88A925AB08A0}"/>
    <cellStyle name="Normal 3 8 4 4 2" xfId="11469" xr:uid="{1B96DBE9-141C-4C59-B986-BB393EFD4178}"/>
    <cellStyle name="Normal 3 8 4 4 2 2" xfId="28126" xr:uid="{26BFD926-5921-4E2D-87E9-00826583D1E7}"/>
    <cellStyle name="Normal 3 8 4 4 3" xfId="19798" xr:uid="{EE3C68BE-745A-4460-B202-946B1E5D7ADC}"/>
    <cellStyle name="Normal 3 8 4 5" xfId="5915" xr:uid="{B752C80A-95C4-4433-A0FC-38B3EFEACE23}"/>
    <cellStyle name="Normal 3 8 4 5 2" xfId="14245" xr:uid="{F11A3848-3E79-4889-AB7A-E566C1ED834B}"/>
    <cellStyle name="Normal 3 8 4 5 2 2" xfId="30902" xr:uid="{4F6366BD-2E45-4C2B-8C39-A7A353EFC89E}"/>
    <cellStyle name="Normal 3 8 4 5 3" xfId="22574" xr:uid="{105B8FDB-39F6-4B10-B1C0-7C54EE938C46}"/>
    <cellStyle name="Normal 3 8 4 6" xfId="8693" xr:uid="{977EC73D-89C9-42E0-A7D4-DFDB751D26F1}"/>
    <cellStyle name="Normal 3 8 4 6 2" xfId="25350" xr:uid="{2C007A43-D6EE-48E2-8B3B-934FC47A42C6}"/>
    <cellStyle name="Normal 3 8 4 7" xfId="17022" xr:uid="{E5FFCCBC-937B-405E-B21B-3207B5ACCF3E}"/>
    <cellStyle name="Normal 3 8 5" xfId="582" xr:uid="{742A8EFA-8075-4645-813D-4B4DDF42F764}"/>
    <cellStyle name="Normal 3 8 5 2" xfId="1912" xr:uid="{A42A8F1E-3B87-47F4-B5E2-B57DF66FAD8C}"/>
    <cellStyle name="Normal 3 8 5 2 2" xfId="4702" xr:uid="{00D20A69-F228-43DF-8CD0-E3EDA472B297}"/>
    <cellStyle name="Normal 3 8 5 2 2 2" xfId="13032" xr:uid="{5AFA92E3-8B97-4EE3-8057-AD7824A6455E}"/>
    <cellStyle name="Normal 3 8 5 2 2 2 2" xfId="29689" xr:uid="{9C0DE5EC-C464-423D-BDAE-D3B3C25DA257}"/>
    <cellStyle name="Normal 3 8 5 2 2 3" xfId="21361" xr:uid="{30E16EDE-4B98-4A15-8877-D5A8297EB7A9}"/>
    <cellStyle name="Normal 3 8 5 2 3" xfId="7478" xr:uid="{F42FE94E-2628-4BCA-B09A-744A7CC983F0}"/>
    <cellStyle name="Normal 3 8 5 2 3 2" xfId="15808" xr:uid="{2DEF53B3-6FE1-4B2F-ADBE-83A6122D2085}"/>
    <cellStyle name="Normal 3 8 5 2 3 2 2" xfId="32465" xr:uid="{9FD49EF5-B6F5-47C3-8763-D7144E17A110}"/>
    <cellStyle name="Normal 3 8 5 2 3 3" xfId="24137" xr:uid="{36FDEA6B-DFD4-4DCF-B567-293065B30147}"/>
    <cellStyle name="Normal 3 8 5 2 4" xfId="10256" xr:uid="{739E3525-8C92-4F87-99CD-B64553ED040D}"/>
    <cellStyle name="Normal 3 8 5 2 4 2" xfId="26913" xr:uid="{F0B4F74A-3D73-43CE-A2A9-6C16D87E068F}"/>
    <cellStyle name="Normal 3 8 5 2 5" xfId="18585" xr:uid="{892990F2-289D-4033-BA51-50FD2E4DFD92}"/>
    <cellStyle name="Normal 3 8 5 3" xfId="3375" xr:uid="{FE661E37-4188-4E74-92A4-6DF8F40A66A1}"/>
    <cellStyle name="Normal 3 8 5 3 2" xfId="11705" xr:uid="{D57C5A78-3861-4872-AE28-75517BDD06B9}"/>
    <cellStyle name="Normal 3 8 5 3 2 2" xfId="28362" xr:uid="{9A948860-C753-4DD4-980C-BA50597E94AC}"/>
    <cellStyle name="Normal 3 8 5 3 3" xfId="20034" xr:uid="{6A0B7C8E-0902-4FA5-A6AE-B4A0A12F276C}"/>
    <cellStyle name="Normal 3 8 5 4" xfId="6151" xr:uid="{D5CF5E56-89A1-4779-9CC5-CC1150E930E0}"/>
    <cellStyle name="Normal 3 8 5 4 2" xfId="14481" xr:uid="{2DFBC705-3856-48A6-801D-D0871E1D0943}"/>
    <cellStyle name="Normal 3 8 5 4 2 2" xfId="31138" xr:uid="{ECF3E71F-6233-47DA-95E3-4BD9A6696F4C}"/>
    <cellStyle name="Normal 3 8 5 4 3" xfId="22810" xr:uid="{0EEA1D64-FF3F-446F-A55E-8726D0FC63B7}"/>
    <cellStyle name="Normal 3 8 5 5" xfId="8929" xr:uid="{1885238E-4007-4A66-9A64-DCD403371604}"/>
    <cellStyle name="Normal 3 8 5 5 2" xfId="25586" xr:uid="{C45249E3-1B79-4F97-8CEF-82AC83E233C7}"/>
    <cellStyle name="Normal 3 8 5 6" xfId="17258" xr:uid="{18A3795E-F37E-4A63-ACB8-D0316B7BCA50}"/>
    <cellStyle name="Normal 3 8 6" xfId="1059" xr:uid="{CAAF1AFD-5F90-4EB7-A492-71BFA9875389}"/>
    <cellStyle name="Normal 3 8 6 2" xfId="2387" xr:uid="{421A99FE-7273-44E1-AEF2-944DAADB013A}"/>
    <cellStyle name="Normal 3 8 6 2 2" xfId="5177" xr:uid="{C9D82CAC-AF46-4E39-8C3E-0E60907AAB8D}"/>
    <cellStyle name="Normal 3 8 6 2 2 2" xfId="13507" xr:uid="{F9EF2293-03CF-4E93-92A6-C72DFF597733}"/>
    <cellStyle name="Normal 3 8 6 2 2 2 2" xfId="30164" xr:uid="{D496836F-69AA-4C6A-9A58-02A84376F223}"/>
    <cellStyle name="Normal 3 8 6 2 2 3" xfId="21836" xr:uid="{11C7090D-E0EB-4D39-9375-0ECFD310E039}"/>
    <cellStyle name="Normal 3 8 6 2 3" xfId="7953" xr:uid="{F4CF8EF8-D05A-499A-B178-1BD6463634B2}"/>
    <cellStyle name="Normal 3 8 6 2 3 2" xfId="16283" xr:uid="{1111A623-C57D-4174-B8AF-99FD77D7F17F}"/>
    <cellStyle name="Normal 3 8 6 2 3 2 2" xfId="32940" xr:uid="{80A31792-259F-4169-9316-9DD61974B95C}"/>
    <cellStyle name="Normal 3 8 6 2 3 3" xfId="24612" xr:uid="{7BE721F0-9240-4026-A715-162C6653A27A}"/>
    <cellStyle name="Normal 3 8 6 2 4" xfId="10731" xr:uid="{F506CFB0-BAF0-4B11-9791-74057D32F189}"/>
    <cellStyle name="Normal 3 8 6 2 4 2" xfId="27388" xr:uid="{9F0959AD-BC29-4896-9C73-2B724DB9B22F}"/>
    <cellStyle name="Normal 3 8 6 2 5" xfId="19060" xr:uid="{9F487CF3-DBD0-4783-B877-F007D21871FC}"/>
    <cellStyle name="Normal 3 8 6 3" xfId="3850" xr:uid="{711D97BD-6F6E-43F1-BF2E-8622B7FA7757}"/>
    <cellStyle name="Normal 3 8 6 3 2" xfId="12180" xr:uid="{3C7C28F2-98C7-4AFB-B935-4E533A3F9F61}"/>
    <cellStyle name="Normal 3 8 6 3 2 2" xfId="28837" xr:uid="{4C569196-E014-430C-9877-4D23E2808A08}"/>
    <cellStyle name="Normal 3 8 6 3 3" xfId="20509" xr:uid="{07224FA2-CA2D-48BD-8EC6-03486446388C}"/>
    <cellStyle name="Normal 3 8 6 4" xfId="6626" xr:uid="{F21DA71F-6201-4F37-804D-63F2ABA45341}"/>
    <cellStyle name="Normal 3 8 6 4 2" xfId="14956" xr:uid="{F1253A35-BB9D-4A29-917D-75B0697BD46D}"/>
    <cellStyle name="Normal 3 8 6 4 2 2" xfId="31613" xr:uid="{6B445937-C1D8-41D1-944B-A3C579E84050}"/>
    <cellStyle name="Normal 3 8 6 4 3" xfId="23285" xr:uid="{B06FF37F-6F26-4C68-808B-932DAC398926}"/>
    <cellStyle name="Normal 3 8 6 5" xfId="9404" xr:uid="{04696954-C516-4DB8-A68A-09CFC86D2C7C}"/>
    <cellStyle name="Normal 3 8 6 5 2" xfId="26061" xr:uid="{D2E34BF9-C6B4-4D18-B194-7618ED6789FC}"/>
    <cellStyle name="Normal 3 8 6 6" xfId="17733" xr:uid="{FE5F89B7-7C0D-4B69-BC71-85E0FBE2275D}"/>
    <cellStyle name="Normal 3 8 7" xfId="1320" xr:uid="{A6CC76D2-CECD-461F-9E51-82216A054488}"/>
    <cellStyle name="Normal 3 8 7 2" xfId="2648" xr:uid="{50BB8E07-E9D6-4B7B-993F-CCDD517F46B9}"/>
    <cellStyle name="Normal 3 8 7 2 2" xfId="5438" xr:uid="{76CC70E2-E2C8-4671-A2DF-2B375601D7B7}"/>
    <cellStyle name="Normal 3 8 7 2 2 2" xfId="13768" xr:uid="{931E374A-0CEF-4D00-858D-A0D7ACDE1338}"/>
    <cellStyle name="Normal 3 8 7 2 2 2 2" xfId="30425" xr:uid="{14306CEE-72FA-4546-A427-2348F2439F98}"/>
    <cellStyle name="Normal 3 8 7 2 2 3" xfId="22097" xr:uid="{540C0B25-36C2-4657-B33E-64B9296989CB}"/>
    <cellStyle name="Normal 3 8 7 2 3" xfId="8214" xr:uid="{0FA444D2-757D-44D6-AD57-5F7DD8EBEA4A}"/>
    <cellStyle name="Normal 3 8 7 2 3 2" xfId="16544" xr:uid="{8E2C36F1-CB2C-4905-9CEA-C399BF2857B6}"/>
    <cellStyle name="Normal 3 8 7 2 3 2 2" xfId="33201" xr:uid="{ECEC36FF-6A86-4EB9-A1AE-AB9286A5A483}"/>
    <cellStyle name="Normal 3 8 7 2 3 3" xfId="24873" xr:uid="{16AACD2C-2147-4715-B9DF-6599310418C6}"/>
    <cellStyle name="Normal 3 8 7 2 4" xfId="10992" xr:uid="{D2A74D66-329A-4B2A-8421-FDA669BF2DA2}"/>
    <cellStyle name="Normal 3 8 7 2 4 2" xfId="27649" xr:uid="{6294676A-A013-4285-9944-968BF6E6A471}"/>
    <cellStyle name="Normal 3 8 7 2 5" xfId="19321" xr:uid="{FD46D269-5894-400B-B3F7-DBC704F0A1DF}"/>
    <cellStyle name="Normal 3 8 7 3" xfId="4111" xr:uid="{E945E47F-B360-44B7-82C8-37C1760C0A6F}"/>
    <cellStyle name="Normal 3 8 7 3 2" xfId="12441" xr:uid="{6A339307-4508-4302-99D3-0554492016F3}"/>
    <cellStyle name="Normal 3 8 7 3 2 2" xfId="29098" xr:uid="{F8B55F88-B687-4F82-9AEF-9969185BBFC6}"/>
    <cellStyle name="Normal 3 8 7 3 3" xfId="20770" xr:uid="{0EE5B0FA-C788-4052-9516-BD0800D7F642}"/>
    <cellStyle name="Normal 3 8 7 4" xfId="6887" xr:uid="{4FF0744E-0B01-4B43-A061-BC54464BAA46}"/>
    <cellStyle name="Normal 3 8 7 4 2" xfId="15217" xr:uid="{2A757BAB-E505-4528-A3DE-46FF56F4A8AC}"/>
    <cellStyle name="Normal 3 8 7 4 2 2" xfId="31874" xr:uid="{79676797-2F53-4A59-A87A-4ADAA0A93770}"/>
    <cellStyle name="Normal 3 8 7 4 3" xfId="23546" xr:uid="{A9C90320-9510-4AF2-8307-D6FBF67F1AB0}"/>
    <cellStyle name="Normal 3 8 7 5" xfId="9665" xr:uid="{EE639439-E191-4700-9D18-A97B2448E411}"/>
    <cellStyle name="Normal 3 8 7 5 2" xfId="26322" xr:uid="{1C924248-07C8-415D-B817-A838AC413B3D}"/>
    <cellStyle name="Normal 3 8 7 6" xfId="17994" xr:uid="{C1959DC9-A9E6-44FD-8AB5-31484261CB87}"/>
    <cellStyle name="Normal 3 8 8" xfId="1439" xr:uid="{39B64A98-B093-4F94-83C8-32DF2A9CF012}"/>
    <cellStyle name="Normal 3 8 8 2" xfId="4229" xr:uid="{AB46C227-90A1-4B74-AF6D-1956154C6085}"/>
    <cellStyle name="Normal 3 8 8 2 2" xfId="12559" xr:uid="{C9AB7378-F416-4AD2-9E24-6F164F9E7434}"/>
    <cellStyle name="Normal 3 8 8 2 2 2" xfId="29216" xr:uid="{C8C929B7-372A-43D8-B8D5-3E30F4760ABF}"/>
    <cellStyle name="Normal 3 8 8 2 3" xfId="20888" xr:uid="{3B15AF59-2121-4AF0-A7D1-B4A2519AF556}"/>
    <cellStyle name="Normal 3 8 8 3" xfId="7005" xr:uid="{B605D020-E29E-433A-9BBC-27AE4726D914}"/>
    <cellStyle name="Normal 3 8 8 3 2" xfId="15335" xr:uid="{CBC736CE-24E9-4EC4-A167-609ED2F6A703}"/>
    <cellStyle name="Normal 3 8 8 3 2 2" xfId="31992" xr:uid="{F1104FCF-34EE-4EE5-8C40-4107F4B25E10}"/>
    <cellStyle name="Normal 3 8 8 3 3" xfId="23664" xr:uid="{496E69F9-62CA-4BE5-9C5C-6EA96A19DC22}"/>
    <cellStyle name="Normal 3 8 8 4" xfId="9783" xr:uid="{06D079FF-459A-4784-9814-8755EFA0537E}"/>
    <cellStyle name="Normal 3 8 8 4 2" xfId="26440" xr:uid="{2B7E79F2-C1F7-4ED6-97BC-1579A6E75373}"/>
    <cellStyle name="Normal 3 8 8 5" xfId="18112" xr:uid="{C57D2018-B798-45B7-96D8-CA9A9E1D3152}"/>
    <cellStyle name="Normal 3 8 9" xfId="2902" xr:uid="{20848DAF-C3FB-49DC-A365-A40B25DC2FC1}"/>
    <cellStyle name="Normal 3 8 9 2" xfId="11232" xr:uid="{BB7B3D0F-F68C-4CD1-B3BB-2C39BFB8B738}"/>
    <cellStyle name="Normal 3 8 9 2 2" xfId="27889" xr:uid="{3646C6C7-BE27-4227-B311-8474D2BECBE8}"/>
    <cellStyle name="Normal 3 8 9 3" xfId="19561" xr:uid="{240FD2EB-5F62-4C94-BBD7-DDCB2B655F9E}"/>
    <cellStyle name="Normal 3 9" xfId="287" xr:uid="{CFAC0806-9296-4269-8104-870F8A0C4671}"/>
    <cellStyle name="Normal 3 9 2" xfId="35634" xr:uid="{AA2C33E2-A8F6-4A2B-AF93-12496CB93809}"/>
    <cellStyle name="Normal 30" xfId="34730" xr:uid="{84DAD67B-0A54-44F5-AC55-410073E011F6}"/>
    <cellStyle name="Normal 4" xfId="64" xr:uid="{D1B2F30C-9F35-4ABB-A546-43281F6EBB90}"/>
    <cellStyle name="Normal 4 10" xfId="35635" xr:uid="{0604B8CC-1A59-4D53-B022-B837E91F8AEE}"/>
    <cellStyle name="Normal 4 11" xfId="35636" xr:uid="{F1DEBE10-A1AA-48E7-A49F-7DE5373CA670}"/>
    <cellStyle name="Normal 4 12" xfId="35637" xr:uid="{63147C8E-A051-4D3B-8A75-61DFDDB75FED}"/>
    <cellStyle name="Normal 4 13" xfId="34728" xr:uid="{3FBE4FE9-CF9E-4343-8742-B9323C7BA2EF}"/>
    <cellStyle name="Normal 4 14" xfId="34680" xr:uid="{B3270FF8-F589-4C8D-BC0D-C43949AFA7E0}"/>
    <cellStyle name="Normal 4 2" xfId="2714" xr:uid="{25309C3B-8EFF-45A3-9817-DABF593969D6}"/>
    <cellStyle name="Normal 4 2 2" xfId="33661" xr:uid="{BA0B0714-53BB-47E6-AD1E-EA32F628EAD4}"/>
    <cellStyle name="Normal 4 2 2 10" xfId="35638" xr:uid="{B9AD7345-7B8E-4F3B-822D-97C788BADB5E}"/>
    <cellStyle name="Normal 4 2 2 11" xfId="35639" xr:uid="{5AC5F5BF-7C43-4984-8B2C-28A0280DC202}"/>
    <cellStyle name="Normal 4 2 2 12" xfId="35640" xr:uid="{7080864D-B405-43FB-BBF5-304743AD0393}"/>
    <cellStyle name="Normal 4 2 2 13" xfId="35641" xr:uid="{43648A38-CE19-4D76-B0F5-74AFE9A981D6}"/>
    <cellStyle name="Normal 4 2 2 2" xfId="35642" xr:uid="{6155F0FD-19EA-462C-927B-417E5B0F4D66}"/>
    <cellStyle name="Normal 4 2 2 2 10" xfId="35643" xr:uid="{2A9D4E0F-8ABD-4CB2-AF54-A7582421C7DB}"/>
    <cellStyle name="Normal 4 2 2 2 11" xfId="35644" xr:uid="{265A217D-0E8A-41CF-A887-54C719302BA4}"/>
    <cellStyle name="Normal 4 2 2 2 12" xfId="35645" xr:uid="{30163475-E125-4F92-9165-EB1A2B512095}"/>
    <cellStyle name="Normal 4 2 2 2 13" xfId="35646" xr:uid="{5ED28199-5828-4FAD-8DF7-DDAAF7195AF5}"/>
    <cellStyle name="Normal 4 2 2 2 2" xfId="35647" xr:uid="{D96B543D-7596-4B1E-858B-ECD3550CF492}"/>
    <cellStyle name="Normal 4 2 2 2 3" xfId="35648" xr:uid="{5A69EA58-4342-4D2D-9C03-5C92ED89D7CB}"/>
    <cellStyle name="Normal 4 2 2 2 4" xfId="35649" xr:uid="{1EB90249-2727-4751-A787-6DB6EBB39F05}"/>
    <cellStyle name="Normal 4 2 2 2 5" xfId="35650" xr:uid="{2A18A522-4FDD-4019-ABC3-FBFFC6825C29}"/>
    <cellStyle name="Normal 4 2 2 2 6" xfId="35651" xr:uid="{CEE0D73B-48A0-4E10-946A-8234652D8AC8}"/>
    <cellStyle name="Normal 4 2 2 2 7" xfId="35652" xr:uid="{A7CE8512-B4BD-4AA5-9065-84093A7F3AC3}"/>
    <cellStyle name="Normal 4 2 2 2 8" xfId="35653" xr:uid="{DFC0F89D-8C99-4311-B656-6FB7D4698C9D}"/>
    <cellStyle name="Normal 4 2 2 2 9" xfId="35654" xr:uid="{A81F6CF9-66B9-43F7-B8AC-D09623DA0101}"/>
    <cellStyle name="Normal 4 2 2 3" xfId="35655" xr:uid="{59592D49-FD93-431D-94D0-F3BF4C046965}"/>
    <cellStyle name="Normal 4 2 2 4" xfId="35656" xr:uid="{6884CAD7-3C0C-4EC6-893F-85D768758840}"/>
    <cellStyle name="Normal 4 2 2 5" xfId="35657" xr:uid="{9C7AE690-2C97-49D4-BD08-CF22DA004E04}"/>
    <cellStyle name="Normal 4 2 2 6" xfId="35658" xr:uid="{3C390057-8871-4724-AA21-8C1C91556145}"/>
    <cellStyle name="Normal 4 2 2 7" xfId="35659" xr:uid="{3140B3C4-04A4-49E4-94C7-7BFBEE60DC45}"/>
    <cellStyle name="Normal 4 2 2 8" xfId="35660" xr:uid="{7AE99C97-CF71-4C6B-8521-BCAAD354CF36}"/>
    <cellStyle name="Normal 4 2 2 9" xfId="35661" xr:uid="{09C309FB-2390-49B7-8EB6-5ED87ACC422D}"/>
    <cellStyle name="Normal 4 2 3" xfId="34202" xr:uid="{280AAF75-B588-4071-8787-8F819208472F}"/>
    <cellStyle name="Normal 4 2 3 2" xfId="35662" xr:uid="{2FAD348D-9DE0-4741-A08C-07EB81004538}"/>
    <cellStyle name="Normal 4 2 4" xfId="35663" xr:uid="{4C092079-6083-4E37-9506-5F40AA975A69}"/>
    <cellStyle name="Normal 4 2 5" xfId="35664" xr:uid="{CA6231AB-1BB5-4ABD-A5EB-BABD90C0BDE1}"/>
    <cellStyle name="Normal 4 2 6" xfId="35665" xr:uid="{299E0B5A-612A-41E6-A5CD-660A08541E69}"/>
    <cellStyle name="Normal 4 2 7" xfId="35666" xr:uid="{8F0FF841-83DA-4A3B-B748-2B51BCB3B6C9}"/>
    <cellStyle name="Normal 4 2 8" xfId="35667" xr:uid="{AA9B47DB-746C-4DAC-940C-C1D280D46455}"/>
    <cellStyle name="Normal 4 3" xfId="33386" xr:uid="{F85268FA-F51C-4E1C-B19D-667CBBA63E6E}"/>
    <cellStyle name="Normal 4 3 2" xfId="34203" xr:uid="{B6AE8864-D6FE-4920-9CF9-D1A074DB3891}"/>
    <cellStyle name="Normal 4 3 2 2" xfId="35668" xr:uid="{6ABBDAEB-A00A-45D8-8E22-7E4F246F3532}"/>
    <cellStyle name="Normal 4 3 3" xfId="33976" xr:uid="{30791259-5B22-4EB5-A3D3-3A89C86F2EC0}"/>
    <cellStyle name="Normal 4 3 3 2" xfId="35669" xr:uid="{9BAA1690-C2C2-49AB-8478-EDF497CBD258}"/>
    <cellStyle name="Normal 4 3 4" xfId="35670" xr:uid="{2A7B5A8C-1E7D-4010-8A49-687FF34C1508}"/>
    <cellStyle name="Normal 4 3 5" xfId="35671" xr:uid="{417883B9-412D-48EC-8DCE-8C8F89623A5E}"/>
    <cellStyle name="Normal 4 3 6" xfId="35672" xr:uid="{0E0A8E46-2D9A-41D4-B9E6-0F49566EBBD2}"/>
    <cellStyle name="Normal 4 3 7" xfId="35673" xr:uid="{30610AC7-A11F-41A2-83DB-2493902291CF}"/>
    <cellStyle name="Normal 4 3 8" xfId="35674" xr:uid="{72474E83-D7A1-45AC-9E0B-A5AB65DE2E8E}"/>
    <cellStyle name="Normal 4 4" xfId="35675" xr:uid="{1446151E-024E-4BFD-B97F-6C4C06CF5457}"/>
    <cellStyle name="Normal 4 4 2" xfId="35676" xr:uid="{75A46AE9-D659-4712-B248-4A20224942EC}"/>
    <cellStyle name="Normal 4 4 3" xfId="35677" xr:uid="{7ABC2278-BA29-498C-8544-FE4B5DE4DB1B}"/>
    <cellStyle name="Normal 4 4 4" xfId="35678" xr:uid="{332FE528-7382-441D-A648-86BBA4E07299}"/>
    <cellStyle name="Normal 4 4 5" xfId="35679" xr:uid="{379C9E41-7FB4-4B31-AA41-44ACDD8C48F8}"/>
    <cellStyle name="Normal 4 4 6" xfId="35680" xr:uid="{61AE096E-4FC6-4F06-B0D9-7E28DA48647B}"/>
    <cellStyle name="Normal 4 4 7" xfId="35681" xr:uid="{EE7650BF-CCAC-4496-A64E-F068EF4BF95B}"/>
    <cellStyle name="Normal 4 4 8" xfId="35682" xr:uid="{AF2A88B3-8684-45EE-83DA-6EE15F20F28B}"/>
    <cellStyle name="Normal 4 5" xfId="35683" xr:uid="{CB650B02-3BCB-4850-9050-43B4D9E4D5E6}"/>
    <cellStyle name="Normal 4 5 2" xfId="35684" xr:uid="{314B951F-93BE-4149-B2B9-12821D532F52}"/>
    <cellStyle name="Normal 4 5 3" xfId="35685" xr:uid="{A20EE870-F2C4-4437-A99D-07170BE097FD}"/>
    <cellStyle name="Normal 4 5 4" xfId="35686" xr:uid="{2F6078C3-8A10-46A7-82B8-38872E2958C9}"/>
    <cellStyle name="Normal 4 5 5" xfId="35687" xr:uid="{B6BDD57B-CC45-4F76-B852-7B533042F30A}"/>
    <cellStyle name="Normal 4 5 6" xfId="35688" xr:uid="{02FF6780-7977-4DD4-83C3-E1C378BE7628}"/>
    <cellStyle name="Normal 4 5 7" xfId="35689" xr:uid="{0204337F-2775-4A0E-A3F5-46BC59BFFCAC}"/>
    <cellStyle name="Normal 4 5 8" xfId="35690" xr:uid="{6D96F44D-D03F-49C8-9651-1E66C9216A1A}"/>
    <cellStyle name="Normal 4 6" xfId="35691" xr:uid="{B36F014A-4A4F-4085-8304-C93CDFB2A00C}"/>
    <cellStyle name="Normal 4 7" xfId="35692" xr:uid="{122ABD5D-09F5-4A38-A39B-5DC94C44509E}"/>
    <cellStyle name="Normal 4 8" xfId="35693" xr:uid="{AE082519-1651-4B4A-8E36-1E675C6EB8A9}"/>
    <cellStyle name="Normal 4 9" xfId="35694" xr:uid="{EA80BCD9-0525-4690-895A-23603F8BD467}"/>
    <cellStyle name="Normal 5" xfId="70" xr:uid="{6105C0D3-9AB3-40F9-A983-68004F72CBAD}"/>
    <cellStyle name="Normal 5 10" xfId="5649" xr:uid="{BB52679D-4DE0-4213-AE96-95F997373DDC}"/>
    <cellStyle name="Normal 5 10 2" xfId="13979" xr:uid="{942604E6-24CA-4E82-BA96-8569670AB854}"/>
    <cellStyle name="Normal 5 10 2 2" xfId="30636" xr:uid="{B3EA35E0-9EDA-494A-A6D4-624B9A9B87D7}"/>
    <cellStyle name="Normal 5 10 3" xfId="22308" xr:uid="{E91609C4-739E-4172-A8F5-3583B0972571}"/>
    <cellStyle name="Normal 5 10 4" xfId="35695" xr:uid="{998DAE74-A8F1-4F4A-83DD-98ABE5A2FC15}"/>
    <cellStyle name="Normal 5 11" xfId="8426" xr:uid="{9E288E17-F26D-4B7F-937A-42661291EF9C}"/>
    <cellStyle name="Normal 5 11 2" xfId="25084" xr:uid="{7E2B7662-8FF1-407B-B136-622B3EA93595}"/>
    <cellStyle name="Normal 5 11 3" xfId="35696" xr:uid="{2081081D-A7D8-4734-A33D-E2F151F0D6F7}"/>
    <cellStyle name="Normal 5 12" xfId="16756" xr:uid="{590B0530-F581-4F64-BA97-68541B086DB2}"/>
    <cellStyle name="Normal 5 12 2" xfId="35697" xr:uid="{F746DA05-48F3-41E1-BA11-8489314291AF}"/>
    <cellStyle name="Normal 5 13" xfId="33938" xr:uid="{5624AEB6-CFA8-4615-AC0D-A264FF03FF28}"/>
    <cellStyle name="Normal 5 14" xfId="34681" xr:uid="{4EB160D0-EE8D-4377-AEC3-584CC6F99206}"/>
    <cellStyle name="Normal 5 2" xfId="131" xr:uid="{1A4C390E-3BAA-4044-B8D3-122FA76F95F1}"/>
    <cellStyle name="Normal 5 2 10" xfId="8485" xr:uid="{6CC38A81-D1BA-4895-99B9-491182C50D3B}"/>
    <cellStyle name="Normal 5 2 10 2" xfId="25142" xr:uid="{C3E61D67-4495-47FF-B4FA-135456644D50}"/>
    <cellStyle name="Normal 5 2 11" xfId="16814" xr:uid="{6B511D00-D08D-45F9-B491-C93EE7AD8EE8}"/>
    <cellStyle name="Normal 5 2 12" xfId="34069" xr:uid="{D9D78F5A-A532-442C-BAF7-BD9CE0013754}"/>
    <cellStyle name="Normal 5 2 13" xfId="35698" xr:uid="{93C3431F-E5CF-4F5E-BC79-4DF04F92265E}"/>
    <cellStyle name="Normal 5 2 2" xfId="253" xr:uid="{01685AFF-3E5A-49F5-864D-C370ACE3EE26}"/>
    <cellStyle name="Normal 5 2 2 10" xfId="34076" xr:uid="{BBE8671D-83F2-4D74-B627-0C0B60D4FDFE}"/>
    <cellStyle name="Normal 5 2 2 11" xfId="35700" xr:uid="{D8B0B8A2-246F-4909-9BEF-F305BD45CDA6}"/>
    <cellStyle name="Normal 5 2 2 12" xfId="35701" xr:uid="{A4E964D3-53E4-412C-A97C-F55ADF69CA8E}"/>
    <cellStyle name="Normal 5 2 2 13" xfId="35702" xr:uid="{1A995EE5-F2CE-4A6F-BDE2-F4C0C25CE7FD}"/>
    <cellStyle name="Normal 5 2 2 14" xfId="35699" xr:uid="{50C47604-81AE-424A-8798-614DBDEFA3A2}"/>
    <cellStyle name="Normal 5 2 2 2" xfId="495" xr:uid="{8761469C-16D7-4C66-AD02-8CFBB8815F92}"/>
    <cellStyle name="Normal 5 2 2 2 10" xfId="35703" xr:uid="{4E4626B3-252A-4761-B457-90D074C211C4}"/>
    <cellStyle name="Normal 5 2 2 2 11" xfId="35704" xr:uid="{0A9E6F17-88B4-4D8D-873B-49803B40028D}"/>
    <cellStyle name="Normal 5 2 2 2 12" xfId="35705" xr:uid="{D41064D3-56E9-4635-A0FA-CD938F94D5E1}"/>
    <cellStyle name="Normal 5 2 2 2 13" xfId="35706" xr:uid="{4DC72946-337F-4DB9-8383-9B8BCB2CBA2B}"/>
    <cellStyle name="Normal 5 2 2 2 2" xfId="971" xr:uid="{9B675A72-54D4-40CE-9951-373AA20A8992}"/>
    <cellStyle name="Normal 5 2 2 2 2 2" xfId="2299" xr:uid="{8FF13FF2-638B-407B-A0E1-4B90FE649759}"/>
    <cellStyle name="Normal 5 2 2 2 2 2 2" xfId="5089" xr:uid="{F3BB7943-F63C-4829-89D9-9C816B61B52B}"/>
    <cellStyle name="Normal 5 2 2 2 2 2 2 2" xfId="13419" xr:uid="{10DC14A0-0FEE-4968-B223-AAB8ACE645B4}"/>
    <cellStyle name="Normal 5 2 2 2 2 2 2 2 2" xfId="30076" xr:uid="{2F85811A-0619-4346-B5F1-7E46654B6B9B}"/>
    <cellStyle name="Normal 5 2 2 2 2 2 2 3" xfId="21748" xr:uid="{B6818BED-C59B-465E-84E5-597284AC9F9E}"/>
    <cellStyle name="Normal 5 2 2 2 2 2 3" xfId="7865" xr:uid="{2900A921-2A1D-4668-A900-6831E5E9241E}"/>
    <cellStyle name="Normal 5 2 2 2 2 2 3 2" xfId="16195" xr:uid="{8E130362-2F48-4A21-83F4-F0FFEC2D40A6}"/>
    <cellStyle name="Normal 5 2 2 2 2 2 3 2 2" xfId="32852" xr:uid="{6121184A-5E35-49B0-93BA-808785F2C0FD}"/>
    <cellStyle name="Normal 5 2 2 2 2 2 3 3" xfId="24524" xr:uid="{5C196E19-ED58-4C7E-9C77-3FB6ED3B69CD}"/>
    <cellStyle name="Normal 5 2 2 2 2 2 4" xfId="10643" xr:uid="{F722DEFD-CEB3-49C0-A3ED-90843FE5E2BA}"/>
    <cellStyle name="Normal 5 2 2 2 2 2 4 2" xfId="27300" xr:uid="{0C9630CD-C453-4263-BEC6-827ED13569C0}"/>
    <cellStyle name="Normal 5 2 2 2 2 2 5" xfId="18972" xr:uid="{F22EB542-75C1-413A-ABB3-7A159FA6E8EA}"/>
    <cellStyle name="Normal 5 2 2 2 2 2 6" xfId="34226" xr:uid="{0742561F-B14D-4E16-987B-D31FD08C3E1A}"/>
    <cellStyle name="Normal 5 2 2 2 2 3" xfId="3762" xr:uid="{31957749-E01D-443D-9261-70C516F3198A}"/>
    <cellStyle name="Normal 5 2 2 2 2 3 2" xfId="12092" xr:uid="{720114C8-ADB4-4836-9C60-95C691AC8BA9}"/>
    <cellStyle name="Normal 5 2 2 2 2 3 2 2" xfId="28749" xr:uid="{EB87750B-E52D-4297-A792-70E0CA24438D}"/>
    <cellStyle name="Normal 5 2 2 2 2 3 3" xfId="20421" xr:uid="{4250D524-5F3E-44FA-B2D3-6DA274DAD322}"/>
    <cellStyle name="Normal 5 2 2 2 2 4" xfId="6538" xr:uid="{EBB6DD29-B51E-4473-BE4C-F16A542B2946}"/>
    <cellStyle name="Normal 5 2 2 2 2 4 2" xfId="14868" xr:uid="{EB2195CD-A239-41B5-9CC8-0F8563732BA0}"/>
    <cellStyle name="Normal 5 2 2 2 2 4 2 2" xfId="31525" xr:uid="{28A15AA7-B6C9-4BFC-AD64-FFFCD722E85D}"/>
    <cellStyle name="Normal 5 2 2 2 2 4 3" xfId="23197" xr:uid="{2BBE9197-C281-4E3F-9C2E-FCCD607E2A76}"/>
    <cellStyle name="Normal 5 2 2 2 2 5" xfId="9316" xr:uid="{97B327F0-8E31-4754-838F-7EA2DE314A23}"/>
    <cellStyle name="Normal 5 2 2 2 2 5 2" xfId="25973" xr:uid="{2EF06BF4-B93F-495C-AABE-C37EC169C6EC}"/>
    <cellStyle name="Normal 5 2 2 2 2 6" xfId="17645" xr:uid="{8C4AF28A-8D01-43B4-914E-0CE78A336BCD}"/>
    <cellStyle name="Normal 5 2 2 2 2 7" xfId="34097" xr:uid="{45165DAC-CED4-4907-8752-7895E6D78405}"/>
    <cellStyle name="Normal 5 2 2 2 2 8" xfId="35707" xr:uid="{4F45BB36-0C63-4CDF-9D17-5466EFE06336}"/>
    <cellStyle name="Normal 5 2 2 2 3" xfId="1825" xr:uid="{CC8D56A9-E788-46EF-B6E7-1C808F004862}"/>
    <cellStyle name="Normal 5 2 2 2 3 2" xfId="4615" xr:uid="{6763A56C-6BA4-46F4-8666-FB7BFF3AD076}"/>
    <cellStyle name="Normal 5 2 2 2 3 2 2" xfId="12945" xr:uid="{D0EA6779-DC91-486D-B4EF-816C34947BEB}"/>
    <cellStyle name="Normal 5 2 2 2 3 2 2 2" xfId="29602" xr:uid="{96A99DCA-37D2-48EB-8634-AE43901873AF}"/>
    <cellStyle name="Normal 5 2 2 2 3 2 3" xfId="21274" xr:uid="{6924F39C-E7D4-4EA5-B9D5-49ED416B667D}"/>
    <cellStyle name="Normal 5 2 2 2 3 3" xfId="7391" xr:uid="{FB5725EC-3F2A-4D9A-8612-4C82E05A0118}"/>
    <cellStyle name="Normal 5 2 2 2 3 3 2" xfId="15721" xr:uid="{549950D4-DEDC-4295-A6FC-2CB2A7808457}"/>
    <cellStyle name="Normal 5 2 2 2 3 3 2 2" xfId="32378" xr:uid="{A2E058C6-158C-4A50-9612-322D33EBB548}"/>
    <cellStyle name="Normal 5 2 2 2 3 3 3" xfId="24050" xr:uid="{2FD1D9E4-1CB6-4010-9DC0-D8CEA82131B7}"/>
    <cellStyle name="Normal 5 2 2 2 3 4" xfId="10169" xr:uid="{D0796419-2DE7-4C67-AC42-6D86527F080B}"/>
    <cellStyle name="Normal 5 2 2 2 3 4 2" xfId="26826" xr:uid="{E0490638-85D5-4DAC-A942-28DD5D29B47B}"/>
    <cellStyle name="Normal 5 2 2 2 3 5" xfId="18498" xr:uid="{5267EEBE-C061-4AB6-8043-688B3BC764BD}"/>
    <cellStyle name="Normal 5 2 2 2 3 6" xfId="34225" xr:uid="{C0A55BBC-FA39-4438-B112-3490BA4B64AA}"/>
    <cellStyle name="Normal 5 2 2 2 3 7" xfId="35708" xr:uid="{28861CC4-1289-48CA-AC6C-E293F34E0B8E}"/>
    <cellStyle name="Normal 5 2 2 2 4" xfId="3288" xr:uid="{FF9D9506-05D6-4206-839B-7B85FE637D61}"/>
    <cellStyle name="Normal 5 2 2 2 4 2" xfId="11618" xr:uid="{8FC3E4A5-D62F-48E4-B42E-0D67DE2F4423}"/>
    <cellStyle name="Normal 5 2 2 2 4 2 2" xfId="28275" xr:uid="{7DEA2376-9567-47AF-849C-43ABB12BA37E}"/>
    <cellStyle name="Normal 5 2 2 2 4 3" xfId="19947" xr:uid="{932C9A29-6B46-47A2-A7B6-0B0128C57425}"/>
    <cellStyle name="Normal 5 2 2 2 4 4" xfId="35709" xr:uid="{35281800-B23F-4CF3-8512-84B01A558BB6}"/>
    <cellStyle name="Normal 5 2 2 2 5" xfId="6064" xr:uid="{092F0CE6-61BC-4B2E-9C02-139C69A6345B}"/>
    <cellStyle name="Normal 5 2 2 2 5 2" xfId="14394" xr:uid="{BF390CB1-46EB-49B6-B50D-FF3BDE5B3A49}"/>
    <cellStyle name="Normal 5 2 2 2 5 2 2" xfId="31051" xr:uid="{DB907FF1-B8B7-469C-A985-E7061A78CE14}"/>
    <cellStyle name="Normal 5 2 2 2 5 3" xfId="22723" xr:uid="{35786D02-E2E7-4BA0-A1DB-0B9CC34E5A5B}"/>
    <cellStyle name="Normal 5 2 2 2 5 4" xfId="35710" xr:uid="{88C8CFE5-9DC4-4678-98BE-7A2967F321F3}"/>
    <cellStyle name="Normal 5 2 2 2 6" xfId="8842" xr:uid="{2251AC79-42B0-4AAA-B42A-03099DDD89B6}"/>
    <cellStyle name="Normal 5 2 2 2 6 2" xfId="25499" xr:uid="{E712D806-099F-46F6-965F-AC2B622A21E9}"/>
    <cellStyle name="Normal 5 2 2 2 6 3" xfId="35711" xr:uid="{0203DD8D-9799-452B-BF84-5154BFD1F73D}"/>
    <cellStyle name="Normal 5 2 2 2 7" xfId="17171" xr:uid="{61D19C63-94AF-4C25-98A0-E49D168D10F1}"/>
    <cellStyle name="Normal 5 2 2 2 7 2" xfId="35712" xr:uid="{BF55C9E5-9679-47E3-8B49-95D827DC0972}"/>
    <cellStyle name="Normal 5 2 2 2 8" xfId="34082" xr:uid="{7A6B0E28-3ADE-4906-9E9F-010C4C91755E}"/>
    <cellStyle name="Normal 5 2 2 2 8 2" xfId="35713" xr:uid="{455635A3-9A4C-4197-9222-0E1620815FCE}"/>
    <cellStyle name="Normal 5 2 2 2 9" xfId="35714" xr:uid="{E538226D-C3F6-49B6-9FED-A2155C7605F3}"/>
    <cellStyle name="Normal 5 2 2 3" xfId="731" xr:uid="{D3E52783-8703-4D28-9E19-B60E3070ACD9}"/>
    <cellStyle name="Normal 5 2 2 3 2" xfId="2061" xr:uid="{A92F1E8A-83EF-467F-9BD4-BF63CBF60C1E}"/>
    <cellStyle name="Normal 5 2 2 3 2 2" xfId="4851" xr:uid="{2781364C-AD32-4B95-9044-E75A62D21162}"/>
    <cellStyle name="Normal 5 2 2 3 2 2 2" xfId="13181" xr:uid="{1A6F9FA4-0F7C-403D-8988-08B97956FED9}"/>
    <cellStyle name="Normal 5 2 2 3 2 2 2 2" xfId="29838" xr:uid="{840C7C95-F7F0-41E5-9CC2-BC2BE69B265F}"/>
    <cellStyle name="Normal 5 2 2 3 2 2 3" xfId="21510" xr:uid="{ADC01A8F-D17F-4811-BDC1-5EF614293D72}"/>
    <cellStyle name="Normal 5 2 2 3 2 3" xfId="7627" xr:uid="{0A5355A5-E935-4ABF-92E9-9427FE8E7F6C}"/>
    <cellStyle name="Normal 5 2 2 3 2 3 2" xfId="15957" xr:uid="{B4E30BD9-EC4F-4FB6-B3F9-2CC0A033E67F}"/>
    <cellStyle name="Normal 5 2 2 3 2 3 2 2" xfId="32614" xr:uid="{4D508363-088C-4D91-8A07-FCF34ED064A7}"/>
    <cellStyle name="Normal 5 2 2 3 2 3 3" xfId="24286" xr:uid="{B3DACB43-888C-4EEE-B5C5-AD5EEB1B0EED}"/>
    <cellStyle name="Normal 5 2 2 3 2 4" xfId="10405" xr:uid="{78F14807-DA0F-4988-BC79-62A077DC2B3B}"/>
    <cellStyle name="Normal 5 2 2 3 2 4 2" xfId="27062" xr:uid="{EC593B35-9F0F-4EC6-BB4E-F6F114A5654F}"/>
    <cellStyle name="Normal 5 2 2 3 2 5" xfId="18734" xr:uid="{4CB66F28-2D73-4A64-AF0F-4D8EB559FDBE}"/>
    <cellStyle name="Normal 5 2 2 3 2 6" xfId="34227" xr:uid="{6C991F53-F078-4A25-AEA2-1F7043C85654}"/>
    <cellStyle name="Normal 5 2 2 3 3" xfId="3524" xr:uid="{961ECBBD-B4D4-4469-A501-33E6C8A12A39}"/>
    <cellStyle name="Normal 5 2 2 3 3 2" xfId="11854" xr:uid="{A62BEEF0-2534-47BC-9C0E-0F28E954CF44}"/>
    <cellStyle name="Normal 5 2 2 3 3 2 2" xfId="28511" xr:uid="{CADC46F1-8E21-403A-8202-0957C9A801B8}"/>
    <cellStyle name="Normal 5 2 2 3 3 3" xfId="20183" xr:uid="{80398EC2-BED4-46A2-9BE8-34E2D4F07201}"/>
    <cellStyle name="Normal 5 2 2 3 4" xfId="6300" xr:uid="{76F12BF6-9E03-4D1A-8F2B-68D2B54E807F}"/>
    <cellStyle name="Normal 5 2 2 3 4 2" xfId="14630" xr:uid="{6B0FB0C1-F41B-4BF1-ADF4-2FC30AEB8F31}"/>
    <cellStyle name="Normal 5 2 2 3 4 2 2" xfId="31287" xr:uid="{D44BCD0C-CC44-4216-ACC2-03E5EA7B6BB0}"/>
    <cellStyle name="Normal 5 2 2 3 4 3" xfId="22959" xr:uid="{4A0BA23B-A69A-42E3-9C9B-0FC912FF165A}"/>
    <cellStyle name="Normal 5 2 2 3 5" xfId="9078" xr:uid="{33BEE658-AB3F-411D-BAEB-BB305C260271}"/>
    <cellStyle name="Normal 5 2 2 3 5 2" xfId="25735" xr:uid="{EFF99403-B374-4D1A-9840-B9C05A994C9A}"/>
    <cellStyle name="Normal 5 2 2 3 6" xfId="17407" xr:uid="{34CF2C39-0605-4F5D-A582-291BE5E836D3}"/>
    <cellStyle name="Normal 5 2 2 3 7" xfId="34096" xr:uid="{68A40EC3-2517-43EE-A907-E1DE69C69801}"/>
    <cellStyle name="Normal 5 2 2 4" xfId="1208" xr:uid="{38BAE7F0-5A2A-4FEA-9C0F-E7E3527825A1}"/>
    <cellStyle name="Normal 5 2 2 4 2" xfId="2536" xr:uid="{1BDDED54-651F-4F11-A2CA-C7CC326753C4}"/>
    <cellStyle name="Normal 5 2 2 4 2 2" xfId="5326" xr:uid="{1051821F-0F78-477B-9E29-9DD15E4B5FC6}"/>
    <cellStyle name="Normal 5 2 2 4 2 2 2" xfId="13656" xr:uid="{7971B1E9-870E-4A6D-9FA4-3C77C2E66E0E}"/>
    <cellStyle name="Normal 5 2 2 4 2 2 2 2" xfId="30313" xr:uid="{7DB7CF63-4446-4559-8C78-52F558923E0B}"/>
    <cellStyle name="Normal 5 2 2 4 2 2 3" xfId="21985" xr:uid="{BA3DC1D1-8A1D-448C-BBE0-8D8E61117DBF}"/>
    <cellStyle name="Normal 5 2 2 4 2 3" xfId="8102" xr:uid="{51DCDA2B-C98D-4D35-92AE-753B65526FFE}"/>
    <cellStyle name="Normal 5 2 2 4 2 3 2" xfId="16432" xr:uid="{4E85145B-3A29-4D0A-A299-BB24C296AC8A}"/>
    <cellStyle name="Normal 5 2 2 4 2 3 2 2" xfId="33089" xr:uid="{0E0FC5F8-0DDD-4BA2-A00D-C84972E38A87}"/>
    <cellStyle name="Normal 5 2 2 4 2 3 3" xfId="24761" xr:uid="{C1328B45-9D05-42AF-86E5-2AE231108EA0}"/>
    <cellStyle name="Normal 5 2 2 4 2 4" xfId="10880" xr:uid="{1FA2CAF1-B9E7-4398-A0AA-7FF5F4966AF6}"/>
    <cellStyle name="Normal 5 2 2 4 2 4 2" xfId="27537" xr:uid="{96B70A84-17AE-4A8A-9166-936EC6ABA5B8}"/>
    <cellStyle name="Normal 5 2 2 4 2 5" xfId="19209" xr:uid="{32ABE5E5-8D67-437E-9CAF-142200D466FF}"/>
    <cellStyle name="Normal 5 2 2 4 3" xfId="3999" xr:uid="{D19E34A4-D06C-4230-8478-462549488773}"/>
    <cellStyle name="Normal 5 2 2 4 3 2" xfId="12329" xr:uid="{AD452622-1B0A-4EAD-8EAA-9D5EC83BBF36}"/>
    <cellStyle name="Normal 5 2 2 4 3 2 2" xfId="28986" xr:uid="{EE2751D0-3F55-4E05-A4D8-F6C2AF230CCE}"/>
    <cellStyle name="Normal 5 2 2 4 3 3" xfId="20658" xr:uid="{76664C21-2717-4416-AAB4-AC6A6CE7FD44}"/>
    <cellStyle name="Normal 5 2 2 4 4" xfId="6775" xr:uid="{E88B33CD-9DBC-4652-9A7B-F2B5BE4FFA9D}"/>
    <cellStyle name="Normal 5 2 2 4 4 2" xfId="15105" xr:uid="{BC9CD896-810E-4210-93BC-87ABC6CF67FF}"/>
    <cellStyle name="Normal 5 2 2 4 4 2 2" xfId="31762" xr:uid="{B578D428-9370-4E07-A0EF-7F363BCE7EA9}"/>
    <cellStyle name="Normal 5 2 2 4 4 3" xfId="23434" xr:uid="{00DA7964-9053-4E33-82AB-28BA2ADDE97B}"/>
    <cellStyle name="Normal 5 2 2 4 5" xfId="9553" xr:uid="{32B98193-57AB-40FE-A41F-703FA2FA2901}"/>
    <cellStyle name="Normal 5 2 2 4 5 2" xfId="26210" xr:uid="{F2017C16-8F25-40B9-BE12-26DCD4153813}"/>
    <cellStyle name="Normal 5 2 2 4 6" xfId="17882" xr:uid="{A9A5AE86-4934-4893-B8AE-7763F8C5ACB2}"/>
    <cellStyle name="Normal 5 2 2 4 7" xfId="34224" xr:uid="{439B6AF6-A2A2-48EC-9991-4A673D3BF4E3}"/>
    <cellStyle name="Normal 5 2 2 5" xfId="1588" xr:uid="{09BE5A49-F3CA-415D-BC12-EC83A8693F93}"/>
    <cellStyle name="Normal 5 2 2 5 2" xfId="4378" xr:uid="{446E662E-3537-471D-9F46-8A83818D1842}"/>
    <cellStyle name="Normal 5 2 2 5 2 2" xfId="12708" xr:uid="{FEF74741-5901-4FDA-8615-903EEE4B10AD}"/>
    <cellStyle name="Normal 5 2 2 5 2 2 2" xfId="29365" xr:uid="{13298399-387A-4BC0-A264-123D48878399}"/>
    <cellStyle name="Normal 5 2 2 5 2 3" xfId="21037" xr:uid="{BA48313D-8827-405D-AC14-7132F3C26622}"/>
    <cellStyle name="Normal 5 2 2 5 3" xfId="7154" xr:uid="{944AFF96-282D-4507-9A8C-6D728D1D4A44}"/>
    <cellStyle name="Normal 5 2 2 5 3 2" xfId="15484" xr:uid="{5436517C-3C23-4669-B9F0-FFC5B4533338}"/>
    <cellStyle name="Normal 5 2 2 5 3 2 2" xfId="32141" xr:uid="{1FD49AA6-AB10-4CC3-9C28-DF20808277DF}"/>
    <cellStyle name="Normal 5 2 2 5 3 3" xfId="23813" xr:uid="{CDB899D1-47EA-4DAD-99F3-4AC376D7C618}"/>
    <cellStyle name="Normal 5 2 2 5 4" xfId="9932" xr:uid="{BAB41FE4-B8B8-4C50-8E81-EBAB3B961886}"/>
    <cellStyle name="Normal 5 2 2 5 4 2" xfId="26589" xr:uid="{CF445418-2BD2-47D4-BACE-12CDA3BD537A}"/>
    <cellStyle name="Normal 5 2 2 5 5" xfId="18261" xr:uid="{9BCA77C4-FAB8-4F02-B57C-1A394124B18E}"/>
    <cellStyle name="Normal 5 2 2 6" xfId="3051" xr:uid="{AE8C5754-78F2-4882-AD55-852BF91BB25D}"/>
    <cellStyle name="Normal 5 2 2 6 2" xfId="11381" xr:uid="{61106DD0-B79F-4E6A-A99A-9D4ED6DA4169}"/>
    <cellStyle name="Normal 5 2 2 6 2 2" xfId="28038" xr:uid="{AA0652B4-A9BC-424C-B0BE-ED4EDD847FF6}"/>
    <cellStyle name="Normal 5 2 2 6 3" xfId="19710" xr:uid="{2AC5238F-640B-42D2-B264-A622BE9D6843}"/>
    <cellStyle name="Normal 5 2 2 7" xfId="5827" xr:uid="{9728C118-1D59-4B74-9258-5A40829F130E}"/>
    <cellStyle name="Normal 5 2 2 7 2" xfId="14157" xr:uid="{632FEADA-676A-4252-AE31-86E40D10DDD2}"/>
    <cellStyle name="Normal 5 2 2 7 2 2" xfId="30814" xr:uid="{7DBB18A6-6ACB-4763-8CBE-B58A9849DEEF}"/>
    <cellStyle name="Normal 5 2 2 7 3" xfId="22486" xr:uid="{C7536F8F-36F9-4258-BD27-CD6C82E5D0F5}"/>
    <cellStyle name="Normal 5 2 2 8" xfId="8605" xr:uid="{DA870B05-A910-489E-9A89-E27ACD792111}"/>
    <cellStyle name="Normal 5 2 2 8 2" xfId="25262" xr:uid="{ED5F5632-8EB7-4659-8259-6A28ADB159EE}"/>
    <cellStyle name="Normal 5 2 2 9" xfId="16934" xr:uid="{4C4B33A2-4E75-4170-BE51-1049073172E2}"/>
    <cellStyle name="Normal 5 2 3" xfId="375" xr:uid="{0DF98525-16A5-4BFF-809B-D0F807457213}"/>
    <cellStyle name="Normal 5 2 3 2" xfId="853" xr:uid="{25FB767E-6B2C-4480-A2DA-7DE47F722487}"/>
    <cellStyle name="Normal 5 2 3 2 2" xfId="2181" xr:uid="{EA9A90AE-D1A6-431F-BE25-E4A61A3DBCA7}"/>
    <cellStyle name="Normal 5 2 3 2 2 2" xfId="4971" xr:uid="{060CFDFB-6B39-408F-9BC0-1A46A875F388}"/>
    <cellStyle name="Normal 5 2 3 2 2 2 2" xfId="13301" xr:uid="{AD7DBAE6-92B3-4D36-9741-40D54F34E32F}"/>
    <cellStyle name="Normal 5 2 3 2 2 2 2 2" xfId="29958" xr:uid="{625A1F42-D2B3-49D8-9112-A7C4513642A2}"/>
    <cellStyle name="Normal 5 2 3 2 2 2 3" xfId="21630" xr:uid="{F2502434-CF10-424B-BD57-B595715825BC}"/>
    <cellStyle name="Normal 5 2 3 2 2 3" xfId="7747" xr:uid="{EE46B5E6-9D11-42FE-A43D-2883F14609B4}"/>
    <cellStyle name="Normal 5 2 3 2 2 3 2" xfId="16077" xr:uid="{D551C333-BDF8-4F0B-A49B-C7703431EC89}"/>
    <cellStyle name="Normal 5 2 3 2 2 3 2 2" xfId="32734" xr:uid="{69D2B511-04F5-42A7-8563-58B14FF49823}"/>
    <cellStyle name="Normal 5 2 3 2 2 3 3" xfId="24406" xr:uid="{1F2C4C3A-4BCC-421E-A1F6-74877DD08DAA}"/>
    <cellStyle name="Normal 5 2 3 2 2 4" xfId="10525" xr:uid="{BFB3A57E-5711-4DC6-9A97-11D2B466898D}"/>
    <cellStyle name="Normal 5 2 3 2 2 4 2" xfId="27182" xr:uid="{FA9474F3-F436-40A4-B26C-8CA039064E1A}"/>
    <cellStyle name="Normal 5 2 3 2 2 5" xfId="18854" xr:uid="{CFB8C61F-E46D-46FF-B9B4-83C43EC41401}"/>
    <cellStyle name="Normal 5 2 3 2 2 6" xfId="34229" xr:uid="{D41AB493-52A9-47E6-9863-8ADBA40793AC}"/>
    <cellStyle name="Normal 5 2 3 2 3" xfId="3644" xr:uid="{9C4F7951-B980-43E3-8402-6BE55C78BDCE}"/>
    <cellStyle name="Normal 5 2 3 2 3 2" xfId="11974" xr:uid="{0D60FA5F-ED06-4B5C-826A-6092610BAD1F}"/>
    <cellStyle name="Normal 5 2 3 2 3 2 2" xfId="28631" xr:uid="{FB76967E-5B5B-42C1-BC9D-D527D14AB4AF}"/>
    <cellStyle name="Normal 5 2 3 2 3 3" xfId="20303" xr:uid="{5D07D1AB-273E-49EF-B41D-3DE0FCD560CF}"/>
    <cellStyle name="Normal 5 2 3 2 4" xfId="6420" xr:uid="{775DDCDF-C10C-4C88-81DD-E941B0AB631F}"/>
    <cellStyle name="Normal 5 2 3 2 4 2" xfId="14750" xr:uid="{336852D7-D134-43ED-B835-1C47683868B7}"/>
    <cellStyle name="Normal 5 2 3 2 4 2 2" xfId="31407" xr:uid="{9A51BDEC-27D0-4960-9D22-2D59C92ADA4D}"/>
    <cellStyle name="Normal 5 2 3 2 4 3" xfId="23079" xr:uid="{D822E639-F3B9-4B62-85F6-80945FD6D1C9}"/>
    <cellStyle name="Normal 5 2 3 2 5" xfId="9198" xr:uid="{020866B8-19DF-421E-B24F-4D812668818C}"/>
    <cellStyle name="Normal 5 2 3 2 5 2" xfId="25855" xr:uid="{5C69CA9C-1040-4ACA-9E7A-59807C936151}"/>
    <cellStyle name="Normal 5 2 3 2 6" xfId="17527" xr:uid="{3FDA120A-9E74-4576-9B90-FA776E86B2A5}"/>
    <cellStyle name="Normal 5 2 3 2 7" xfId="34098" xr:uid="{BD79840C-A3E2-48EE-96F7-252E13A231AB}"/>
    <cellStyle name="Normal 5 2 3 3" xfId="1705" xr:uid="{5643686C-6A8A-4ABC-A6F8-45395820CE3B}"/>
    <cellStyle name="Normal 5 2 3 3 2" xfId="4495" xr:uid="{216ACB53-865E-442E-A966-89B6495CA348}"/>
    <cellStyle name="Normal 5 2 3 3 2 2" xfId="12825" xr:uid="{200C976E-015D-44A3-A141-E1BA228F3D8F}"/>
    <cellStyle name="Normal 5 2 3 3 2 2 2" xfId="29482" xr:uid="{3427E501-1C6C-4BFD-8659-9F9CAD8769DE}"/>
    <cellStyle name="Normal 5 2 3 3 2 3" xfId="21154" xr:uid="{899739A9-E076-46FE-91D4-1D0488DFF1BE}"/>
    <cellStyle name="Normal 5 2 3 3 3" xfId="7271" xr:uid="{A9FC63FD-962D-441A-90F0-D1DBD4D9BD29}"/>
    <cellStyle name="Normal 5 2 3 3 3 2" xfId="15601" xr:uid="{8531B1D4-6DEC-4039-9566-A2D24A71624E}"/>
    <cellStyle name="Normal 5 2 3 3 3 2 2" xfId="32258" xr:uid="{5723B551-F338-49F1-B2D1-8C2CD0B1207D}"/>
    <cellStyle name="Normal 5 2 3 3 3 3" xfId="23930" xr:uid="{7FE8D5EB-A2A9-447A-BB14-B4804719D498}"/>
    <cellStyle name="Normal 5 2 3 3 4" xfId="10049" xr:uid="{00435EA3-C0C4-4FAF-9402-298B9467C7C9}"/>
    <cellStyle name="Normal 5 2 3 3 4 2" xfId="26706" xr:uid="{08D10573-2761-4AF3-9D5E-727A63B7C524}"/>
    <cellStyle name="Normal 5 2 3 3 5" xfId="18378" xr:uid="{C8AA4C18-B365-4880-ABD5-4314CAB73008}"/>
    <cellStyle name="Normal 5 2 3 3 6" xfId="34228" xr:uid="{4277B35C-4491-471F-9B97-663D9CCC3B23}"/>
    <cellStyle name="Normal 5 2 3 4" xfId="3168" xr:uid="{91CEEB25-170E-44F8-B9A4-13D3151CCB1A}"/>
    <cellStyle name="Normal 5 2 3 4 2" xfId="11498" xr:uid="{650995A9-E4F2-48E6-80A6-1F0887DFA9C6}"/>
    <cellStyle name="Normal 5 2 3 4 2 2" xfId="28155" xr:uid="{EE2ACF32-4CDA-4C14-BA54-80C5C8CF0906}"/>
    <cellStyle name="Normal 5 2 3 4 3" xfId="19827" xr:uid="{B3D0BEED-87AC-45CA-B0AF-7C3514886329}"/>
    <cellStyle name="Normal 5 2 3 5" xfId="5944" xr:uid="{1DCD5E75-24FD-437F-8561-33BB06F8EB17}"/>
    <cellStyle name="Normal 5 2 3 5 2" xfId="14274" xr:uid="{5D60C3F4-7630-4786-86C2-E30C9016F55C}"/>
    <cellStyle name="Normal 5 2 3 5 2 2" xfId="30931" xr:uid="{B5214868-0AD7-4A05-A1F9-6AE2AFD5D4E2}"/>
    <cellStyle name="Normal 5 2 3 5 3" xfId="22603" xr:uid="{9AC30D14-350B-4C31-9E1F-DBABA1F86C12}"/>
    <cellStyle name="Normal 5 2 3 6" xfId="8722" xr:uid="{5204E396-94C9-4425-A9B3-5E48A97AA6F3}"/>
    <cellStyle name="Normal 5 2 3 6 2" xfId="25379" xr:uid="{B79C95E8-4BF2-46FB-8B2A-B814E9420468}"/>
    <cellStyle name="Normal 5 2 3 7" xfId="17051" xr:uid="{39758A0D-8B21-477E-83C4-383B1439B839}"/>
    <cellStyle name="Normal 5 2 3 8" xfId="34081" xr:uid="{67D7E17C-85D3-487B-9D65-AB61B824725E}"/>
    <cellStyle name="Normal 5 2 3 9" xfId="35715" xr:uid="{42AA442A-3336-4094-AE48-1531ABA11A07}"/>
    <cellStyle name="Normal 5 2 4" xfId="611" xr:uid="{1007F07C-CC87-486A-96D9-4B16FC5D4D44}"/>
    <cellStyle name="Normal 5 2 4 2" xfId="1941" xr:uid="{8DBA97D9-ECAC-4613-B92C-0212F20F6B0A}"/>
    <cellStyle name="Normal 5 2 4 2 2" xfId="4731" xr:uid="{63973453-2A51-4CAC-A15C-9B4A1333A1FA}"/>
    <cellStyle name="Normal 5 2 4 2 2 2" xfId="13061" xr:uid="{BF96A7E6-753E-490E-B002-4A426BF40B9B}"/>
    <cellStyle name="Normal 5 2 4 2 2 2 2" xfId="29718" xr:uid="{860E8714-82A6-41D0-8CD1-C137EDC46709}"/>
    <cellStyle name="Normal 5 2 4 2 2 3" xfId="21390" xr:uid="{6771896B-D78C-494F-B5A3-8AAEA4B8CD94}"/>
    <cellStyle name="Normal 5 2 4 2 3" xfId="7507" xr:uid="{1D9F4551-08F4-4DA6-8ECB-C8A20A1F3CE2}"/>
    <cellStyle name="Normal 5 2 4 2 3 2" xfId="15837" xr:uid="{F3A057FD-377C-4648-A11E-534956D95670}"/>
    <cellStyle name="Normal 5 2 4 2 3 2 2" xfId="32494" xr:uid="{21BAB5FD-1242-4464-AE59-B8982D2CE58D}"/>
    <cellStyle name="Normal 5 2 4 2 3 3" xfId="24166" xr:uid="{A271CA4E-7C72-4825-A946-F207A0B088BB}"/>
    <cellStyle name="Normal 5 2 4 2 4" xfId="10285" xr:uid="{81193443-DB8D-4CBF-9A9C-207E48CE7764}"/>
    <cellStyle name="Normal 5 2 4 2 4 2" xfId="26942" xr:uid="{7F5BE86A-90FE-4171-A3D0-E3CB86A0F42A}"/>
    <cellStyle name="Normal 5 2 4 2 5" xfId="18614" xr:uid="{F16187A8-557A-4046-881A-04A502F0EA40}"/>
    <cellStyle name="Normal 5 2 4 2 6" xfId="34230" xr:uid="{908629B8-D22F-4BDC-BE99-3195D7E475DD}"/>
    <cellStyle name="Normal 5 2 4 3" xfId="3404" xr:uid="{82645079-8942-48C9-B893-8FA8FCBAD5D4}"/>
    <cellStyle name="Normal 5 2 4 3 2" xfId="11734" xr:uid="{CDB49F37-97D4-4C95-B108-7C5D147B99C4}"/>
    <cellStyle name="Normal 5 2 4 3 2 2" xfId="28391" xr:uid="{103680A8-F64B-410C-A74E-B7EAA50FE1F1}"/>
    <cellStyle name="Normal 5 2 4 3 3" xfId="20063" xr:uid="{A49DDBC6-3D68-4371-87E6-200ABC3D6C6A}"/>
    <cellStyle name="Normal 5 2 4 4" xfId="6180" xr:uid="{F9E9A4F6-1DF5-476E-854F-066F1ECC37E8}"/>
    <cellStyle name="Normal 5 2 4 4 2" xfId="14510" xr:uid="{81B59ECC-1CC8-41F8-BBEA-4382C03AF4B1}"/>
    <cellStyle name="Normal 5 2 4 4 2 2" xfId="31167" xr:uid="{7D2119C4-5159-42A3-B799-4EAF68F8D6E0}"/>
    <cellStyle name="Normal 5 2 4 4 3" xfId="22839" xr:uid="{35211FE8-AAE8-468E-A8E7-8D938C5FEA9F}"/>
    <cellStyle name="Normal 5 2 4 5" xfId="8958" xr:uid="{49985528-1566-487F-98CA-1804B33FBF64}"/>
    <cellStyle name="Normal 5 2 4 5 2" xfId="25615" xr:uid="{0E577737-C927-4B3F-A74A-1794757ABBC1}"/>
    <cellStyle name="Normal 5 2 4 6" xfId="17287" xr:uid="{BD9F555B-D709-4B2B-935F-D431F6EA1245}"/>
    <cellStyle name="Normal 5 2 4 7" xfId="34095" xr:uid="{30814FAA-C51D-4139-8F7D-8EC3283D419A}"/>
    <cellStyle name="Normal 5 2 4 8" xfId="35716" xr:uid="{FBB20F3E-E9F4-4BB0-9D34-C7BD5362F4BA}"/>
    <cellStyle name="Normal 5 2 5" xfId="1088" xr:uid="{EB865E5B-C65A-45A0-BC02-74F39762680D}"/>
    <cellStyle name="Normal 5 2 5 2" xfId="2416" xr:uid="{D6E87914-B748-4571-9D1E-B0553C68218D}"/>
    <cellStyle name="Normal 5 2 5 2 2" xfId="5206" xr:uid="{41A2C55D-90FC-4EFD-BDE7-645EB85E9D27}"/>
    <cellStyle name="Normal 5 2 5 2 2 2" xfId="13536" xr:uid="{57075B79-5A9C-4D12-865B-319BF613A8DD}"/>
    <cellStyle name="Normal 5 2 5 2 2 2 2" xfId="30193" xr:uid="{9DDC35A3-2A9D-49F4-8E5C-D20A224A28B3}"/>
    <cellStyle name="Normal 5 2 5 2 2 3" xfId="21865" xr:uid="{11FB5BB4-2DAD-41F3-8E0A-F76CF5EEEF92}"/>
    <cellStyle name="Normal 5 2 5 2 3" xfId="7982" xr:uid="{3EE9A9BC-0486-45AE-87F1-8B236ACC564E}"/>
    <cellStyle name="Normal 5 2 5 2 3 2" xfId="16312" xr:uid="{33C362F4-F2EC-46E2-BFD1-D85FD52985BE}"/>
    <cellStyle name="Normal 5 2 5 2 3 2 2" xfId="32969" xr:uid="{9C5660E2-23FC-4867-8686-C854C2B8A235}"/>
    <cellStyle name="Normal 5 2 5 2 3 3" xfId="24641" xr:uid="{90E0D8C3-5645-4795-A5AA-B09C7AC4F1A9}"/>
    <cellStyle name="Normal 5 2 5 2 4" xfId="10760" xr:uid="{E8ED46C5-CCB3-4B9B-BF13-62DC9B08C65D}"/>
    <cellStyle name="Normal 5 2 5 2 4 2" xfId="27417" xr:uid="{A7FBBB6D-BB9F-42FD-B43D-D7CEEB4CF96A}"/>
    <cellStyle name="Normal 5 2 5 2 5" xfId="19089" xr:uid="{7774F5E6-3273-4153-8698-9FDC1B2F77A8}"/>
    <cellStyle name="Normal 5 2 5 2 6" xfId="34231" xr:uid="{40E4D39C-8EA4-476C-B1B4-FCA74F136084}"/>
    <cellStyle name="Normal 5 2 5 3" xfId="3879" xr:uid="{D84D8E13-9F56-4FEC-93A0-F271331FE963}"/>
    <cellStyle name="Normal 5 2 5 3 2" xfId="12209" xr:uid="{FCC1C7B0-15A6-4A82-8C98-65517111A28D}"/>
    <cellStyle name="Normal 5 2 5 3 2 2" xfId="28866" xr:uid="{0F02C913-B918-4E37-A1C5-8990D08AF959}"/>
    <cellStyle name="Normal 5 2 5 3 3" xfId="20538" xr:uid="{63112023-007F-4D79-A697-DCE32C78CE52}"/>
    <cellStyle name="Normal 5 2 5 4" xfId="6655" xr:uid="{8E2B45C0-A049-461A-9F9C-FBB328B19D5A}"/>
    <cellStyle name="Normal 5 2 5 4 2" xfId="14985" xr:uid="{6CFC7A49-5961-4CCC-812F-3ED79E698E26}"/>
    <cellStyle name="Normal 5 2 5 4 2 2" xfId="31642" xr:uid="{71C49307-E54E-4438-AE2E-EA0E2C397AAA}"/>
    <cellStyle name="Normal 5 2 5 4 3" xfId="23314" xr:uid="{49593EB3-BDBE-4ACC-9814-8D03B0A24146}"/>
    <cellStyle name="Normal 5 2 5 5" xfId="9433" xr:uid="{5120D696-B85B-48B5-AA21-C55C3B26E0C1}"/>
    <cellStyle name="Normal 5 2 5 5 2" xfId="26090" xr:uid="{7D1A773C-1359-4BCB-81CB-C265E4E14F23}"/>
    <cellStyle name="Normal 5 2 5 6" xfId="17762" xr:uid="{C81800E0-9865-435F-B574-3A07EE0FE1C5}"/>
    <cellStyle name="Normal 5 2 5 7" xfId="34204" xr:uid="{36BC9D09-5EFB-4D90-BD78-B77457158E3A}"/>
    <cellStyle name="Normal 5 2 5 8" xfId="35717" xr:uid="{09C7B1B5-8A60-4489-83D8-A2899404B855}"/>
    <cellStyle name="Normal 5 2 6" xfId="1353" xr:uid="{DE616E37-2011-40FB-B46C-0714D13D5C40}"/>
    <cellStyle name="Normal 5 2 6 2" xfId="2681" xr:uid="{CEDEE932-5AA9-40A3-AD4A-79A051B231D5}"/>
    <cellStyle name="Normal 5 2 6 2 2" xfId="5471" xr:uid="{0E487574-0A70-4A68-B35D-69F87783003B}"/>
    <cellStyle name="Normal 5 2 6 2 2 2" xfId="13801" xr:uid="{9734D3F5-FD50-40EC-AC2A-F163831EB536}"/>
    <cellStyle name="Normal 5 2 6 2 2 2 2" xfId="30458" xr:uid="{54A971BD-E6B0-4E67-96AD-68B266F38D3B}"/>
    <cellStyle name="Normal 5 2 6 2 2 3" xfId="22130" xr:uid="{794066E8-B37A-477B-B384-9B9440C74355}"/>
    <cellStyle name="Normal 5 2 6 2 3" xfId="8247" xr:uid="{9EC7DDC9-DE5C-464A-9902-4D73F9BDCD76}"/>
    <cellStyle name="Normal 5 2 6 2 3 2" xfId="16577" xr:uid="{D4F1A0BA-D3A6-4D5D-8F93-78EF511192A7}"/>
    <cellStyle name="Normal 5 2 6 2 3 2 2" xfId="33234" xr:uid="{BD418C1E-9564-46F8-B15A-8D1B7BB04F68}"/>
    <cellStyle name="Normal 5 2 6 2 3 3" xfId="24906" xr:uid="{6270C7B2-95AB-45F3-BBA0-B3E5F6E65DDE}"/>
    <cellStyle name="Normal 5 2 6 2 4" xfId="11025" xr:uid="{F9E2306B-9DD8-4E77-B143-DD1E6920FE9D}"/>
    <cellStyle name="Normal 5 2 6 2 4 2" xfId="27682" xr:uid="{DD930B93-AD07-42C1-B501-62D9AB19226E}"/>
    <cellStyle name="Normal 5 2 6 2 5" xfId="19354" xr:uid="{CE8D42B4-7402-4744-9E58-B449C842DD91}"/>
    <cellStyle name="Normal 5 2 6 3" xfId="4144" xr:uid="{3050BF65-23C1-44AB-BF33-3351CF47D145}"/>
    <cellStyle name="Normal 5 2 6 3 2" xfId="12474" xr:uid="{F4A1EBBC-E307-4340-822B-FE7C43FCDBBE}"/>
    <cellStyle name="Normal 5 2 6 3 2 2" xfId="29131" xr:uid="{4FF05199-55B2-45F8-BCDD-26C2CE4CEF8E}"/>
    <cellStyle name="Normal 5 2 6 3 3" xfId="20803" xr:uid="{C6F53C37-EFBC-4A7E-B9E6-A1ED24527F5C}"/>
    <cellStyle name="Normal 5 2 6 4" xfId="6920" xr:uid="{941BE340-5018-4166-AD6E-7866543ED6F4}"/>
    <cellStyle name="Normal 5 2 6 4 2" xfId="15250" xr:uid="{1B9973D4-7781-46EF-8AB6-78CF4876C803}"/>
    <cellStyle name="Normal 5 2 6 4 2 2" xfId="31907" xr:uid="{B743E4D1-6770-4F10-98F7-F98869710CB9}"/>
    <cellStyle name="Normal 5 2 6 4 3" xfId="23579" xr:uid="{B337DBD4-9B6C-4706-9264-D2DAF5FEFE5A}"/>
    <cellStyle name="Normal 5 2 6 5" xfId="9698" xr:uid="{2D8B5AAE-CFE7-4395-8FAE-3357FF369BB3}"/>
    <cellStyle name="Normal 5 2 6 5 2" xfId="26355" xr:uid="{E3F9B7C9-7D0E-4E6C-836B-B603CFA91381}"/>
    <cellStyle name="Normal 5 2 6 6" xfId="18027" xr:uid="{AA308FBD-6BC2-43A9-B4B7-0596717332B6}"/>
    <cellStyle name="Normal 5 2 6 7" xfId="34223" xr:uid="{35F65961-E492-4110-B9E1-CC3923F33450}"/>
    <cellStyle name="Normal 5 2 6 8" xfId="35718" xr:uid="{E17FC046-F6B1-40DA-BAC6-803C8A6027F7}"/>
    <cellStyle name="Normal 5 2 7" xfId="1468" xr:uid="{F1A0BAC5-A31C-40E8-BD24-C499179A6A79}"/>
    <cellStyle name="Normal 5 2 7 2" xfId="4258" xr:uid="{758FE37F-C136-4D71-8234-494CBFF9E7E5}"/>
    <cellStyle name="Normal 5 2 7 2 2" xfId="12588" xr:uid="{CD5CBEBB-592E-41B5-8339-F4C164BCEB83}"/>
    <cellStyle name="Normal 5 2 7 2 2 2" xfId="29245" xr:uid="{AB707C9A-D912-4240-9D9F-7C8BBDE3348E}"/>
    <cellStyle name="Normal 5 2 7 2 3" xfId="20917" xr:uid="{3AD017CD-C15B-4721-9DBA-07CC5223C3C9}"/>
    <cellStyle name="Normal 5 2 7 3" xfId="7034" xr:uid="{EAC4F1EC-8B1D-4D5D-B139-1D44FC6023E6}"/>
    <cellStyle name="Normal 5 2 7 3 2" xfId="15364" xr:uid="{CD7A1103-BDDF-411B-A513-29E67F9492FF}"/>
    <cellStyle name="Normal 5 2 7 3 2 2" xfId="32021" xr:uid="{DDCF193C-AA40-437A-8BC4-E7EE261A6A09}"/>
    <cellStyle name="Normal 5 2 7 3 3" xfId="23693" xr:uid="{92DE1839-FAC3-497F-83D6-1D20BA55DD71}"/>
    <cellStyle name="Normal 5 2 7 4" xfId="9812" xr:uid="{BA659A46-BD3C-4DC2-85B5-9CFCA11A69B4}"/>
    <cellStyle name="Normal 5 2 7 4 2" xfId="26469" xr:uid="{CA8C7371-FAD9-4284-8EDD-8FAF29E3AD05}"/>
    <cellStyle name="Normal 5 2 7 5" xfId="18141" xr:uid="{1E90EFDA-D564-4028-8A67-38D90F3A1541}"/>
    <cellStyle name="Normal 5 2 7 6" xfId="35719" xr:uid="{CB91E43B-45B3-437D-BDAD-2C1A5E65B0E7}"/>
    <cellStyle name="Normal 5 2 8" xfId="2931" xr:uid="{1924AF18-4B64-4BAC-A780-A610B844926E}"/>
    <cellStyle name="Normal 5 2 8 2" xfId="11261" xr:uid="{3048C334-E2B2-4EB8-A183-148FCFB9AA5D}"/>
    <cellStyle name="Normal 5 2 8 2 2" xfId="27918" xr:uid="{A0559DB2-9C2E-4A11-AF70-963C475047BC}"/>
    <cellStyle name="Normal 5 2 8 3" xfId="19590" xr:uid="{940EF823-9DC2-45C0-9599-B77B1D196BDB}"/>
    <cellStyle name="Normal 5 2 8 4" xfId="35720" xr:uid="{25E6B864-8327-46B2-AF33-B8BB5C355369}"/>
    <cellStyle name="Normal 5 2 9" xfId="5707" xr:uid="{E472A316-EBDE-4061-9C89-856F43587381}"/>
    <cellStyle name="Normal 5 2 9 2" xfId="14037" xr:uid="{B19F3E90-F1C2-4B8D-8AA6-763CEB0E3499}"/>
    <cellStyle name="Normal 5 2 9 2 2" xfId="30694" xr:uid="{9A6A6B7F-B4E6-43AA-85DE-21F78DE67E95}"/>
    <cellStyle name="Normal 5 2 9 3" xfId="22366" xr:uid="{81A1A195-7C9D-402C-B044-341B39B19001}"/>
    <cellStyle name="Normal 5 3" xfId="191" xr:uid="{8FD23CFD-9586-440A-B2B3-48346BD89F38}"/>
    <cellStyle name="Normal 5 3 10" xfId="34073" xr:uid="{EE5C84D5-D265-4357-AF9D-0D289E9B291F}"/>
    <cellStyle name="Normal 5 3 11" xfId="35721" xr:uid="{4763D245-7453-41DA-8E4C-D357DEF2154E}"/>
    <cellStyle name="Normal 5 3 2" xfId="433" xr:uid="{9968093D-8312-402D-9FCC-A0E4341C2775}"/>
    <cellStyle name="Normal 5 3 2 2" xfId="910" xr:uid="{2CD5E880-052C-4737-9E3C-B4A450151B28}"/>
    <cellStyle name="Normal 5 3 2 2 2" xfId="2238" xr:uid="{9D9D806D-23DA-42F6-A013-AE6153FC534C}"/>
    <cellStyle name="Normal 5 3 2 2 2 2" xfId="5028" xr:uid="{69CF31E5-0AB8-4E6E-8F6A-ABF7B9021CDF}"/>
    <cellStyle name="Normal 5 3 2 2 2 2 2" xfId="13358" xr:uid="{FEF6E43F-5FD5-4EA6-897B-1535FEDA5815}"/>
    <cellStyle name="Normal 5 3 2 2 2 2 2 2" xfId="30015" xr:uid="{8DC81F65-263E-4E09-8EB3-B3C46A1FFE3E}"/>
    <cellStyle name="Normal 5 3 2 2 2 2 3" xfId="21687" xr:uid="{20438A75-CB1A-4552-BE4C-0988D284007C}"/>
    <cellStyle name="Normal 5 3 2 2 2 3" xfId="7804" xr:uid="{128C6667-0E2B-472F-9435-A541D70713B4}"/>
    <cellStyle name="Normal 5 3 2 2 2 3 2" xfId="16134" xr:uid="{F0AAFFC3-84D8-4DD1-9291-2525D2557804}"/>
    <cellStyle name="Normal 5 3 2 2 2 3 2 2" xfId="32791" xr:uid="{865C4B7C-85E8-406C-A5B8-5AF215384C06}"/>
    <cellStyle name="Normal 5 3 2 2 2 3 3" xfId="24463" xr:uid="{4CCED46B-F09D-4107-92B4-3BE82806B2C0}"/>
    <cellStyle name="Normal 5 3 2 2 2 4" xfId="10582" xr:uid="{01FF9612-AD2A-4D68-86CD-AE70C2650062}"/>
    <cellStyle name="Normal 5 3 2 2 2 4 2" xfId="27239" xr:uid="{91670762-5FF4-47A0-B507-4F313BDD0681}"/>
    <cellStyle name="Normal 5 3 2 2 2 5" xfId="18911" xr:uid="{39719CE2-0D01-46C8-823A-CFF97E65BDD4}"/>
    <cellStyle name="Normal 5 3 2 2 2 6" xfId="34234" xr:uid="{A5C34E11-7FC4-4A0E-A915-A7DD8988D624}"/>
    <cellStyle name="Normal 5 3 2 2 3" xfId="3701" xr:uid="{814A31CF-6A24-43F5-9AD8-3D18AC543653}"/>
    <cellStyle name="Normal 5 3 2 2 3 2" xfId="12031" xr:uid="{7217BFDE-F768-4515-AF2C-13C7DC830768}"/>
    <cellStyle name="Normal 5 3 2 2 3 2 2" xfId="28688" xr:uid="{73FAA05C-1501-4E61-B07A-9A5491D4B476}"/>
    <cellStyle name="Normal 5 3 2 2 3 3" xfId="20360" xr:uid="{2AB5D6CC-F512-482A-8FB9-0E235C596442}"/>
    <cellStyle name="Normal 5 3 2 2 4" xfId="6477" xr:uid="{73CE094C-690F-4E09-94D0-BA3283C46A88}"/>
    <cellStyle name="Normal 5 3 2 2 4 2" xfId="14807" xr:uid="{B5F5551B-F1F3-483F-BF99-AA39CBF0E0BE}"/>
    <cellStyle name="Normal 5 3 2 2 4 2 2" xfId="31464" xr:uid="{2C81796D-3127-42D0-B6EF-C594267FD7F2}"/>
    <cellStyle name="Normal 5 3 2 2 4 3" xfId="23136" xr:uid="{F3081138-A568-4A17-9D22-6AD1AD05EB9E}"/>
    <cellStyle name="Normal 5 3 2 2 5" xfId="9255" xr:uid="{6730A424-BF37-44D4-8D02-61E841C6590C}"/>
    <cellStyle name="Normal 5 3 2 2 5 2" xfId="25912" xr:uid="{C0DB1DAC-37E4-4904-9645-7DEB08FA4F21}"/>
    <cellStyle name="Normal 5 3 2 2 6" xfId="17584" xr:uid="{6B59F872-7B49-4873-B043-4B0E78D5D58F}"/>
    <cellStyle name="Normal 5 3 2 2 7" xfId="34100" xr:uid="{4DC16270-2615-4A3A-BB2C-6E33111CCAEC}"/>
    <cellStyle name="Normal 5 3 2 3" xfId="1763" xr:uid="{BABCFEC3-126B-4730-BDF2-F2D0910D2471}"/>
    <cellStyle name="Normal 5 3 2 3 2" xfId="4553" xr:uid="{BE9F17FE-30F2-4748-BFE8-6709596001F2}"/>
    <cellStyle name="Normal 5 3 2 3 2 2" xfId="12883" xr:uid="{2A813F6F-CE70-4622-A5DE-D00BEF4974E5}"/>
    <cellStyle name="Normal 5 3 2 3 2 2 2" xfId="29540" xr:uid="{B187C507-590B-4BB0-BE02-8CC31CD1116D}"/>
    <cellStyle name="Normal 5 3 2 3 2 3" xfId="21212" xr:uid="{1AE1B3A0-CF0F-4BDC-9E08-CDCA8C7C49C3}"/>
    <cellStyle name="Normal 5 3 2 3 3" xfId="7329" xr:uid="{B1CCE901-671E-4762-A306-7AE127B5DD37}"/>
    <cellStyle name="Normal 5 3 2 3 3 2" xfId="15659" xr:uid="{63A4715C-4DF1-499A-9D5B-909B7A8AE86E}"/>
    <cellStyle name="Normal 5 3 2 3 3 2 2" xfId="32316" xr:uid="{89B928DF-FDD9-4C73-8EE0-8528DC3073C9}"/>
    <cellStyle name="Normal 5 3 2 3 3 3" xfId="23988" xr:uid="{6125F738-E0E9-4883-AF4E-08B5BADC2B3A}"/>
    <cellStyle name="Normal 5 3 2 3 4" xfId="10107" xr:uid="{5B7ECCEB-06D9-4C36-8B9F-5D8959338C3B}"/>
    <cellStyle name="Normal 5 3 2 3 4 2" xfId="26764" xr:uid="{DADE5E0F-3130-451E-9A69-7E388F8EB1F0}"/>
    <cellStyle name="Normal 5 3 2 3 5" xfId="18436" xr:uid="{8B7EC874-D8DE-4ED4-98B6-024FA2F7A24C}"/>
    <cellStyle name="Normal 5 3 2 3 6" xfId="34233" xr:uid="{ABC36930-54F0-4A82-A325-5B02E6A4B26A}"/>
    <cellStyle name="Normal 5 3 2 4" xfId="3226" xr:uid="{B37055EE-9653-4731-AE5D-880DBC6DD7E1}"/>
    <cellStyle name="Normal 5 3 2 4 2" xfId="11556" xr:uid="{D974E133-0FD5-4AD4-92C7-23FBB8036728}"/>
    <cellStyle name="Normal 5 3 2 4 2 2" xfId="28213" xr:uid="{E7F8758F-F712-4FA4-A7AA-35E0034C43E1}"/>
    <cellStyle name="Normal 5 3 2 4 3" xfId="19885" xr:uid="{21B35859-D43A-4B55-8C65-4FC583D5F211}"/>
    <cellStyle name="Normal 5 3 2 5" xfId="6002" xr:uid="{1F826987-1F8F-4224-AACF-64BF669669CE}"/>
    <cellStyle name="Normal 5 3 2 5 2" xfId="14332" xr:uid="{756E3CB6-522A-448C-AB3F-144817205D42}"/>
    <cellStyle name="Normal 5 3 2 5 2 2" xfId="30989" xr:uid="{50FD5AD6-F399-4E64-8BC3-AA71562A456F}"/>
    <cellStyle name="Normal 5 3 2 5 3" xfId="22661" xr:uid="{25F885A0-9E63-41EF-BFEC-39E200452036}"/>
    <cellStyle name="Normal 5 3 2 6" xfId="8780" xr:uid="{A21892C7-D8D5-4539-A86B-F5C14E2112BE}"/>
    <cellStyle name="Normal 5 3 2 6 2" xfId="25437" xr:uid="{6B609D0A-10EE-4287-BDD1-0E9635394527}"/>
    <cellStyle name="Normal 5 3 2 7" xfId="17109" xr:uid="{DC0EBC78-F9CC-458C-8EDF-240E177BF4F4}"/>
    <cellStyle name="Normal 5 3 2 8" xfId="34083" xr:uid="{FEC5C304-BF8F-4B1F-9FA3-ECC4AE5DE3E5}"/>
    <cellStyle name="Normal 5 3 2 9" xfId="35722" xr:uid="{8249CE54-025D-4DF6-B4F1-E3635525600B}"/>
    <cellStyle name="Normal 5 3 3" xfId="669" xr:uid="{49520E9B-7BE3-4C26-9742-EA4E896A3AF4}"/>
    <cellStyle name="Normal 5 3 3 2" xfId="1999" xr:uid="{B57D8CA3-C234-48DA-A8AF-665E1567D177}"/>
    <cellStyle name="Normal 5 3 3 2 2" xfId="4789" xr:uid="{797802DE-98BB-4467-B88F-A978025FB4E3}"/>
    <cellStyle name="Normal 5 3 3 2 2 2" xfId="13119" xr:uid="{CB19B2C6-FBFB-49A3-A9CB-11479555516E}"/>
    <cellStyle name="Normal 5 3 3 2 2 2 2" xfId="29776" xr:uid="{AEE80E54-0EE5-47BA-BB24-824436E29A3B}"/>
    <cellStyle name="Normal 5 3 3 2 2 3" xfId="21448" xr:uid="{0E141F78-492B-4053-A841-9049A283284D}"/>
    <cellStyle name="Normal 5 3 3 2 3" xfId="7565" xr:uid="{A02A53D9-8797-4A12-BCD9-62DA068A2CC6}"/>
    <cellStyle name="Normal 5 3 3 2 3 2" xfId="15895" xr:uid="{B74BD227-1E05-4534-8CA3-023C9C32A6C1}"/>
    <cellStyle name="Normal 5 3 3 2 3 2 2" xfId="32552" xr:uid="{992FED5A-2DC7-451F-9098-EFC91CAFDEB1}"/>
    <cellStyle name="Normal 5 3 3 2 3 3" xfId="24224" xr:uid="{77C8CA95-690D-4428-84F0-4192AC7CE67A}"/>
    <cellStyle name="Normal 5 3 3 2 4" xfId="10343" xr:uid="{4E384A44-D85B-4315-95A7-33D79EECEFAA}"/>
    <cellStyle name="Normal 5 3 3 2 4 2" xfId="27000" xr:uid="{E536C2B0-4CF3-43ED-AA1E-60F41F294F53}"/>
    <cellStyle name="Normal 5 3 3 2 5" xfId="18672" xr:uid="{9F2DB478-374D-47DA-A70A-AD86F08B4A6C}"/>
    <cellStyle name="Normal 5 3 3 2 6" xfId="34235" xr:uid="{5398DF3E-875A-4FA2-BB5C-EAD3C73C53F1}"/>
    <cellStyle name="Normal 5 3 3 3" xfId="3462" xr:uid="{17042238-3320-484E-9C21-F2AC2FBF0EE4}"/>
    <cellStyle name="Normal 5 3 3 3 2" xfId="11792" xr:uid="{B2E48175-C8A6-4631-BD39-7F785B9C9A92}"/>
    <cellStyle name="Normal 5 3 3 3 2 2" xfId="28449" xr:uid="{DA34F74A-E693-4699-AFA6-5D9385C34968}"/>
    <cellStyle name="Normal 5 3 3 3 3" xfId="20121" xr:uid="{C5ABBC0B-7279-456E-8822-14D9AA76D74B}"/>
    <cellStyle name="Normal 5 3 3 4" xfId="6238" xr:uid="{A8C15930-3737-4277-832A-8CCBB41107EB}"/>
    <cellStyle name="Normal 5 3 3 4 2" xfId="14568" xr:uid="{D798DB7F-E322-41A3-9121-F4DB2D5C0B8C}"/>
    <cellStyle name="Normal 5 3 3 4 2 2" xfId="31225" xr:uid="{A9EE721E-CEB6-4166-8A75-53434CEE9124}"/>
    <cellStyle name="Normal 5 3 3 4 3" xfId="22897" xr:uid="{93BC452B-8692-4730-8993-23446507240A}"/>
    <cellStyle name="Normal 5 3 3 5" xfId="9016" xr:uid="{DA53E758-B2FA-4C91-A639-B2708BD6FEB9}"/>
    <cellStyle name="Normal 5 3 3 5 2" xfId="25673" xr:uid="{43133D7C-CE68-4060-A875-E701748AF331}"/>
    <cellStyle name="Normal 5 3 3 6" xfId="17345" xr:uid="{D177DF7B-1DDA-49E1-B031-2F8E0D9DAB79}"/>
    <cellStyle name="Normal 5 3 3 7" xfId="34099" xr:uid="{8D3C04CB-5020-4A11-88BA-BCCA98957380}"/>
    <cellStyle name="Normal 5 3 3 8" xfId="35723" xr:uid="{F7EDF84F-F9B0-4E92-A1AE-E68BDD2C6A92}"/>
    <cellStyle name="Normal 5 3 4" xfId="1146" xr:uid="{D8F68838-6469-4B53-A758-EB72574A52D8}"/>
    <cellStyle name="Normal 5 3 4 2" xfId="2474" xr:uid="{F0255FE6-E30C-4AAD-9B17-A080A6A664D9}"/>
    <cellStyle name="Normal 5 3 4 2 2" xfId="5264" xr:uid="{BD5B5078-4555-4350-9912-B2EED3411746}"/>
    <cellStyle name="Normal 5 3 4 2 2 2" xfId="13594" xr:uid="{4B59639B-FBC7-4365-B3F5-141AA04F57A7}"/>
    <cellStyle name="Normal 5 3 4 2 2 2 2" xfId="30251" xr:uid="{968F1438-AAB4-42B7-AA65-35F40E80B473}"/>
    <cellStyle name="Normal 5 3 4 2 2 3" xfId="21923" xr:uid="{90BE8397-4AA2-40AD-B381-2795FF750E77}"/>
    <cellStyle name="Normal 5 3 4 2 3" xfId="8040" xr:uid="{AB11CBBC-54A6-4A6A-8C6F-96972A5DC801}"/>
    <cellStyle name="Normal 5 3 4 2 3 2" xfId="16370" xr:uid="{669EA071-266B-49A9-92F2-F357F8E1A97F}"/>
    <cellStyle name="Normal 5 3 4 2 3 2 2" xfId="33027" xr:uid="{0968A50C-35D5-4E75-83C1-71924B16F29A}"/>
    <cellStyle name="Normal 5 3 4 2 3 3" xfId="24699" xr:uid="{987212EE-A8AE-4099-89BF-CCDECDFDE88A}"/>
    <cellStyle name="Normal 5 3 4 2 4" xfId="10818" xr:uid="{02E4A5F0-E1E9-49C5-9F32-A1EA23C7BB72}"/>
    <cellStyle name="Normal 5 3 4 2 4 2" xfId="27475" xr:uid="{A3AA88B4-3877-4F10-BF06-08B1730888E7}"/>
    <cellStyle name="Normal 5 3 4 2 5" xfId="19147" xr:uid="{2E2C7E11-EDF5-4D39-B4B0-A27173359238}"/>
    <cellStyle name="Normal 5 3 4 3" xfId="3937" xr:uid="{09B95847-24C6-4A1D-AE85-35D829EE0E56}"/>
    <cellStyle name="Normal 5 3 4 3 2" xfId="12267" xr:uid="{25CEB595-09DF-49B5-8D80-94F699596864}"/>
    <cellStyle name="Normal 5 3 4 3 2 2" xfId="28924" xr:uid="{85DC285A-5D08-4A47-936E-19F27F8747FF}"/>
    <cellStyle name="Normal 5 3 4 3 3" xfId="20596" xr:uid="{4E293611-EF62-446B-ACE3-44E8D0C78621}"/>
    <cellStyle name="Normal 5 3 4 4" xfId="6713" xr:uid="{D6FE8A2C-3910-4669-B2C7-DE40AFCD9421}"/>
    <cellStyle name="Normal 5 3 4 4 2" xfId="15043" xr:uid="{225064C9-BD17-4D83-AB56-249087D15DF7}"/>
    <cellStyle name="Normal 5 3 4 4 2 2" xfId="31700" xr:uid="{E17E2D20-3E99-47C0-9A59-F2C93CD233D2}"/>
    <cellStyle name="Normal 5 3 4 4 3" xfId="23372" xr:uid="{2471B9FE-30BF-4411-B7D0-E9263ECAE1E4}"/>
    <cellStyle name="Normal 5 3 4 5" xfId="9491" xr:uid="{1316F8FC-E8DF-45E4-830C-4C2D03E2136E}"/>
    <cellStyle name="Normal 5 3 4 5 2" xfId="26148" xr:uid="{1BE1986B-946B-443D-80F1-4912BF656C35}"/>
    <cellStyle name="Normal 5 3 4 6" xfId="17820" xr:uid="{6C5ADF07-02D6-4ED9-A9E3-F1BDF8B082B8}"/>
    <cellStyle name="Normal 5 3 4 7" xfId="34232" xr:uid="{ED22CE32-1C8D-405C-9379-64D972559E53}"/>
    <cellStyle name="Normal 5 3 4 8" xfId="35724" xr:uid="{DF28507F-938E-4E1A-8B01-0E47C70050C5}"/>
    <cellStyle name="Normal 5 3 5" xfId="1526" xr:uid="{87EE368B-4F6E-4496-A6C4-654DB12ECF8D}"/>
    <cellStyle name="Normal 5 3 5 2" xfId="4316" xr:uid="{47DF3BD1-C327-45AA-A5CE-F4E28C7C5F60}"/>
    <cellStyle name="Normal 5 3 5 2 2" xfId="12646" xr:uid="{B0307D4C-B7B5-4EDA-AC6A-81152060D002}"/>
    <cellStyle name="Normal 5 3 5 2 2 2" xfId="29303" xr:uid="{E585ADA7-F32D-4E6D-B752-2991DBD4C3A9}"/>
    <cellStyle name="Normal 5 3 5 2 3" xfId="20975" xr:uid="{D96E8F4D-F3DC-482A-9610-E3E78FA8DE08}"/>
    <cellStyle name="Normal 5 3 5 3" xfId="7092" xr:uid="{3EB3068D-F9F5-4DFE-BCF6-4688B7B367FA}"/>
    <cellStyle name="Normal 5 3 5 3 2" xfId="15422" xr:uid="{BB8F9BAB-95A1-4D35-B51D-258622DC9082}"/>
    <cellStyle name="Normal 5 3 5 3 2 2" xfId="32079" xr:uid="{FC81B698-AB0F-4B94-BBBF-4B301F077CD7}"/>
    <cellStyle name="Normal 5 3 5 3 3" xfId="23751" xr:uid="{C10F9BC2-42D4-4903-86BA-8CC5C79C0146}"/>
    <cellStyle name="Normal 5 3 5 4" xfId="9870" xr:uid="{C404791A-FCD9-4DED-9D7F-A864101DA98C}"/>
    <cellStyle name="Normal 5 3 5 4 2" xfId="26527" xr:uid="{A4A13941-6E2E-4E25-B6D6-BB29633446D3}"/>
    <cellStyle name="Normal 5 3 5 5" xfId="18199" xr:uid="{926300D4-2AC7-4EBB-8BD5-70541A3B40AB}"/>
    <cellStyle name="Normal 5 3 5 6" xfId="35725" xr:uid="{70BD4568-8AB0-4899-9C54-0CF4241209C1}"/>
    <cellStyle name="Normal 5 3 6" xfId="2989" xr:uid="{CB80FCD4-48B9-4986-8708-DDAFA22C2C31}"/>
    <cellStyle name="Normal 5 3 6 2" xfId="11319" xr:uid="{381AB51A-99EE-4CE4-A635-E52B53660827}"/>
    <cellStyle name="Normal 5 3 6 2 2" xfId="27976" xr:uid="{E85EAB2D-2C2A-4614-9FDC-97669B5ABD93}"/>
    <cellStyle name="Normal 5 3 6 3" xfId="19648" xr:uid="{23C81665-C873-4BB3-8FE1-AAD707F3338D}"/>
    <cellStyle name="Normal 5 3 6 4" xfId="35726" xr:uid="{252E8F92-DEE0-4AB6-9E3B-ADF87C36E8FD}"/>
    <cellStyle name="Normal 5 3 7" xfId="5765" xr:uid="{4E123B51-F27F-476C-A89B-9EC77B16C5E9}"/>
    <cellStyle name="Normal 5 3 7 2" xfId="14095" xr:uid="{3EEDC67A-EC9C-4C9B-A5C6-0EDC28E005F5}"/>
    <cellStyle name="Normal 5 3 7 2 2" xfId="30752" xr:uid="{E6671224-E13E-4B53-A296-EFDC4AC433B1}"/>
    <cellStyle name="Normal 5 3 7 3" xfId="22424" xr:uid="{2D8CD758-30B3-47E2-9920-9C01D6B0B7EE}"/>
    <cellStyle name="Normal 5 3 7 4" xfId="35727" xr:uid="{B330B52F-AA23-4213-97C1-26127D9BD35C}"/>
    <cellStyle name="Normal 5 3 8" xfId="8543" xr:uid="{0AC7E8FF-C599-489D-850A-2FE4325DA9B5}"/>
    <cellStyle name="Normal 5 3 8 2" xfId="25200" xr:uid="{77034FD8-9A47-4D6B-A885-446A06AB881A}"/>
    <cellStyle name="Normal 5 3 8 3" xfId="35728" xr:uid="{DB0E8BD5-5844-4C7F-8783-33490D2C27B3}"/>
    <cellStyle name="Normal 5 3 9" xfId="16872" xr:uid="{60FC0695-1F5C-4428-94B9-B7AD4CD8C858}"/>
    <cellStyle name="Normal 5 4" xfId="317" xr:uid="{43880B8E-211E-45F3-8AFC-1FEB5C29AF48}"/>
    <cellStyle name="Normal 5 4 2" xfId="763" xr:uid="{ACFA6F44-601D-43EC-990C-97213A149810}"/>
    <cellStyle name="Normal 5 4 2 2" xfId="2093" xr:uid="{2F4554F4-57BA-4E1F-8915-EC81994E8CF3}"/>
    <cellStyle name="Normal 5 4 2 2 2" xfId="4883" xr:uid="{C60A03BD-A207-4EE4-8DA3-ABCB904D4A46}"/>
    <cellStyle name="Normal 5 4 2 2 2 2" xfId="13213" xr:uid="{8BC28219-06EF-40B3-AD8C-ECCBFEA55EE1}"/>
    <cellStyle name="Normal 5 4 2 2 2 2 2" xfId="29870" xr:uid="{D0ADE42C-69A2-449C-A1F8-5D45542E0D6B}"/>
    <cellStyle name="Normal 5 4 2 2 2 3" xfId="21542" xr:uid="{0BFF6C3B-0A1E-4804-B19D-F625B7A008AF}"/>
    <cellStyle name="Normal 5 4 2 2 3" xfId="7659" xr:uid="{99F2FFB6-A461-4B73-B0DE-6DF155D9DC49}"/>
    <cellStyle name="Normal 5 4 2 2 3 2" xfId="15989" xr:uid="{D80B350F-738C-47F5-BBCE-8D1155DACE73}"/>
    <cellStyle name="Normal 5 4 2 2 3 2 2" xfId="32646" xr:uid="{79FB0725-23BA-43CD-A1D1-77B9BC456B1C}"/>
    <cellStyle name="Normal 5 4 2 2 3 3" xfId="24318" xr:uid="{019A37A6-6983-4737-8102-F03425150D78}"/>
    <cellStyle name="Normal 5 4 2 2 4" xfId="10437" xr:uid="{4477CE92-E5D8-4934-A6AD-1A12F0090FB4}"/>
    <cellStyle name="Normal 5 4 2 2 4 2" xfId="27094" xr:uid="{CB8978B7-2376-45B4-B684-48336282831B}"/>
    <cellStyle name="Normal 5 4 2 2 5" xfId="18766" xr:uid="{913E08BA-EC1E-4B39-A627-D21FEE90C4DA}"/>
    <cellStyle name="Normal 5 4 2 2 6" xfId="34237" xr:uid="{9A35829D-96E6-488C-98AD-1CFC08663089}"/>
    <cellStyle name="Normal 5 4 2 3" xfId="3556" xr:uid="{57217F16-A8BA-40D5-88BC-326B5B0A5C60}"/>
    <cellStyle name="Normal 5 4 2 3 2" xfId="11886" xr:uid="{FD6D02C6-3724-400D-B6A3-42F2EBC36773}"/>
    <cellStyle name="Normal 5 4 2 3 2 2" xfId="28543" xr:uid="{6E5043D7-5306-4CCD-9D53-F29E800DCADB}"/>
    <cellStyle name="Normal 5 4 2 3 3" xfId="20215" xr:uid="{B8DFC7FD-CE29-435F-87D1-6AE62BACD706}"/>
    <cellStyle name="Normal 5 4 2 4" xfId="6332" xr:uid="{4F45F1BE-32D2-4BD5-AF09-42BBE98E6BE9}"/>
    <cellStyle name="Normal 5 4 2 4 2" xfId="14662" xr:uid="{EE6158A1-08EB-4600-9F32-046A93393EAC}"/>
    <cellStyle name="Normal 5 4 2 4 2 2" xfId="31319" xr:uid="{332A82F6-1525-4A18-8F0F-C625CF9E2C09}"/>
    <cellStyle name="Normal 5 4 2 4 3" xfId="22991" xr:uid="{DD38392C-B08C-4422-8E41-259D14299056}"/>
    <cellStyle name="Normal 5 4 2 5" xfId="9110" xr:uid="{862FC7B6-05AE-453E-A4FE-95E478BDCBAC}"/>
    <cellStyle name="Normal 5 4 2 5 2" xfId="25767" xr:uid="{0E72BC75-3525-4F08-BB94-314D31B70CB2}"/>
    <cellStyle name="Normal 5 4 2 6" xfId="17439" xr:uid="{9A676257-CD51-470F-A759-B090FE7A0769}"/>
    <cellStyle name="Normal 5 4 2 7" xfId="34101" xr:uid="{B56EF772-B1D4-44A4-9969-9E2FB8C440D9}"/>
    <cellStyle name="Normal 5 4 2 8" xfId="35730" xr:uid="{71B5CB6F-DEDB-4CE6-9332-488849034464}"/>
    <cellStyle name="Normal 5 4 3" xfId="1647" xr:uid="{420BFE3B-6730-434D-B151-A55998541B4B}"/>
    <cellStyle name="Normal 5 4 3 2" xfId="4437" xr:uid="{75721DA9-6FBF-4BD7-AFF7-9536F6A8C265}"/>
    <cellStyle name="Normal 5 4 3 2 2" xfId="12767" xr:uid="{D11F50AC-F7C6-48EF-A892-1A6897E5F044}"/>
    <cellStyle name="Normal 5 4 3 2 2 2" xfId="29424" xr:uid="{EDDD4F7E-A157-41DD-84B7-D89922F86DA2}"/>
    <cellStyle name="Normal 5 4 3 2 3" xfId="21096" xr:uid="{A07C7DD3-B266-48F5-9426-5A7F826ACCB9}"/>
    <cellStyle name="Normal 5 4 3 3" xfId="7213" xr:uid="{A3563084-263A-4725-B4B4-065C226DB1B5}"/>
    <cellStyle name="Normal 5 4 3 3 2" xfId="15543" xr:uid="{75A9AE7F-B9CC-4B79-9BA7-7EB6A142B330}"/>
    <cellStyle name="Normal 5 4 3 3 2 2" xfId="32200" xr:uid="{CD997518-44DC-41AE-941E-67B7BB878CAE}"/>
    <cellStyle name="Normal 5 4 3 3 3" xfId="23872" xr:uid="{3207143E-FCA7-4960-B620-8F3CA899F73E}"/>
    <cellStyle name="Normal 5 4 3 4" xfId="9991" xr:uid="{B39EC62D-4A82-48FA-9071-963E5FB1FEE4}"/>
    <cellStyle name="Normal 5 4 3 4 2" xfId="26648" xr:uid="{5AB3039F-1B0E-473E-AA38-19BA75ADC312}"/>
    <cellStyle name="Normal 5 4 3 5" xfId="18320" xr:uid="{8071800D-232C-449E-9F75-08D5367A55D7}"/>
    <cellStyle name="Normal 5 4 3 6" xfId="34236" xr:uid="{4920258E-737B-4BAA-A1EE-B3945EF7C29B}"/>
    <cellStyle name="Normal 5 4 3 7" xfId="35731" xr:uid="{A7979B24-3341-4B68-B102-236335100ACA}"/>
    <cellStyle name="Normal 5 4 4" xfId="3110" xr:uid="{8019AA9E-0F1F-4BE3-8991-E16C0C6C0DB2}"/>
    <cellStyle name="Normal 5 4 4 2" xfId="11440" xr:uid="{8C8C57CA-053B-42FD-8779-7C196E273728}"/>
    <cellStyle name="Normal 5 4 4 2 2" xfId="28097" xr:uid="{BB79F5EE-070F-470E-ABEB-D38EA55769BE}"/>
    <cellStyle name="Normal 5 4 4 3" xfId="19769" xr:uid="{DDDF4443-690A-4571-9162-0EBCB003DF82}"/>
    <cellStyle name="Normal 5 4 4 4" xfId="35732" xr:uid="{380EBD34-B8A1-45F3-B5FE-3148B7381D19}"/>
    <cellStyle name="Normal 5 4 5" xfId="5886" xr:uid="{0F9FF1F8-9D9E-4F7C-857B-D516A6DE9F55}"/>
    <cellStyle name="Normal 5 4 5 2" xfId="14216" xr:uid="{06E18428-15EC-4EDA-B086-4806B82A7C82}"/>
    <cellStyle name="Normal 5 4 5 2 2" xfId="30873" xr:uid="{0F3DBA4E-D10B-47A2-BC0E-78EF7DC7346E}"/>
    <cellStyle name="Normal 5 4 5 3" xfId="22545" xr:uid="{F8BF19B9-62D7-4A68-ACA8-E0842282B164}"/>
    <cellStyle name="Normal 5 4 5 4" xfId="35733" xr:uid="{9C9903F1-B1C5-4F21-B259-94BCE33269EB}"/>
    <cellStyle name="Normal 5 4 6" xfId="8664" xr:uid="{ACFDF803-3D49-4295-8F8D-890F35E3BB10}"/>
    <cellStyle name="Normal 5 4 6 2" xfId="25321" xr:uid="{F26A7B5D-806F-4930-A111-1659706C95A3}"/>
    <cellStyle name="Normal 5 4 6 3" xfId="35734" xr:uid="{3F4D9D59-004B-4447-B614-563D83EE2428}"/>
    <cellStyle name="Normal 5 4 7" xfId="16993" xr:uid="{A61C0CCA-497C-4675-8FEB-A3A62C0C07C5}"/>
    <cellStyle name="Normal 5 4 7 2" xfId="35735" xr:uid="{629D2C09-FA2E-4036-8D7F-4C1C16B9D79C}"/>
    <cellStyle name="Normal 5 4 8" xfId="34080" xr:uid="{6B6C9B74-59CF-4B64-9762-3FCDD3DB63FF}"/>
    <cellStyle name="Normal 5 4 8 2" xfId="35736" xr:uid="{FBC0CFF5-2070-4448-9541-6BF6218391EA}"/>
    <cellStyle name="Normal 5 4 9" xfId="35729" xr:uid="{736D12D0-3852-4FB5-927C-77AF70BD2AD4}"/>
    <cellStyle name="Normal 5 5" xfId="553" xr:uid="{9008837D-64B0-4B07-8536-30373BBD21BB}"/>
    <cellStyle name="Normal 5 5 2" xfId="1883" xr:uid="{34FD3520-2AE7-4EBD-A1A5-CE98219BDBB4}"/>
    <cellStyle name="Normal 5 5 2 2" xfId="4673" xr:uid="{69679AB5-A4F0-4176-B049-5CF96C4DA507}"/>
    <cellStyle name="Normal 5 5 2 2 2" xfId="13003" xr:uid="{AB6AB5A7-02EC-4E7D-A373-66D4B7159A57}"/>
    <cellStyle name="Normal 5 5 2 2 2 2" xfId="29660" xr:uid="{0B2072C9-D30A-4261-9D01-F998CFE2293E}"/>
    <cellStyle name="Normal 5 5 2 2 3" xfId="21332" xr:uid="{140EC96B-70CF-4A2E-91F7-6FCC51FDCEC7}"/>
    <cellStyle name="Normal 5 5 2 3" xfId="7449" xr:uid="{E8EDF755-D899-4A85-960B-842F9C5DB5E9}"/>
    <cellStyle name="Normal 5 5 2 3 2" xfId="15779" xr:uid="{7C1FA812-6B6E-4389-9103-F7406A8CC38D}"/>
    <cellStyle name="Normal 5 5 2 3 2 2" xfId="32436" xr:uid="{9E4EE105-2515-4E2D-842A-E67F1DF26012}"/>
    <cellStyle name="Normal 5 5 2 3 3" xfId="24108" xr:uid="{08270BC0-03A8-4D8E-9CA0-69EF0E60CE7C}"/>
    <cellStyle name="Normal 5 5 2 4" xfId="10227" xr:uid="{EE4074B8-363C-4032-A567-8B0F9B25D8B0}"/>
    <cellStyle name="Normal 5 5 2 4 2" xfId="26884" xr:uid="{32988D4A-D1F0-487A-8B99-5B99B44196BD}"/>
    <cellStyle name="Normal 5 5 2 5" xfId="18556" xr:uid="{CF719409-7358-4F42-9BCE-E05B851CBEA6}"/>
    <cellStyle name="Normal 5 5 2 6" xfId="34238" xr:uid="{780A0D6B-E0BD-496F-BF9F-BFA5E8CB24CB}"/>
    <cellStyle name="Normal 5 5 2 7" xfId="35738" xr:uid="{A8F93BC2-5D7B-4128-A822-8B7B593D6348}"/>
    <cellStyle name="Normal 5 5 3" xfId="3346" xr:uid="{807FE0DD-D13E-4001-AE15-568F3A9FB024}"/>
    <cellStyle name="Normal 5 5 3 2" xfId="11676" xr:uid="{50F30C49-70CC-4655-B579-96AF4AB981DE}"/>
    <cellStyle name="Normal 5 5 3 2 2" xfId="28333" xr:uid="{775EC5C6-8B73-46FB-9550-BCECB44825D6}"/>
    <cellStyle name="Normal 5 5 3 3" xfId="20005" xr:uid="{F9D789FF-3FA6-4516-89DC-038605A03669}"/>
    <cellStyle name="Normal 5 5 3 4" xfId="35739" xr:uid="{98550B61-606C-45E5-96B9-76F8B1ADE9AF}"/>
    <cellStyle name="Normal 5 5 4" xfId="6122" xr:uid="{4B2E1C24-A1FF-4B52-B661-613C7C25DEC6}"/>
    <cellStyle name="Normal 5 5 4 2" xfId="14452" xr:uid="{C07E15A8-FDB5-4844-96B1-80B1C743B984}"/>
    <cellStyle name="Normal 5 5 4 2 2" xfId="31109" xr:uid="{98B44B85-B27E-459D-BE79-3A5E57FAD8B0}"/>
    <cellStyle name="Normal 5 5 4 3" xfId="22781" xr:uid="{2F307968-C7EC-494C-BE5A-8888A356A794}"/>
    <cellStyle name="Normal 5 5 4 4" xfId="35740" xr:uid="{363596E2-0D6D-4F68-AA1B-D50F295B6046}"/>
    <cellStyle name="Normal 5 5 5" xfId="8900" xr:uid="{A13F396F-7690-4BAB-B0DC-8DAAB042D7D9}"/>
    <cellStyle name="Normal 5 5 5 2" xfId="25557" xr:uid="{34FFDACD-D3D0-44C1-8512-AD8C8BF96E8D}"/>
    <cellStyle name="Normal 5 5 5 3" xfId="35741" xr:uid="{E7A4EED4-B5C8-403F-A1F9-33D7BBC85700}"/>
    <cellStyle name="Normal 5 5 6" xfId="17229" xr:uid="{5379722B-153F-469B-BF71-679CF8261747}"/>
    <cellStyle name="Normal 5 5 6 2" xfId="35742" xr:uid="{F493143F-F106-4D8A-898C-800AE13F587D}"/>
    <cellStyle name="Normal 5 5 7" xfId="34094" xr:uid="{A899DB19-E28C-4429-9938-F71B7E97439C}"/>
    <cellStyle name="Normal 5 5 7 2" xfId="35743" xr:uid="{B031FF77-9D56-462D-B454-2E899CE5BE57}"/>
    <cellStyle name="Normal 5 5 8" xfId="35744" xr:uid="{966D97FA-1229-4CFD-A35B-5A409EBBD7B3}"/>
    <cellStyle name="Normal 5 5 9" xfId="35737" xr:uid="{8B2A03BD-1BE1-4D74-B1FB-CD2EEEC8FE3F}"/>
    <cellStyle name="Normal 5 6" xfId="1030" xr:uid="{4481D918-4568-42EB-A94B-062FCD44F272}"/>
    <cellStyle name="Normal 5 6 2" xfId="2358" xr:uid="{F79F6867-0969-4C56-96C2-F90DC2FC1BC6}"/>
    <cellStyle name="Normal 5 6 2 2" xfId="5148" xr:uid="{95E90B8C-A9A7-4BA9-BA7F-7E5B3D8FE7E4}"/>
    <cellStyle name="Normal 5 6 2 2 2" xfId="13478" xr:uid="{4D372F4E-F965-409E-B73E-921C7AE101E9}"/>
    <cellStyle name="Normal 5 6 2 2 2 2" xfId="30135" xr:uid="{EBA670AF-AAD2-490C-A79C-306E383C0F33}"/>
    <cellStyle name="Normal 5 6 2 2 3" xfId="21807" xr:uid="{0F1667A7-F342-49B9-A8D6-B0BC8B7FA831}"/>
    <cellStyle name="Normal 5 6 2 3" xfId="7924" xr:uid="{044C0688-689F-46DF-8567-C5DA024E569E}"/>
    <cellStyle name="Normal 5 6 2 3 2" xfId="16254" xr:uid="{0AA5407F-1933-4264-8E2B-17511BD59183}"/>
    <cellStyle name="Normal 5 6 2 3 2 2" xfId="32911" xr:uid="{13F48F88-9560-4C8D-A6F3-37A4DE4639F9}"/>
    <cellStyle name="Normal 5 6 2 3 3" xfId="24583" xr:uid="{3D5F8CDC-EB13-46F7-B428-C9B3A092B1FA}"/>
    <cellStyle name="Normal 5 6 2 4" xfId="10702" xr:uid="{BBA5006B-45B0-4CA8-8DC4-007686B24653}"/>
    <cellStyle name="Normal 5 6 2 4 2" xfId="27359" xr:uid="{33A8629E-520F-419F-998D-DB39250B644B}"/>
    <cellStyle name="Normal 5 6 2 5" xfId="19031" xr:uid="{E6481196-87B1-479D-9E0C-DD7E8FE52069}"/>
    <cellStyle name="Normal 5 6 3" xfId="3821" xr:uid="{B595B0A6-CAC8-4B2B-81FD-3BF6E227D1C4}"/>
    <cellStyle name="Normal 5 6 3 2" xfId="12151" xr:uid="{F4D699B2-64ED-4617-8D10-0F0DF6EF16CE}"/>
    <cellStyle name="Normal 5 6 3 2 2" xfId="28808" xr:uid="{8687F3DC-E6BF-4D93-AAFD-35445B099271}"/>
    <cellStyle name="Normal 5 6 3 3" xfId="20480" xr:uid="{D3083D64-152F-4E32-BB53-13C799FC626B}"/>
    <cellStyle name="Normal 5 6 4" xfId="6597" xr:uid="{3E46037E-3EE1-447C-B8C1-9245F72E64AE}"/>
    <cellStyle name="Normal 5 6 4 2" xfId="14927" xr:uid="{E5548B17-17AF-4277-8A9E-E5B3636D9926}"/>
    <cellStyle name="Normal 5 6 4 2 2" xfId="31584" xr:uid="{C0B4357B-002B-46BE-B7A0-FCBB61BC324D}"/>
    <cellStyle name="Normal 5 6 4 3" xfId="23256" xr:uid="{DCAD1823-CDDD-49A4-B6A1-D34037FCB157}"/>
    <cellStyle name="Normal 5 6 5" xfId="9375" xr:uid="{E5C8DD34-0EB9-4A0E-8A6C-488A236DBA45}"/>
    <cellStyle name="Normal 5 6 5 2" xfId="26032" xr:uid="{6B183593-E3CE-45C8-9DC7-EBFE4058CE89}"/>
    <cellStyle name="Normal 5 6 6" xfId="17704" xr:uid="{A5199BF4-0AC4-43E2-8B8D-FE3506089009}"/>
    <cellStyle name="Normal 5 6 7" xfId="34138" xr:uid="{D6B7C858-C622-4EAA-BF86-520D0D471CF4}"/>
    <cellStyle name="Normal 5 7" xfId="1291" xr:uid="{1F091FDC-4890-4318-A799-AFCC05D8B68B}"/>
    <cellStyle name="Normal 5 7 2" xfId="2619" xr:uid="{878505EA-E018-40F1-B0F6-7ED916F19468}"/>
    <cellStyle name="Normal 5 7 2 2" xfId="5409" xr:uid="{793B286D-B25D-47BA-905C-31398BD7125F}"/>
    <cellStyle name="Normal 5 7 2 2 2" xfId="13739" xr:uid="{93C4CB43-4686-4091-9FEC-ED9A0A353265}"/>
    <cellStyle name="Normal 5 7 2 2 2 2" xfId="30396" xr:uid="{853E838E-F198-4625-96A4-7284AB50E409}"/>
    <cellStyle name="Normal 5 7 2 2 3" xfId="22068" xr:uid="{4137287D-0DFA-43C4-A42F-16D5F0BDBDA0}"/>
    <cellStyle name="Normal 5 7 2 3" xfId="8185" xr:uid="{797929E7-8FA7-4763-B963-0A5C94A784F8}"/>
    <cellStyle name="Normal 5 7 2 3 2" xfId="16515" xr:uid="{59EEC5BD-9CC4-40E0-A6AB-26C29A1EDC56}"/>
    <cellStyle name="Normal 5 7 2 3 2 2" xfId="33172" xr:uid="{76F426F2-85BB-409F-BB9F-C2CB21BC1A86}"/>
    <cellStyle name="Normal 5 7 2 3 3" xfId="24844" xr:uid="{9EFFE249-C8CD-4AE6-8FA8-E7E25840988E}"/>
    <cellStyle name="Normal 5 7 2 4" xfId="10963" xr:uid="{6B8915F4-77B7-4496-A9ED-34E0211753B7}"/>
    <cellStyle name="Normal 5 7 2 4 2" xfId="27620" xr:uid="{CC898D9A-D08E-45EF-9538-CEE80D881E71}"/>
    <cellStyle name="Normal 5 7 2 5" xfId="19292" xr:uid="{B1FF1525-E347-458F-A3A9-1AC6C26BF126}"/>
    <cellStyle name="Normal 5 7 3" xfId="4082" xr:uid="{AFC21916-53C5-4117-BB05-CD34E49DBF14}"/>
    <cellStyle name="Normal 5 7 3 2" xfId="12412" xr:uid="{5EC087A2-115D-4AA9-BED2-967E50A82708}"/>
    <cellStyle name="Normal 5 7 3 2 2" xfId="29069" xr:uid="{BB014669-AAC7-4EDA-89ED-82EFAEDAEEFA}"/>
    <cellStyle name="Normal 5 7 3 3" xfId="20741" xr:uid="{C96C0A1A-71FF-4A51-852B-4754BA104724}"/>
    <cellStyle name="Normal 5 7 4" xfId="6858" xr:uid="{A17B6842-9BC8-4A9E-85EE-9882CF9F2BB8}"/>
    <cellStyle name="Normal 5 7 4 2" xfId="15188" xr:uid="{E781C048-99BD-4237-AA3C-A62763D2C817}"/>
    <cellStyle name="Normal 5 7 4 2 2" xfId="31845" xr:uid="{619E5852-C98E-42BF-9E23-83AB00218DCF}"/>
    <cellStyle name="Normal 5 7 4 3" xfId="23517" xr:uid="{E1EA4C4E-296C-4D59-B346-F8278B950B44}"/>
    <cellStyle name="Normal 5 7 5" xfId="9636" xr:uid="{67E397A8-DB65-49E1-8581-0EE6CB649A86}"/>
    <cellStyle name="Normal 5 7 5 2" xfId="26293" xr:uid="{4052A611-B5D3-4242-B434-245A21542A0C}"/>
    <cellStyle name="Normal 5 7 6" xfId="17965" xr:uid="{204528D9-2AC4-4B50-A0C8-268C94AA5C1A}"/>
    <cellStyle name="Normal 5 7 7" xfId="34222" xr:uid="{4D8BA15C-194C-4917-93BC-5E2C11D37650}"/>
    <cellStyle name="Normal 5 7 8" xfId="35745" xr:uid="{27D882A5-5C8C-456C-ABD7-B81F600F9999}"/>
    <cellStyle name="Normal 5 8" xfId="1409" xr:uid="{52D573F6-AE92-4E32-A869-45CCE3D1DAD1}"/>
    <cellStyle name="Normal 5 8 2" xfId="4200" xr:uid="{B1DCFE8D-2D19-4FA0-9230-8D50A5C697DA}"/>
    <cellStyle name="Normal 5 8 2 2" xfId="12530" xr:uid="{E8EBBAD4-21D9-4448-A94F-150BFF45B099}"/>
    <cellStyle name="Normal 5 8 2 2 2" xfId="29187" xr:uid="{5625F0A9-BBAF-45CF-8027-F3894AD41BC1}"/>
    <cellStyle name="Normal 5 8 2 3" xfId="20859" xr:uid="{13B6EF29-8408-4956-86A6-6ECE5C6E0421}"/>
    <cellStyle name="Normal 5 8 3" xfId="6976" xr:uid="{676446B2-EFFC-49E3-B7D6-521DDB137F4F}"/>
    <cellStyle name="Normal 5 8 3 2" xfId="15306" xr:uid="{D551C693-4F47-45EF-BABD-F16E194FF9AC}"/>
    <cellStyle name="Normal 5 8 3 2 2" xfId="31963" xr:uid="{1D333BF5-C71E-462C-BFEA-6B9D2559CC56}"/>
    <cellStyle name="Normal 5 8 3 3" xfId="23635" xr:uid="{BB8A8DA9-512C-4729-8D13-6BF0E1400D6D}"/>
    <cellStyle name="Normal 5 8 4" xfId="9754" xr:uid="{B935D237-4735-4ACD-85D2-4EA9D2C2879F}"/>
    <cellStyle name="Normal 5 8 4 2" xfId="26411" xr:uid="{1CB67CBF-A980-4C9D-BC31-9D120800E0FF}"/>
    <cellStyle name="Normal 5 8 5" xfId="18083" xr:uid="{48675576-5CA6-4D96-99E2-889FA364E969}"/>
    <cellStyle name="Normal 5 8 6" xfId="34060" xr:uid="{4F9B5745-8AD2-4AEE-B817-9ED014FFDA84}"/>
    <cellStyle name="Normal 5 8 7" xfId="35746" xr:uid="{510B3324-9107-42CC-876D-1487FD9A0982}"/>
    <cellStyle name="Normal 5 9" xfId="2872" xr:uid="{D95FDAEB-A210-4799-B3AC-5D0F8521FA2A}"/>
    <cellStyle name="Normal 5 9 2" xfId="11203" xr:uid="{EDE1E672-847E-4F39-96F4-C983911E1A65}"/>
    <cellStyle name="Normal 5 9 2 2" xfId="27860" xr:uid="{C59E045E-00EB-4770-AA90-A4315924C3B1}"/>
    <cellStyle name="Normal 5 9 3" xfId="19532" xr:uid="{D5B80861-9135-4B82-8550-AE663F4D557F}"/>
    <cellStyle name="Normal 5 9 4" xfId="35747" xr:uid="{F6AB1296-1B1F-4878-B04C-16AEE8FF326F}"/>
    <cellStyle name="Normal 6" xfId="122" xr:uid="{8931EF65-1B7E-4434-9D73-E39978E40005}"/>
    <cellStyle name="Normal 6 10" xfId="34205" xr:uid="{6CD05DC3-2054-493F-AE30-C690472E898C}"/>
    <cellStyle name="Normal 6 10 2" xfId="34240" xr:uid="{AAD95B82-12B7-4C7D-A109-F6F3ED36AAB3}"/>
    <cellStyle name="Normal 6 10 3" xfId="35749" xr:uid="{D4A63D72-6F08-4047-A900-E1D7698188B1}"/>
    <cellStyle name="Normal 6 11" xfId="34239" xr:uid="{6F7A410B-9BC8-476F-8B2D-978BC1937DFB}"/>
    <cellStyle name="Normal 6 11 2" xfId="35750" xr:uid="{B4AA4654-8E78-4D78-9153-E9110D4B34E1}"/>
    <cellStyle name="Normal 6 12" xfId="33939" xr:uid="{34A9B591-A064-48F6-AC78-39EE677E77B5}"/>
    <cellStyle name="Normal 6 12 2" xfId="35751" xr:uid="{3A083B08-93A4-4210-8FB5-92BAAAE6C3AB}"/>
    <cellStyle name="Normal 6 13" xfId="35748" xr:uid="{23AC15A7-F0B1-4AAC-88EE-838A897D1656}"/>
    <cellStyle name="Normal 6 14" xfId="34683" xr:uid="{B87AD2B3-4E36-4720-929F-7CC8A7182266}"/>
    <cellStyle name="Normal 6 2" xfId="2721" xr:uid="{E3C940AD-FAF0-4191-A9C6-B1CAA57E863A}"/>
    <cellStyle name="Normal 6 2 2" xfId="33668" xr:uid="{2FCD4642-A1CE-452D-A3EA-8C4BB06E4EB0}"/>
    <cellStyle name="Normal 6 2 2 10" xfId="35752" xr:uid="{473A18C3-C1D6-4F32-8D5A-C11693B2B3E0}"/>
    <cellStyle name="Normal 6 2 2 11" xfId="35753" xr:uid="{B095765E-2138-4514-8475-999DD07BF0BB}"/>
    <cellStyle name="Normal 6 2 2 12" xfId="35754" xr:uid="{4FDC630F-601B-4A0A-A905-B65EAADA4868}"/>
    <cellStyle name="Normal 6 2 2 13" xfId="35755" xr:uid="{F8D9010F-422E-4104-8F8E-252F22F25066}"/>
    <cellStyle name="Normal 6 2 2 2" xfId="34086" xr:uid="{BEB9DEF6-ECE0-42BB-8C28-DC5DE91D5162}"/>
    <cellStyle name="Normal 6 2 2 2 2" xfId="34105" xr:uid="{5F1F5FAC-DD8B-462C-923D-1DAD893902E5}"/>
    <cellStyle name="Normal 6 2 2 2 2 2" xfId="34244" xr:uid="{F017495B-4EA5-46D8-9C3F-A71A1D72BD3B}"/>
    <cellStyle name="Normal 6 2 2 2 3" xfId="34243" xr:uid="{24B59BF0-DD09-4E7E-B786-098D366E935D}"/>
    <cellStyle name="Normal 6 2 2 3" xfId="34104" xr:uid="{E3766604-D476-4A2E-8F7F-842D06613F9A}"/>
    <cellStyle name="Normal 6 2 2 3 2" xfId="34245" xr:uid="{7EEF48B8-9288-4616-A6B3-6F1868ED96DC}"/>
    <cellStyle name="Normal 6 2 2 4" xfId="34242" xr:uid="{2A162A8C-4720-4242-AD5E-435395B48F69}"/>
    <cellStyle name="Normal 6 2 2 5" xfId="34077" xr:uid="{01D493FB-F127-48A7-AD65-18738FF7D82E}"/>
    <cellStyle name="Normal 6 2 2 6" xfId="35756" xr:uid="{24351B9D-CB45-41AF-B83B-96157798986B}"/>
    <cellStyle name="Normal 6 2 2 7" xfId="35757" xr:uid="{68AB2AB1-5EBA-4B63-A210-941E72FB6FBA}"/>
    <cellStyle name="Normal 6 2 2 8" xfId="35758" xr:uid="{8B0D0BB0-B965-42C4-A8D5-731009E4E815}"/>
    <cellStyle name="Normal 6 2 2 9" xfId="35759" xr:uid="{25DDF05D-4D49-4E16-9EA7-4E725A6F219E}"/>
    <cellStyle name="Normal 6 2 3" xfId="34085" xr:uid="{D2758D9C-24C8-4680-8BC7-A7F45CBE4E14}"/>
    <cellStyle name="Normal 6 2 3 2" xfId="34106" xr:uid="{1C15BDFA-7EB5-4C73-A881-4DD25CEA12ED}"/>
    <cellStyle name="Normal 6 2 3 2 2" xfId="34247" xr:uid="{7CD308C7-7F8F-496D-B57C-EDCC5D17B7B8}"/>
    <cellStyle name="Normal 6 2 3 3" xfId="34246" xr:uid="{BD96CC11-16A3-47FB-AC43-C6632425DFF9}"/>
    <cellStyle name="Normal 6 2 3 4" xfId="35760" xr:uid="{C78D88CF-E2BE-4989-BDB2-EFA994AFBA97}"/>
    <cellStyle name="Normal 6 2 4" xfId="34103" xr:uid="{92E35B39-E80D-4346-8CE8-15FCEBB34627}"/>
    <cellStyle name="Normal 6 2 4 2" xfId="34248" xr:uid="{E760174B-5A37-4D92-986B-E707EC59A23C}"/>
    <cellStyle name="Normal 6 2 4 3" xfId="35761" xr:uid="{CF74189B-900A-4864-802A-5DBEE3F457A7}"/>
    <cellStyle name="Normal 6 2 5" xfId="34206" xr:uid="{D32AEDF1-12D2-41EB-B677-8A16425B4DCB}"/>
    <cellStyle name="Normal 6 2 5 2" xfId="34249" xr:uid="{9B44B189-175E-4FFE-8293-22400054B9F1}"/>
    <cellStyle name="Normal 6 2 5 3" xfId="35762" xr:uid="{CF8C760C-48E2-4BEF-A5A4-51DD8BB976F8}"/>
    <cellStyle name="Normal 6 2 6" xfId="34241" xr:uid="{FFD7251A-C299-47F1-BFC7-9E813C3D55E0}"/>
    <cellStyle name="Normal 6 2 6 2" xfId="35763" xr:uid="{E6437B4C-E92F-4BFE-B49C-C5C354C9944B}"/>
    <cellStyle name="Normal 6 2 7" xfId="34070" xr:uid="{54A36D7C-5D02-4085-9CE3-3496269B1C83}"/>
    <cellStyle name="Normal 6 2 7 2" xfId="35764" xr:uid="{87C43787-6297-43F1-ADCC-466828F65BAA}"/>
    <cellStyle name="Normal 6 2 8" xfId="35765" xr:uid="{642D9D9B-66C2-4DB1-9264-BB47B0104BE5}"/>
    <cellStyle name="Normal 6 3" xfId="2842" xr:uid="{065B131B-901E-4471-AA0F-74EC41F5038E}"/>
    <cellStyle name="Normal 6 3 2" xfId="5620" xr:uid="{98307200-6929-4B89-9844-FC8520A99CE1}"/>
    <cellStyle name="Normal 6 3 2 2" xfId="13950" xr:uid="{2DF66CDD-B924-4336-A1E4-AB6E3E389858}"/>
    <cellStyle name="Normal 6 3 2 2 2" xfId="30607" xr:uid="{F82763AE-0488-4824-B64E-7BD8D21A7D9F}"/>
    <cellStyle name="Normal 6 3 2 2 2 2" xfId="34253" xr:uid="{B14F569A-4D76-45ED-B6A6-3F1479F75DEC}"/>
    <cellStyle name="Normal 6 3 2 2 2 3" xfId="34109" xr:uid="{1960EE32-4F51-4EFB-8303-2E1F73FC86A5}"/>
    <cellStyle name="Normal 6 3 2 2 3" xfId="34252" xr:uid="{C40E60AC-7582-4794-8E5F-CE639478B6DF}"/>
    <cellStyle name="Normal 6 3 2 2 4" xfId="34088" xr:uid="{75365D8B-4ABF-4BEF-9FA2-90D63A99C182}"/>
    <cellStyle name="Normal 6 3 2 3" xfId="22279" xr:uid="{91682F83-94D0-424A-8530-5A738E7EC43D}"/>
    <cellStyle name="Normal 6 3 2 3 2" xfId="34254" xr:uid="{C2B9804E-5A65-4C91-9463-901C2E0F7119}"/>
    <cellStyle name="Normal 6 3 2 3 3" xfId="34108" xr:uid="{2906DF06-F507-463C-9D69-41B035FF5478}"/>
    <cellStyle name="Normal 6 3 2 4" xfId="34251" xr:uid="{3D2FD9B4-F83C-400A-BEAF-95B23BA333E0}"/>
    <cellStyle name="Normal 6 3 2 5" xfId="34079" xr:uid="{BA5582B5-020B-4DEA-93FE-BC875086A78B}"/>
    <cellStyle name="Normal 6 3 2 6" xfId="35767" xr:uid="{A2340D53-BEB9-4ADC-8160-0281FC8CE2B0}"/>
    <cellStyle name="Normal 6 3 3" xfId="8396" xr:uid="{63C90EF7-973F-4E04-B520-925744F6F687}"/>
    <cellStyle name="Normal 6 3 3 2" xfId="16726" xr:uid="{30D7BC13-97CA-4993-B1B0-20C938970916}"/>
    <cellStyle name="Normal 6 3 3 2 2" xfId="33383" xr:uid="{526AB12A-1E43-4B56-BCB1-8F39671026C8}"/>
    <cellStyle name="Normal 6 3 3 2 2 2" xfId="34256" xr:uid="{6961ADCD-E34B-4DC8-80B6-C065CD56C282}"/>
    <cellStyle name="Normal 6 3 3 2 3" xfId="34110" xr:uid="{472C9CCC-17FC-4BCF-892A-D2CE9246E171}"/>
    <cellStyle name="Normal 6 3 3 3" xfId="25055" xr:uid="{8D06E3D4-056B-48AC-8F19-CB84A751E24F}"/>
    <cellStyle name="Normal 6 3 3 3 2" xfId="34255" xr:uid="{775FFF0B-A9D0-48DF-AA7C-BEB13ECC5163}"/>
    <cellStyle name="Normal 6 3 3 4" xfId="34087" xr:uid="{C9CCB4DA-C6E4-40C1-9C70-73ADC08A4882}"/>
    <cellStyle name="Normal 6 3 3 5" xfId="35768" xr:uid="{164FDD62-9324-4CD1-ACC4-39C340C79518}"/>
    <cellStyle name="Normal 6 3 4" xfId="11174" xr:uid="{E5A8FDD8-A866-4BD9-A989-7C82F6AD2370}"/>
    <cellStyle name="Normal 6 3 4 2" xfId="27831" xr:uid="{3356B060-BF9B-4087-99B8-DF1387F92727}"/>
    <cellStyle name="Normal 6 3 4 2 2" xfId="34257" xr:uid="{97DC3C3B-A5D5-4052-8C2C-2CA582448778}"/>
    <cellStyle name="Normal 6 3 4 3" xfId="34107" xr:uid="{20350F8F-5336-4B5A-8F3B-0E8BCFA3FA3D}"/>
    <cellStyle name="Normal 6 3 4 4" xfId="35769" xr:uid="{B7C52AF0-EB1F-4BD7-8695-ED3E0286B5EC}"/>
    <cellStyle name="Normal 6 3 5" xfId="19503" xr:uid="{131938B2-F6D3-409E-A1E8-A2EFA4ECEB0E}"/>
    <cellStyle name="Normal 6 3 5 2" xfId="34250" xr:uid="{7607C0EF-7CDC-4C4B-86C4-9D7E29C77680}"/>
    <cellStyle name="Normal 6 3 5 3" xfId="35770" xr:uid="{BAE7B821-0B56-4C74-9610-CD9997D74E57}"/>
    <cellStyle name="Normal 6 3 6" xfId="34072" xr:uid="{38392567-1133-4E66-864A-BE1BF93B144F}"/>
    <cellStyle name="Normal 6 3 6 2" xfId="35771" xr:uid="{ACB11547-9694-43A5-AAD3-CB8F6C452D9F}"/>
    <cellStyle name="Normal 6 3 7" xfId="35772" xr:uid="{6BDEE09C-9E8F-467D-8991-B1856384CB28}"/>
    <cellStyle name="Normal 6 3 8" xfId="35773" xr:uid="{52E669BF-FE62-4F25-BCE9-D4F71954AD1D}"/>
    <cellStyle name="Normal 6 3 9" xfId="35766" xr:uid="{129A89D1-96F2-4A06-B804-9BCBDADBC378}"/>
    <cellStyle name="Normal 6 4" xfId="33393" xr:uid="{4D6D0235-A9B9-4B49-935F-902722B12EDF}"/>
    <cellStyle name="Normal 6 4 2" xfId="34089" xr:uid="{36669719-B5F6-4DAB-BC36-53BED36AD32B}"/>
    <cellStyle name="Normal 6 4 2 2" xfId="34112" xr:uid="{32F73376-BBB2-4B06-BDA5-CA8B9A7D194C}"/>
    <cellStyle name="Normal 6 4 2 2 2" xfId="34260" xr:uid="{C183B2E9-44F3-4BE8-A813-E1E49909E14D}"/>
    <cellStyle name="Normal 6 4 2 3" xfId="34259" xr:uid="{3D486089-84ED-4DF7-B2FE-8C75A5870237}"/>
    <cellStyle name="Normal 6 4 2 4" xfId="35774" xr:uid="{4E596087-ADC8-4AF3-9D08-0FB131F6C555}"/>
    <cellStyle name="Normal 6 4 3" xfId="34111" xr:uid="{0FFC65F0-0DD4-49BD-9DD8-B6063C099B31}"/>
    <cellStyle name="Normal 6 4 3 2" xfId="34261" xr:uid="{2EA0C696-0326-4304-A5BC-806CE0CD1A04}"/>
    <cellStyle name="Normal 6 4 3 3" xfId="35775" xr:uid="{82A2F40C-8DBD-46DD-8CF3-C09E482B59DB}"/>
    <cellStyle name="Normal 6 4 4" xfId="34258" xr:uid="{79A7B90B-89CD-4711-AE69-2DB361F6C918}"/>
    <cellStyle name="Normal 6 4 4 2" xfId="35776" xr:uid="{4F3C21DE-B81A-4740-9FAA-D16478ACA38E}"/>
    <cellStyle name="Normal 6 4 5" xfId="34074" xr:uid="{95124227-0A36-4916-BA2D-6BBE987F8980}"/>
    <cellStyle name="Normal 6 4 5 2" xfId="35777" xr:uid="{B7C04A6F-3E88-4918-8ABC-618255EF46E6}"/>
    <cellStyle name="Normal 6 4 6" xfId="35778" xr:uid="{C03D7118-BDCB-4710-91DF-CE32EB6E9026}"/>
    <cellStyle name="Normal 6 4 7" xfId="35779" xr:uid="{6E0DCA80-1DFD-47E5-8F33-D542B96E1655}"/>
    <cellStyle name="Normal 6 4 8" xfId="35780" xr:uid="{FDA09941-2ABA-4345-B6C4-28CFDD942424}"/>
    <cellStyle name="Normal 6 5" xfId="34084" xr:uid="{B645D7DB-BF5A-4977-99BB-B3225E659523}"/>
    <cellStyle name="Normal 6 5 2" xfId="34113" xr:uid="{218BADC3-21BF-40FC-8C53-AD572C69CBCB}"/>
    <cellStyle name="Normal 6 5 2 2" xfId="34263" xr:uid="{022B6829-5CF8-4225-AAA5-4C79500B2047}"/>
    <cellStyle name="Normal 6 5 2 3" xfId="35782" xr:uid="{C2FBA4DC-C8DE-4134-A0F7-4A0B473BC8F2}"/>
    <cellStyle name="Normal 6 5 3" xfId="34262" xr:uid="{E0AAFD96-D133-47C8-8C4D-9413F007D434}"/>
    <cellStyle name="Normal 6 5 3 2" xfId="35783" xr:uid="{C266A111-A724-4B48-ABE3-8C8DD9F9B10F}"/>
    <cellStyle name="Normal 6 5 4" xfId="35784" xr:uid="{B5EA23BA-D57D-4B4B-9261-57D8877AC285}"/>
    <cellStyle name="Normal 6 5 5" xfId="35785" xr:uid="{CDF99EE5-8C9B-49A9-98B4-829D6AA8FCCF}"/>
    <cellStyle name="Normal 6 5 6" xfId="35786" xr:uid="{A31BC7C5-F50F-474A-BE7E-158C8B2CEAF9}"/>
    <cellStyle name="Normal 6 5 7" xfId="35787" xr:uid="{1FE67D45-96A8-4DB4-A13F-E719180CA9BA}"/>
    <cellStyle name="Normal 6 5 8" xfId="35788" xr:uid="{01E6EFD9-C5DA-48D6-BB72-3197E0581803}"/>
    <cellStyle name="Normal 6 5 9" xfId="35781" xr:uid="{2A5C2123-AC93-4D04-AC6C-90F3D356AF64}"/>
    <cellStyle name="Normal 6 6" xfId="34102" xr:uid="{16D97F96-4C16-4A6C-9063-719A1ED178EB}"/>
    <cellStyle name="Normal 6 6 2" xfId="34264" xr:uid="{80C8EECD-6C19-48CB-AEB2-D27F95FD7AB4}"/>
    <cellStyle name="Normal 6 6 3" xfId="35789" xr:uid="{2EFD8DC2-4F75-411E-B7D8-9C726FEE0096}"/>
    <cellStyle name="Normal 6 7" xfId="34139" xr:uid="{C85AA11E-EAEA-4616-89FE-98922DEA32F2}"/>
    <cellStyle name="Normal 6 7 2" xfId="34265" xr:uid="{E614BA43-E675-423A-9A84-6A1C41E714C0}"/>
    <cellStyle name="Normal 6 7 3" xfId="35790" xr:uid="{5B3B8498-7B4D-4CEE-90C2-74BB8D5A17AA}"/>
    <cellStyle name="Normal 6 8" xfId="34175" xr:uid="{A9C475C5-4276-4427-8F1B-1DE1309701BF}"/>
    <cellStyle name="Normal 6 8 2" xfId="34266" xr:uid="{EC223103-3490-4224-89FB-C41F2CE1BBB6}"/>
    <cellStyle name="Normal 6 8 3" xfId="35791" xr:uid="{0D0EEF35-88BB-4DD4-B93C-D7C73F4ACCAB}"/>
    <cellStyle name="Normal 6 9" xfId="34178" xr:uid="{F1551120-55D4-45B7-9678-6521A960EB41}"/>
    <cellStyle name="Normal 6 9 2" xfId="34267" xr:uid="{FED24314-8A67-4BE7-A92F-AAB81616F61F}"/>
    <cellStyle name="Normal 6 9 3" xfId="35792" xr:uid="{C70E8749-9687-444C-931E-402471D34044}"/>
    <cellStyle name="Normal 7" xfId="102" xr:uid="{BE71BEDD-3DCF-4E5F-A63C-C482097F04AD}"/>
    <cellStyle name="Normal 7 10" xfId="8457" xr:uid="{69340ACD-5B6E-462E-9362-9C6C00879DE6}"/>
    <cellStyle name="Normal 7 10 2" xfId="25114" xr:uid="{A6C62F0E-806A-4DE2-BEE3-94FE94070994}"/>
    <cellStyle name="Normal 7 10 3" xfId="35793" xr:uid="{925C9C6B-F167-47FD-BBC3-AE04CA914202}"/>
    <cellStyle name="Normal 7 11" xfId="16786" xr:uid="{E4C2D2F6-65B1-4585-BE8D-2DAA89618638}"/>
    <cellStyle name="Normal 7 11 2" xfId="35794" xr:uid="{28AD22B5-1A18-4FC2-B192-ECC68E2A0F7C}"/>
    <cellStyle name="Normal 7 12" xfId="33820" xr:uid="{3285D925-5258-4B41-8F0C-18842B6AC243}"/>
    <cellStyle name="Normal 7 2" xfId="225" xr:uid="{7E2B264A-8A0D-402B-A307-4CF7E4CEF2DF}"/>
    <cellStyle name="Normal 7 2 10" xfId="34071" xr:uid="{268FC592-8345-4A77-8F65-9810B7DA3E48}"/>
    <cellStyle name="Normal 7 2 11" xfId="35795" xr:uid="{38409564-94CD-4BC7-BB9F-38033016482E}"/>
    <cellStyle name="Normal 7 2 2" xfId="467" xr:uid="{F841F1CC-D993-4E65-8BCA-5360681183A7}"/>
    <cellStyle name="Normal 7 2 2 2" xfId="944" xr:uid="{3EE035D9-2314-4726-A7C9-FA1BF8671AE1}"/>
    <cellStyle name="Normal 7 2 2 2 2" xfId="2272" xr:uid="{76C786FF-5AAC-42B3-B031-07E4D1BE105D}"/>
    <cellStyle name="Normal 7 2 2 2 2 2" xfId="5062" xr:uid="{99E80F53-1500-41B0-BDA5-65F3924B498F}"/>
    <cellStyle name="Normal 7 2 2 2 2 2 2" xfId="13392" xr:uid="{80C5152F-2CC5-4411-B8FE-FB1000E7D724}"/>
    <cellStyle name="Normal 7 2 2 2 2 2 2 2" xfId="30049" xr:uid="{425AF82A-C789-4A53-9DDA-5CA41C26DB25}"/>
    <cellStyle name="Normal 7 2 2 2 2 2 3" xfId="21721" xr:uid="{89929CD6-9D08-4A95-BBB2-6F2D6DEFF51B}"/>
    <cellStyle name="Normal 7 2 2 2 2 2 4" xfId="34272" xr:uid="{00AB2902-5B67-4F56-BC6E-57B04FDA0D61}"/>
    <cellStyle name="Normal 7 2 2 2 2 3" xfId="7838" xr:uid="{D320CA5A-4518-4720-BDDC-2A195335C99B}"/>
    <cellStyle name="Normal 7 2 2 2 2 3 2" xfId="16168" xr:uid="{F2F64B18-9482-47F3-A011-7DECC27BF6C1}"/>
    <cellStyle name="Normal 7 2 2 2 2 3 2 2" xfId="32825" xr:uid="{94F3CD2E-F2BE-43FA-9DB3-5376EFA5E83D}"/>
    <cellStyle name="Normal 7 2 2 2 2 3 3" xfId="24497" xr:uid="{A130DE12-3C79-4F19-8D09-9DCE3F37CFF1}"/>
    <cellStyle name="Normal 7 2 2 2 2 4" xfId="10616" xr:uid="{A1C904E4-9C1B-4DDB-B308-7D2DF0CD53DE}"/>
    <cellStyle name="Normal 7 2 2 2 2 4 2" xfId="27273" xr:uid="{4169C6B2-336A-4339-BB31-97BBA7D3AFBA}"/>
    <cellStyle name="Normal 7 2 2 2 2 5" xfId="18945" xr:uid="{D6609641-344B-40B3-AD8E-FB7555DBB11C}"/>
    <cellStyle name="Normal 7 2 2 2 2 6" xfId="34117" xr:uid="{993DBA0E-BB3B-4AF2-A04F-60F38714191F}"/>
    <cellStyle name="Normal 7 2 2 2 3" xfId="3735" xr:uid="{3995B59F-8D67-4CC8-9186-261FF092F318}"/>
    <cellStyle name="Normal 7 2 2 2 3 2" xfId="12065" xr:uid="{0CE4EBF5-835D-491C-A580-6254479F8699}"/>
    <cellStyle name="Normal 7 2 2 2 3 2 2" xfId="28722" xr:uid="{29D953BA-3548-49A5-8351-7B1243800579}"/>
    <cellStyle name="Normal 7 2 2 2 3 3" xfId="20394" xr:uid="{567336E7-690C-416A-BEBA-B952E76E7E0F}"/>
    <cellStyle name="Normal 7 2 2 2 3 4" xfId="34271" xr:uid="{53184506-C93A-46B4-81B9-32D10DD6447B}"/>
    <cellStyle name="Normal 7 2 2 2 4" xfId="6511" xr:uid="{FCD60A81-A794-4AE0-BF49-784D143A21E1}"/>
    <cellStyle name="Normal 7 2 2 2 4 2" xfId="14841" xr:uid="{7CD8B27C-2E9C-47A7-899D-2170537CF891}"/>
    <cellStyle name="Normal 7 2 2 2 4 2 2" xfId="31498" xr:uid="{7B1D0F14-2D02-4919-A3CF-80703B29E08F}"/>
    <cellStyle name="Normal 7 2 2 2 4 3" xfId="23170" xr:uid="{9D7C05E1-FD53-4D37-A838-FA5EFAC9748E}"/>
    <cellStyle name="Normal 7 2 2 2 5" xfId="9289" xr:uid="{7B953063-234E-422F-AF6D-3C05857862CA}"/>
    <cellStyle name="Normal 7 2 2 2 5 2" xfId="25946" xr:uid="{DF7D5E4A-EBF5-4C2A-9E97-898FC18D0120}"/>
    <cellStyle name="Normal 7 2 2 2 6" xfId="17618" xr:uid="{5FCC4523-2D50-4CF3-AFCE-A5E12C8A3DAD}"/>
    <cellStyle name="Normal 7 2 2 2 7" xfId="34092" xr:uid="{3B254C56-6BB2-4FA2-8926-E734D47D8387}"/>
    <cellStyle name="Normal 7 2 2 3" xfId="1797" xr:uid="{C7FB2EB9-7470-4860-A1E9-A39276B15A73}"/>
    <cellStyle name="Normal 7 2 2 3 2" xfId="4587" xr:uid="{F4E16CD2-5005-48AD-AFB9-F55924015D53}"/>
    <cellStyle name="Normal 7 2 2 3 2 2" xfId="12917" xr:uid="{65FBCFF1-5011-4CE8-AD9E-7DEE0CEFAF18}"/>
    <cellStyle name="Normal 7 2 2 3 2 2 2" xfId="29574" xr:uid="{B6D56565-7F4E-4912-B544-DF0D5FCB8931}"/>
    <cellStyle name="Normal 7 2 2 3 2 3" xfId="21246" xr:uid="{E25B92A0-25FE-4547-BFCB-6A271EB86E30}"/>
    <cellStyle name="Normal 7 2 2 3 2 4" xfId="34273" xr:uid="{DA9F8E78-55D3-4A4C-B0C8-449BC77F43DE}"/>
    <cellStyle name="Normal 7 2 2 3 3" xfId="7363" xr:uid="{DE37C8C4-69EC-43A8-A2B5-282CA80326AE}"/>
    <cellStyle name="Normal 7 2 2 3 3 2" xfId="15693" xr:uid="{989F3702-9CAA-4E63-9961-432FD4D10776}"/>
    <cellStyle name="Normal 7 2 2 3 3 2 2" xfId="32350" xr:uid="{811BE9B9-628D-40FE-864B-2C26E35796B5}"/>
    <cellStyle name="Normal 7 2 2 3 3 3" xfId="24022" xr:uid="{82B0A32D-0EDC-4BEB-ACB5-483BEDDD4973}"/>
    <cellStyle name="Normal 7 2 2 3 4" xfId="10141" xr:uid="{7FB1F011-4238-4774-9BF7-54B57CEA0222}"/>
    <cellStyle name="Normal 7 2 2 3 4 2" xfId="26798" xr:uid="{716DDD1B-F874-462A-B2D3-DD7F82F0DBDB}"/>
    <cellStyle name="Normal 7 2 2 3 5" xfId="18470" xr:uid="{64F53114-E42A-417F-A946-6F4043F6E79B}"/>
    <cellStyle name="Normal 7 2 2 3 6" xfId="34116" xr:uid="{535D871A-BD4E-4C1E-A014-44F71A856A46}"/>
    <cellStyle name="Normal 7 2 2 4" xfId="3260" xr:uid="{F7D06A3A-F68E-49C9-91BF-316CC9FB0AB6}"/>
    <cellStyle name="Normal 7 2 2 4 2" xfId="11590" xr:uid="{4BA35D7E-3D60-4DEE-842C-E4A487534604}"/>
    <cellStyle name="Normal 7 2 2 4 2 2" xfId="28247" xr:uid="{EA5BED26-9857-42A9-9F92-B1B222AFC706}"/>
    <cellStyle name="Normal 7 2 2 4 3" xfId="19919" xr:uid="{7B033273-42B6-43E4-8185-31AF1E927462}"/>
    <cellStyle name="Normal 7 2 2 4 4" xfId="34270" xr:uid="{8202F818-702C-4FEA-8D2A-7AA3EF60D754}"/>
    <cellStyle name="Normal 7 2 2 5" xfId="6036" xr:uid="{C3AD16B3-ABAD-4E45-ADB9-8F1B8940AB30}"/>
    <cellStyle name="Normal 7 2 2 5 2" xfId="14366" xr:uid="{1AD71879-F4D9-4F9D-BF06-C779B0F67B36}"/>
    <cellStyle name="Normal 7 2 2 5 2 2" xfId="31023" xr:uid="{E8883245-1D99-4B5F-B321-8C8ED2BD9670}"/>
    <cellStyle name="Normal 7 2 2 5 3" xfId="22695" xr:uid="{AFFD275D-9562-407E-93F8-4BAF6011F156}"/>
    <cellStyle name="Normal 7 2 2 6" xfId="8814" xr:uid="{07C53CC1-FC8B-4F65-8CB7-7281D4725281}"/>
    <cellStyle name="Normal 7 2 2 6 2" xfId="25471" xr:uid="{451316DD-9CC3-4815-9BF0-5A0D2EF5B17E}"/>
    <cellStyle name="Normal 7 2 2 7" xfId="17143" xr:uid="{BF32DB39-8A92-4A72-A4FB-A0FB7252ACA2}"/>
    <cellStyle name="Normal 7 2 2 8" xfId="34078" xr:uid="{A9E60CF1-C776-42EA-9A57-F4A6742202C3}"/>
    <cellStyle name="Normal 7 2 2 9" xfId="35796" xr:uid="{19D10563-67E1-4934-B3EE-5B968F4E01DC}"/>
    <cellStyle name="Normal 7 2 3" xfId="703" xr:uid="{6DAF4C78-B1A8-4EC8-A3AB-5BB90E12D488}"/>
    <cellStyle name="Normal 7 2 3 2" xfId="2033" xr:uid="{1F6DC0D7-EC95-46A2-A262-0680344EBE07}"/>
    <cellStyle name="Normal 7 2 3 2 2" xfId="4823" xr:uid="{113F55F2-42A2-46BA-B6C2-2DA9727A98EB}"/>
    <cellStyle name="Normal 7 2 3 2 2 2" xfId="13153" xr:uid="{41FA88D7-E200-4436-ABD8-37237A06126E}"/>
    <cellStyle name="Normal 7 2 3 2 2 2 2" xfId="29810" xr:uid="{E043748B-76AC-466D-B443-39960CD34CC8}"/>
    <cellStyle name="Normal 7 2 3 2 2 3" xfId="21482" xr:uid="{66FF751E-F149-44A7-9541-3AE6169BE31E}"/>
    <cellStyle name="Normal 7 2 3 2 2 4" xfId="34275" xr:uid="{0F2B035A-7106-45E5-8F5C-DCB7CFC4A9EB}"/>
    <cellStyle name="Normal 7 2 3 2 3" xfId="7599" xr:uid="{68649E27-0149-482E-B558-0CA805CFAB36}"/>
    <cellStyle name="Normal 7 2 3 2 3 2" xfId="15929" xr:uid="{D4585919-189F-4A79-BC86-04C746D19C6A}"/>
    <cellStyle name="Normal 7 2 3 2 3 2 2" xfId="32586" xr:uid="{5CAB39F6-F781-4514-AD31-6CA0A0B16D00}"/>
    <cellStyle name="Normal 7 2 3 2 3 3" xfId="24258" xr:uid="{EDC52552-332B-409F-B5F6-DF72D10E449C}"/>
    <cellStyle name="Normal 7 2 3 2 4" xfId="10377" xr:uid="{152D0AAC-A34C-4B5E-95B7-BA019655C4DF}"/>
    <cellStyle name="Normal 7 2 3 2 4 2" xfId="27034" xr:uid="{054E8E02-7B85-4443-8EFE-2451A2301FD7}"/>
    <cellStyle name="Normal 7 2 3 2 5" xfId="18706" xr:uid="{C9E98D6E-739F-4442-93F7-8E176BC3D414}"/>
    <cellStyle name="Normal 7 2 3 2 6" xfId="34118" xr:uid="{87241B66-046E-4D40-B07F-70C7386F8843}"/>
    <cellStyle name="Normal 7 2 3 3" xfId="3496" xr:uid="{FE0A8567-3495-4DDB-9CD7-CD86FC6070DE}"/>
    <cellStyle name="Normal 7 2 3 3 2" xfId="11826" xr:uid="{60436079-D4DA-45B7-9CED-03193D4B02FA}"/>
    <cellStyle name="Normal 7 2 3 3 2 2" xfId="28483" xr:uid="{A867F609-EE3E-450F-B128-D5A8FC05AC7E}"/>
    <cellStyle name="Normal 7 2 3 3 3" xfId="20155" xr:uid="{BE59C41D-12EE-4304-8BA8-D7C0045A8C08}"/>
    <cellStyle name="Normal 7 2 3 3 4" xfId="34274" xr:uid="{89B0B194-FD44-4958-97A2-84278A378E34}"/>
    <cellStyle name="Normal 7 2 3 4" xfId="6272" xr:uid="{2A1C552F-84F3-4CDE-AE72-2955659D5FDB}"/>
    <cellStyle name="Normal 7 2 3 4 2" xfId="14602" xr:uid="{1CEE3117-C40B-4AA0-A591-54F11E46915A}"/>
    <cellStyle name="Normal 7 2 3 4 2 2" xfId="31259" xr:uid="{D3BE3A4E-887A-4F59-AED8-FAD0C1A76709}"/>
    <cellStyle name="Normal 7 2 3 4 3" xfId="22931" xr:uid="{672804CB-575B-4C94-9A6B-CF1091550933}"/>
    <cellStyle name="Normal 7 2 3 5" xfId="9050" xr:uid="{D30D1FB0-5031-43AD-8C99-6EA29BEA0CBD}"/>
    <cellStyle name="Normal 7 2 3 5 2" xfId="25707" xr:uid="{CB6D2836-4FD3-47D9-B2B3-8D5A889C2363}"/>
    <cellStyle name="Normal 7 2 3 6" xfId="17379" xr:uid="{52137E03-2920-4427-AAC5-C2F9F6D58A59}"/>
    <cellStyle name="Normal 7 2 3 7" xfId="34091" xr:uid="{33B3C87B-22AC-4CF5-97C4-E69158AB7404}"/>
    <cellStyle name="Normal 7 2 3 8" xfId="35797" xr:uid="{346CC789-1120-4AB8-ABD8-CAF9A3EDD794}"/>
    <cellStyle name="Normal 7 2 4" xfId="1180" xr:uid="{C30FFE0C-72E0-4625-B55F-D7E7C57022BA}"/>
    <cellStyle name="Normal 7 2 4 2" xfId="2508" xr:uid="{96CF3572-FD2B-4B68-AD9D-FDBFD874DA02}"/>
    <cellStyle name="Normal 7 2 4 2 2" xfId="5298" xr:uid="{6006CD7A-9693-4551-BFA1-5A09AA7773BA}"/>
    <cellStyle name="Normal 7 2 4 2 2 2" xfId="13628" xr:uid="{05C98545-1220-4B27-959B-14338CF67224}"/>
    <cellStyle name="Normal 7 2 4 2 2 2 2" xfId="30285" xr:uid="{52F5084D-E6C3-47BD-8BB0-64A37465F41F}"/>
    <cellStyle name="Normal 7 2 4 2 2 3" xfId="21957" xr:uid="{02D58EAC-7DD8-4F9B-AEFA-44A1DFD747A2}"/>
    <cellStyle name="Normal 7 2 4 2 3" xfId="8074" xr:uid="{CFA3DA63-D387-49CA-B58F-AAB920A50F6C}"/>
    <cellStyle name="Normal 7 2 4 2 3 2" xfId="16404" xr:uid="{C17763FA-8AC6-4FFF-9E44-0E52DC898740}"/>
    <cellStyle name="Normal 7 2 4 2 3 2 2" xfId="33061" xr:uid="{02933DCF-C8BE-4F66-A0F0-F7718CCDCAF1}"/>
    <cellStyle name="Normal 7 2 4 2 3 3" xfId="24733" xr:uid="{419663EA-BD8D-4821-B20E-6D8ACD7E02A9}"/>
    <cellStyle name="Normal 7 2 4 2 4" xfId="10852" xr:uid="{C11E34FD-66C6-4DBA-9A37-3F6843A3D9B2}"/>
    <cellStyle name="Normal 7 2 4 2 4 2" xfId="27509" xr:uid="{4DD749DF-133D-48E1-9C7A-CDDBA1F35375}"/>
    <cellStyle name="Normal 7 2 4 2 5" xfId="19181" xr:uid="{F51C6758-B3DF-4322-90A4-3B8A6D38F12F}"/>
    <cellStyle name="Normal 7 2 4 2 6" xfId="34276" xr:uid="{CE35E9A4-0F7F-44F7-95FC-D2756BDA6A97}"/>
    <cellStyle name="Normal 7 2 4 3" xfId="3971" xr:uid="{BE9D0CBE-C408-415C-B0F3-FF4967621413}"/>
    <cellStyle name="Normal 7 2 4 3 2" xfId="12301" xr:uid="{2F0A24F6-C835-4907-9069-4198FF98BE4F}"/>
    <cellStyle name="Normal 7 2 4 3 2 2" xfId="28958" xr:uid="{B54AE29B-055B-4106-89D2-740F25375506}"/>
    <cellStyle name="Normal 7 2 4 3 3" xfId="20630" xr:uid="{F197E0B9-0941-4A58-9F4B-4B58630DB96C}"/>
    <cellStyle name="Normal 7 2 4 4" xfId="6747" xr:uid="{EDC2F5BE-4D87-4A2C-8191-32A43B023DC5}"/>
    <cellStyle name="Normal 7 2 4 4 2" xfId="15077" xr:uid="{C7C21698-DF9D-4263-8BBE-85E0A5351DD9}"/>
    <cellStyle name="Normal 7 2 4 4 2 2" xfId="31734" xr:uid="{FBBF2FE0-D4D4-4976-AABC-D965579699A4}"/>
    <cellStyle name="Normal 7 2 4 4 3" xfId="23406" xr:uid="{3ECFBF91-31A7-42BC-8C3A-4A757E95B42A}"/>
    <cellStyle name="Normal 7 2 4 5" xfId="9525" xr:uid="{A3704186-E8D2-4EBF-BB2A-1074ED10CE7C}"/>
    <cellStyle name="Normal 7 2 4 5 2" xfId="26182" xr:uid="{921BD234-67DE-40C0-8401-33629F54BBB0}"/>
    <cellStyle name="Normal 7 2 4 6" xfId="17854" xr:uid="{5B8A90B8-CA33-473E-B7E2-DD5E3F3DEFA7}"/>
    <cellStyle name="Normal 7 2 4 7" xfId="34115" xr:uid="{A4EC8DAC-1FC8-4F49-9772-08D60695BC9A}"/>
    <cellStyle name="Normal 7 2 4 8" xfId="35798" xr:uid="{0B822F63-3AB5-4229-8B01-8210F24E6E7C}"/>
    <cellStyle name="Normal 7 2 5" xfId="1560" xr:uid="{EF533FD3-75AA-4283-B96A-DE59E3B7D8DC}"/>
    <cellStyle name="Normal 7 2 5 2" xfId="4350" xr:uid="{69E8421A-5DB6-45DB-B517-59165D075EFE}"/>
    <cellStyle name="Normal 7 2 5 2 2" xfId="12680" xr:uid="{1298F5DC-F569-4525-BA97-05B5EE124B6D}"/>
    <cellStyle name="Normal 7 2 5 2 2 2" xfId="29337" xr:uid="{9593962F-FFA9-45DE-96F8-E279823A8956}"/>
    <cellStyle name="Normal 7 2 5 2 3" xfId="21009" xr:uid="{C03CF5ED-7ECD-4003-B27F-C0960A600A68}"/>
    <cellStyle name="Normal 7 2 5 2 4" xfId="34277" xr:uid="{7C4394C0-3342-4C70-A878-0C40AE3BEABC}"/>
    <cellStyle name="Normal 7 2 5 3" xfId="7126" xr:uid="{309B99D2-0629-4BB7-A779-2795E4B5D4AF}"/>
    <cellStyle name="Normal 7 2 5 3 2" xfId="15456" xr:uid="{B4D495FF-CC6C-4A83-927E-5B0AA28D8CF4}"/>
    <cellStyle name="Normal 7 2 5 3 2 2" xfId="32113" xr:uid="{5538F354-5D99-4342-99B7-A8B2743B3D1C}"/>
    <cellStyle name="Normal 7 2 5 3 3" xfId="23785" xr:uid="{ED087893-BED4-4C04-AFBE-B291208FD734}"/>
    <cellStyle name="Normal 7 2 5 4" xfId="9904" xr:uid="{15CAB72D-235E-4F7F-8408-36B5C8F98104}"/>
    <cellStyle name="Normal 7 2 5 4 2" xfId="26561" xr:uid="{C05828DD-F3EE-43B7-B438-928A863DAC62}"/>
    <cellStyle name="Normal 7 2 5 5" xfId="18233" xr:uid="{72D9EE66-6CD1-4324-ABFF-FE07A9F24D83}"/>
    <cellStyle name="Normal 7 2 5 6" xfId="34207" xr:uid="{1A4DE779-A718-4672-9C47-F36B398196A1}"/>
    <cellStyle name="Normal 7 2 5 7" xfId="35799" xr:uid="{1595778C-BC3D-47AA-8CA1-6E0BF13E50E1}"/>
    <cellStyle name="Normal 7 2 6" xfId="3023" xr:uid="{F5748AF6-03DF-4EC3-A2E2-E00BC70D24B2}"/>
    <cellStyle name="Normal 7 2 6 2" xfId="11353" xr:uid="{1657EA77-872F-4E75-BD7D-C4652A2EBB72}"/>
    <cellStyle name="Normal 7 2 6 2 2" xfId="28010" xr:uid="{741D29B3-9BD6-406F-8F36-E41D4B5CD033}"/>
    <cellStyle name="Normal 7 2 6 3" xfId="19682" xr:uid="{74AF8BD2-734F-4B75-A08A-C4E3EA38832C}"/>
    <cellStyle name="Normal 7 2 6 4" xfId="34269" xr:uid="{4979E53E-38BB-4DF9-AA64-63BF4D4C9411}"/>
    <cellStyle name="Normal 7 2 6 5" xfId="35800" xr:uid="{BFBE4AD6-83D0-4202-B330-D27CE3D011C5}"/>
    <cellStyle name="Normal 7 2 7" xfId="5799" xr:uid="{C6570F42-025D-4771-8F60-EF70C1165D4B}"/>
    <cellStyle name="Normal 7 2 7 2" xfId="14129" xr:uid="{7E3624BD-F1C9-486B-B0E7-50DFF3F8154A}"/>
    <cellStyle name="Normal 7 2 7 2 2" xfId="30786" xr:uid="{3C339B81-70B5-4255-809F-DBFD3BD864B4}"/>
    <cellStyle name="Normal 7 2 7 3" xfId="22458" xr:uid="{3DE03D0F-0C4A-487C-9DF5-C1CED6A094A3}"/>
    <cellStyle name="Normal 7 2 7 4" xfId="35801" xr:uid="{FE39975D-C804-4B0C-A24E-17E32412EB1A}"/>
    <cellStyle name="Normal 7 2 8" xfId="8577" xr:uid="{31863D21-70FD-4DBA-8F18-E3D88EEFE31A}"/>
    <cellStyle name="Normal 7 2 8 2" xfId="25234" xr:uid="{713C76CB-95C5-4B68-9950-39BEEBEE7172}"/>
    <cellStyle name="Normal 7 2 8 3" xfId="35802" xr:uid="{77F61BF0-D295-4416-B89C-F774D7563929}"/>
    <cellStyle name="Normal 7 2 9" xfId="16906" xr:uid="{FBBA33A7-9153-4840-8170-1856C2C8A9A2}"/>
    <cellStyle name="Normal 7 3" xfId="347" xr:uid="{DE607060-55A3-40B0-8908-1CEC83F32092}"/>
    <cellStyle name="Normal 7 3 2" xfId="764" xr:uid="{22B68744-35D4-4150-9674-338A4A0A7B4C}"/>
    <cellStyle name="Normal 7 3 2 2" xfId="2094" xr:uid="{9FCF50E5-C105-42A9-8A45-C16D6512E2D6}"/>
    <cellStyle name="Normal 7 3 2 2 2" xfId="4884" xr:uid="{BB6AA150-1809-49B5-A202-AB1A1AA6BD4A}"/>
    <cellStyle name="Normal 7 3 2 2 2 2" xfId="13214" xr:uid="{C0038EB0-44E4-4F65-AA30-19C20DF595D1}"/>
    <cellStyle name="Normal 7 3 2 2 2 2 2" xfId="29871" xr:uid="{F84842EE-3104-4ECB-A827-800E9281DED8}"/>
    <cellStyle name="Normal 7 3 2 2 2 3" xfId="21543" xr:uid="{9D6FD24C-E389-48A7-A5B2-A70B172C8C4C}"/>
    <cellStyle name="Normal 7 3 2 2 2 4" xfId="34280" xr:uid="{10236E80-ED48-4337-B86C-E1208AC90FA6}"/>
    <cellStyle name="Normal 7 3 2 2 3" xfId="7660" xr:uid="{89651923-2682-47B8-879F-027C789A5523}"/>
    <cellStyle name="Normal 7 3 2 2 3 2" xfId="15990" xr:uid="{E71FC0AD-1DBF-4830-BCFE-7F354CEB9EAC}"/>
    <cellStyle name="Normal 7 3 2 2 3 2 2" xfId="32647" xr:uid="{60C1D1FB-211C-4495-90F4-0B9D4A7DDCBA}"/>
    <cellStyle name="Normal 7 3 2 2 3 3" xfId="24319" xr:uid="{12E27FD0-C5E7-4D9F-810C-52A164BA166A}"/>
    <cellStyle name="Normal 7 3 2 2 4" xfId="10438" xr:uid="{F3462724-2BE4-40EB-A2F0-3E47384BFF19}"/>
    <cellStyle name="Normal 7 3 2 2 4 2" xfId="27095" xr:uid="{F33626D8-793D-4802-A9B0-4C5ABC0A5530}"/>
    <cellStyle name="Normal 7 3 2 2 5" xfId="18767" xr:uid="{056C7AC6-0EEA-4FAA-8FB4-F0AAEED3E74C}"/>
    <cellStyle name="Normal 7 3 2 2 6" xfId="34120" xr:uid="{069D37F8-9D55-475F-ABA9-88672093A566}"/>
    <cellStyle name="Normal 7 3 2 3" xfId="3557" xr:uid="{93ED655F-623E-4112-99C1-F9CE8F0D34A5}"/>
    <cellStyle name="Normal 7 3 2 3 2" xfId="11887" xr:uid="{61C46EB9-6515-4889-A2F8-423A16C10675}"/>
    <cellStyle name="Normal 7 3 2 3 2 2" xfId="28544" xr:uid="{F7AD828C-4B5F-4780-9FFF-B0344ABF9F8D}"/>
    <cellStyle name="Normal 7 3 2 3 3" xfId="20216" xr:uid="{DEFB005D-202D-43CA-A6EE-FFF18694B461}"/>
    <cellStyle name="Normal 7 3 2 3 4" xfId="34279" xr:uid="{D131FB51-28D1-4F47-B57E-366D448F9143}"/>
    <cellStyle name="Normal 7 3 2 4" xfId="6333" xr:uid="{A54C29E0-5B42-4122-AF4F-43EB6DA5656B}"/>
    <cellStyle name="Normal 7 3 2 4 2" xfId="14663" xr:uid="{9DE8EA42-1424-4B87-A55A-B1E2CCA51878}"/>
    <cellStyle name="Normal 7 3 2 4 2 2" xfId="31320" xr:uid="{4A12696B-493A-459A-9E45-51926B7576AF}"/>
    <cellStyle name="Normal 7 3 2 4 3" xfId="22992" xr:uid="{EB2D2089-768F-44BE-ABE2-115E3EE594CB}"/>
    <cellStyle name="Normal 7 3 2 5" xfId="9111" xr:uid="{A2866F5F-6430-457D-B45A-39B56182925D}"/>
    <cellStyle name="Normal 7 3 2 5 2" xfId="25768" xr:uid="{C29DE457-F10F-47F1-939A-0ACE571B917E}"/>
    <cellStyle name="Normal 7 3 2 6" xfId="17440" xr:uid="{7AAA37B8-3188-4EAF-AA59-87383DEB201E}"/>
    <cellStyle name="Normal 7 3 2 7" xfId="34093" xr:uid="{137026CD-2346-4B60-B4FF-B9804EF83A7E}"/>
    <cellStyle name="Normal 7 3 2 8" xfId="35804" xr:uid="{3DA53210-5891-473F-AC45-00EDB689ABBB}"/>
    <cellStyle name="Normal 7 3 3" xfId="1677" xr:uid="{31BBE9D2-2AF2-4456-92B5-9CFBBE25603B}"/>
    <cellStyle name="Normal 7 3 3 2" xfId="4467" xr:uid="{8AD25107-017A-4D31-8FA3-3943473942E5}"/>
    <cellStyle name="Normal 7 3 3 2 2" xfId="12797" xr:uid="{0A739D43-B5B1-4AFE-B6E2-8C00BC1B91C6}"/>
    <cellStyle name="Normal 7 3 3 2 2 2" xfId="29454" xr:uid="{732C3328-1C59-4808-9061-5C9690319466}"/>
    <cellStyle name="Normal 7 3 3 2 3" xfId="21126" xr:uid="{D80A59EC-5BFC-4A0C-B5AF-459CE0A142C9}"/>
    <cellStyle name="Normal 7 3 3 2 4" xfId="34281" xr:uid="{48006581-DD45-4BA4-808D-5A35810280F5}"/>
    <cellStyle name="Normal 7 3 3 3" xfId="7243" xr:uid="{BAF08B71-7C3A-4AD1-9902-A752A2C7250E}"/>
    <cellStyle name="Normal 7 3 3 3 2" xfId="15573" xr:uid="{AFB455E8-8AE3-4984-8C84-4CF471AE554F}"/>
    <cellStyle name="Normal 7 3 3 3 2 2" xfId="32230" xr:uid="{C4A5C8BC-6AAC-4801-A6BE-F8C40B556A9C}"/>
    <cellStyle name="Normal 7 3 3 3 3" xfId="23902" xr:uid="{B0D77AE6-64A7-4A72-8A8A-4FAEB61EEC8E}"/>
    <cellStyle name="Normal 7 3 3 4" xfId="10021" xr:uid="{2736F60B-5819-4943-BEDB-BF4799443E01}"/>
    <cellStyle name="Normal 7 3 3 4 2" xfId="26678" xr:uid="{6FFBDC1F-97FF-437B-8B1A-7E8A5CB82337}"/>
    <cellStyle name="Normal 7 3 3 5" xfId="18350" xr:uid="{82D3C4B5-115B-43F1-9AE9-79D839ED0139}"/>
    <cellStyle name="Normal 7 3 3 6" xfId="34119" xr:uid="{04E5BD96-89F1-46BA-B5B2-082C165B9E75}"/>
    <cellStyle name="Normal 7 3 3 7" xfId="35805" xr:uid="{735BBE5E-430C-41E1-A65C-2D012A435B73}"/>
    <cellStyle name="Normal 7 3 4" xfId="3140" xr:uid="{724AC281-A8A7-4AEA-8648-52B1E9A04376}"/>
    <cellStyle name="Normal 7 3 4 2" xfId="11470" xr:uid="{CCC7C95F-AF5E-41CD-9F71-87624F1D6614}"/>
    <cellStyle name="Normal 7 3 4 2 2" xfId="28127" xr:uid="{A711C638-FE45-45A8-8530-ED4BEB8A2DD1}"/>
    <cellStyle name="Normal 7 3 4 3" xfId="19799" xr:uid="{F21C1D3A-6143-4771-8676-C28A1EF8608E}"/>
    <cellStyle name="Normal 7 3 4 4" xfId="34278" xr:uid="{BBD68275-B60E-4AB5-8D43-14F21C02D746}"/>
    <cellStyle name="Normal 7 3 4 5" xfId="35806" xr:uid="{FB0DCD3C-450E-42DF-A4D8-70A4892DDAAC}"/>
    <cellStyle name="Normal 7 3 5" xfId="5916" xr:uid="{D6127E4E-E720-41A2-BFE9-49CDC933AFBA}"/>
    <cellStyle name="Normal 7 3 5 2" xfId="14246" xr:uid="{E7BC5C3C-2740-4D48-BD9A-20790F25A970}"/>
    <cellStyle name="Normal 7 3 5 2 2" xfId="30903" xr:uid="{572E3099-3708-4BC7-B6E2-A28207CF75FA}"/>
    <cellStyle name="Normal 7 3 5 3" xfId="22575" xr:uid="{23C1356A-AD46-40B9-87E1-70B2CB723248}"/>
    <cellStyle name="Normal 7 3 5 4" xfId="35807" xr:uid="{1B79834E-A856-4959-93C3-5D6272CAF73E}"/>
    <cellStyle name="Normal 7 3 6" xfId="8694" xr:uid="{AE73D366-DC9F-453B-8E9D-3E3C31D91D7F}"/>
    <cellStyle name="Normal 7 3 6 2" xfId="25351" xr:uid="{4D2376C7-DB59-4CC4-B732-31DE90A6B0BE}"/>
    <cellStyle name="Normal 7 3 6 3" xfId="35808" xr:uid="{ADD8A9AC-FFFA-4D02-A487-118B63E931B3}"/>
    <cellStyle name="Normal 7 3 7" xfId="17023" xr:uid="{EE5E9235-9809-4DF4-8910-0C4594707137}"/>
    <cellStyle name="Normal 7 3 7 2" xfId="35809" xr:uid="{CA0F5E89-45F5-462F-861C-A1F1A6863409}"/>
    <cellStyle name="Normal 7 3 8" xfId="34075" xr:uid="{1651CAB8-E104-458C-B90C-CF9C5401599D}"/>
    <cellStyle name="Normal 7 3 8 2" xfId="35810" xr:uid="{1253E652-6EBA-49FF-AC30-7C027D1107BA}"/>
    <cellStyle name="Normal 7 3 9" xfId="35803" xr:uid="{7893C4B5-8FA7-4D58-A6A6-FCAFF93143C9}"/>
    <cellStyle name="Normal 7 4" xfId="583" xr:uid="{7DC52FBA-2E0E-47DB-B4E7-E90FAD903D12}"/>
    <cellStyle name="Normal 7 4 2" xfId="1913" xr:uid="{468824F2-1459-483F-B7E4-D03263143A5C}"/>
    <cellStyle name="Normal 7 4 2 2" xfId="4703" xr:uid="{013F5CFF-ADC1-4EE6-B088-FEE433694B67}"/>
    <cellStyle name="Normal 7 4 2 2 2" xfId="13033" xr:uid="{79BB7DE1-5596-4B84-B77C-B0E7D1741C88}"/>
    <cellStyle name="Normal 7 4 2 2 2 2" xfId="29690" xr:uid="{7B333EB4-35A2-4851-9D09-3EAB040EF5FE}"/>
    <cellStyle name="Normal 7 4 2 2 3" xfId="21362" xr:uid="{558BB175-3FCE-4230-A867-6E808175057E}"/>
    <cellStyle name="Normal 7 4 2 2 4" xfId="34283" xr:uid="{A6DE464E-D196-460B-B3CF-7A94B2B0BEA3}"/>
    <cellStyle name="Normal 7 4 2 3" xfId="7479" xr:uid="{07175C83-377E-445D-AB02-F67FC21D5166}"/>
    <cellStyle name="Normal 7 4 2 3 2" xfId="15809" xr:uid="{BEEDF86C-A693-482F-A0B0-1067BC0EFA4D}"/>
    <cellStyle name="Normal 7 4 2 3 2 2" xfId="32466" xr:uid="{16AAEBEC-A459-4FEF-9217-C99094B83BAE}"/>
    <cellStyle name="Normal 7 4 2 3 3" xfId="24138" xr:uid="{440B104E-1C55-4969-9FDC-BC6479379020}"/>
    <cellStyle name="Normal 7 4 2 4" xfId="10257" xr:uid="{F2D58B51-1AE7-44C0-8111-384A9701BDBD}"/>
    <cellStyle name="Normal 7 4 2 4 2" xfId="26914" xr:uid="{608C4492-7026-4671-AA35-377E8EF9D2C6}"/>
    <cellStyle name="Normal 7 4 2 5" xfId="18586" xr:uid="{25875408-7FC9-4EB0-A77B-E0BAE3E891DF}"/>
    <cellStyle name="Normal 7 4 2 6" xfId="34121" xr:uid="{52B7B90E-5E69-414E-BAA4-B7DC898A2568}"/>
    <cellStyle name="Normal 7 4 2 7" xfId="35812" xr:uid="{226CD969-0F70-4533-B628-77996500CFEC}"/>
    <cellStyle name="Normal 7 4 3" xfId="3376" xr:uid="{E8BCE5A1-7238-4AF2-B82C-6BD13C92499A}"/>
    <cellStyle name="Normal 7 4 3 2" xfId="11706" xr:uid="{F973DE26-E323-4909-B61D-B98C7A65A624}"/>
    <cellStyle name="Normal 7 4 3 2 2" xfId="28363" xr:uid="{7010FEDA-7CE9-4B3F-9786-429C074E60F6}"/>
    <cellStyle name="Normal 7 4 3 3" xfId="20035" xr:uid="{A53BC6A1-F297-4031-836B-4F20266F010F}"/>
    <cellStyle name="Normal 7 4 3 4" xfId="34282" xr:uid="{D00BF06A-8908-47ED-ADA8-1A84A00DC461}"/>
    <cellStyle name="Normal 7 4 3 5" xfId="35813" xr:uid="{80A0EF7E-0611-4325-8C23-E1BCED121D4E}"/>
    <cellStyle name="Normal 7 4 4" xfId="6152" xr:uid="{D8CD4CB2-0458-4273-BBB8-915BD9B7F08A}"/>
    <cellStyle name="Normal 7 4 4 2" xfId="14482" xr:uid="{BEFE64F4-E870-439E-ABE3-E0D9E61BFAE0}"/>
    <cellStyle name="Normal 7 4 4 2 2" xfId="31139" xr:uid="{55CF797D-D3CF-412B-80FE-41B3E6A7220C}"/>
    <cellStyle name="Normal 7 4 4 3" xfId="22811" xr:uid="{491BDF09-8242-4025-B620-38A71322F834}"/>
    <cellStyle name="Normal 7 4 4 4" xfId="35814" xr:uid="{4A44BB32-A097-4D09-B987-1F4C7F90CAFB}"/>
    <cellStyle name="Normal 7 4 5" xfId="8930" xr:uid="{3DC8F67B-6CF7-4D60-B4E7-BDFC8ADA1B44}"/>
    <cellStyle name="Normal 7 4 5 2" xfId="25587" xr:uid="{E685748C-DA26-48D9-AEFE-4AB0D6589652}"/>
    <cellStyle name="Normal 7 4 5 3" xfId="35815" xr:uid="{A2AB7388-BF91-4E56-98CC-6EE2AC30E48A}"/>
    <cellStyle name="Normal 7 4 6" xfId="17259" xr:uid="{2863ED83-A09C-4319-8A9F-DF67F35B93AE}"/>
    <cellStyle name="Normal 7 4 6 2" xfId="35816" xr:uid="{84372B90-C988-40F1-A9A2-01153FF3D5FC}"/>
    <cellStyle name="Normal 7 4 7" xfId="34090" xr:uid="{C0D888AD-F1F1-4408-A164-140419814700}"/>
    <cellStyle name="Normal 7 4 7 2" xfId="35817" xr:uid="{D872B393-E3B9-491E-8FB4-993D2B6B79E7}"/>
    <cellStyle name="Normal 7 4 8" xfId="35818" xr:uid="{59435DA2-AADD-4CEA-8E63-4D23BD6DCD9F}"/>
    <cellStyle name="Normal 7 4 9" xfId="35811" xr:uid="{17823D77-683B-44D4-A980-F4A2D9850390}"/>
    <cellStyle name="Normal 7 5" xfId="1060" xr:uid="{29121F29-5DEF-4722-B77A-F853113938B1}"/>
    <cellStyle name="Normal 7 5 2" xfId="2388" xr:uid="{E3D5E21D-18B7-42E2-AE80-B0AC7C67C7FA}"/>
    <cellStyle name="Normal 7 5 2 2" xfId="5178" xr:uid="{358AF3CD-5A11-4071-AB23-AEE510E6BC1B}"/>
    <cellStyle name="Normal 7 5 2 2 2" xfId="13508" xr:uid="{B16F1904-7AFE-41BA-A2E4-FBC65FBD8960}"/>
    <cellStyle name="Normal 7 5 2 2 2 2" xfId="30165" xr:uid="{7DA79895-D1D9-404F-9612-D1DB518F9B27}"/>
    <cellStyle name="Normal 7 5 2 2 3" xfId="21837" xr:uid="{72F163A3-40CA-4C34-B1E4-1083C9A13C70}"/>
    <cellStyle name="Normal 7 5 2 3" xfId="7954" xr:uid="{19B3B1B7-E3C2-4737-BCB9-8C49F3B7E93D}"/>
    <cellStyle name="Normal 7 5 2 3 2" xfId="16284" xr:uid="{1FC54279-526D-4150-BC1F-8B18DEB45E5B}"/>
    <cellStyle name="Normal 7 5 2 3 2 2" xfId="32941" xr:uid="{6A846B4A-C426-42B3-9211-66A6553BC745}"/>
    <cellStyle name="Normal 7 5 2 3 3" xfId="24613" xr:uid="{F0843C92-5387-4698-A25E-A2EF7AA44799}"/>
    <cellStyle name="Normal 7 5 2 4" xfId="10732" xr:uid="{6094A5E0-AFDB-4FE3-95AE-D3F7A859E9E0}"/>
    <cellStyle name="Normal 7 5 2 4 2" xfId="27389" xr:uid="{9757C379-23B9-4754-8D24-0F370DDBD737}"/>
    <cellStyle name="Normal 7 5 2 5" xfId="19061" xr:uid="{1BC2158D-2CFA-43CA-8B64-9A8A8DD648C6}"/>
    <cellStyle name="Normal 7 5 2 6" xfId="34284" xr:uid="{BE1B574B-FD86-4C67-83C1-A58D9D66F548}"/>
    <cellStyle name="Normal 7 5 2 7" xfId="35820" xr:uid="{0029CBA9-CBFE-405F-B845-2D4B9B96B817}"/>
    <cellStyle name="Normal 7 5 3" xfId="3851" xr:uid="{0CC0E95E-66CC-417F-9D72-215B347C50A2}"/>
    <cellStyle name="Normal 7 5 3 2" xfId="12181" xr:uid="{D4DB4DE1-C6D3-4F0B-B993-E94A6EED2FEB}"/>
    <cellStyle name="Normal 7 5 3 2 2" xfId="28838" xr:uid="{8C7E9C23-5972-4AF7-BD07-6719FE658A3F}"/>
    <cellStyle name="Normal 7 5 3 3" xfId="20510" xr:uid="{876E84D3-77A8-4EEC-93D5-78F49BB82279}"/>
    <cellStyle name="Normal 7 5 3 4" xfId="35821" xr:uid="{B87ECB44-31FA-4FD5-8D4B-AF41227F68CE}"/>
    <cellStyle name="Normal 7 5 4" xfId="6627" xr:uid="{AC205A40-5857-46E3-BBFB-EDEE596AAB19}"/>
    <cellStyle name="Normal 7 5 4 2" xfId="14957" xr:uid="{4503E056-8E07-4CFE-9A73-ECD53848881A}"/>
    <cellStyle name="Normal 7 5 4 2 2" xfId="31614" xr:uid="{1903D259-FDB9-45D8-815D-7A76BAC6920C}"/>
    <cellStyle name="Normal 7 5 4 3" xfId="23286" xr:uid="{2AB35E1D-4597-454D-87A4-CECE1A22B566}"/>
    <cellStyle name="Normal 7 5 4 4" xfId="35822" xr:uid="{70322963-B190-4E2E-B9D2-A2FB021B2D7E}"/>
    <cellStyle name="Normal 7 5 5" xfId="9405" xr:uid="{C7F02203-2F0C-44FB-960E-FB9CDF89A219}"/>
    <cellStyle name="Normal 7 5 5 2" xfId="26062" xr:uid="{E1219E36-5D46-4C02-B277-4B225B326A28}"/>
    <cellStyle name="Normal 7 5 5 3" xfId="35823" xr:uid="{797D365F-157D-485A-A60E-4AC07DF5DED3}"/>
    <cellStyle name="Normal 7 5 6" xfId="17734" xr:uid="{73CF9A72-6761-4922-AA01-889F88AC064B}"/>
    <cellStyle name="Normal 7 5 6 2" xfId="35824" xr:uid="{B153B4F7-A32F-49BE-8B66-136E031811F5}"/>
    <cellStyle name="Normal 7 5 7" xfId="34114" xr:uid="{D25D8AFB-94F8-470C-A5B4-2BD3D4E92D58}"/>
    <cellStyle name="Normal 7 5 7 2" xfId="35825" xr:uid="{12F0BA34-581F-46EE-A954-D9DD31146F7B}"/>
    <cellStyle name="Normal 7 5 8" xfId="35826" xr:uid="{F3A750B3-841C-423A-8450-4E9E3267BF35}"/>
    <cellStyle name="Normal 7 5 9" xfId="35819" xr:uid="{11B34DE2-E85A-461C-959B-8FDFF051B314}"/>
    <cellStyle name="Normal 7 6" xfId="1325" xr:uid="{1D0EAFBD-7FAE-4860-978D-290DE06DE113}"/>
    <cellStyle name="Normal 7 6 2" xfId="2653" xr:uid="{A9F77481-351B-4482-9922-4E73BBBBC2A5}"/>
    <cellStyle name="Normal 7 6 2 2" xfId="5443" xr:uid="{13D2C1AD-0A2E-4271-B35F-33AE6FE1D3F8}"/>
    <cellStyle name="Normal 7 6 2 2 2" xfId="13773" xr:uid="{5EF78B3A-9A71-4A71-8F1F-1A3C33B71654}"/>
    <cellStyle name="Normal 7 6 2 2 2 2" xfId="30430" xr:uid="{6E92551E-922E-4600-A4B5-6F03C64B7AF4}"/>
    <cellStyle name="Normal 7 6 2 2 3" xfId="22102" xr:uid="{4666F7AC-273A-460A-9861-032DEF2E64E0}"/>
    <cellStyle name="Normal 7 6 2 3" xfId="8219" xr:uid="{C5F12E6D-0EBF-4AC1-90EF-985144250F75}"/>
    <cellStyle name="Normal 7 6 2 3 2" xfId="16549" xr:uid="{5717E5D2-6BB6-42A0-943F-E8D7EF64D4A0}"/>
    <cellStyle name="Normal 7 6 2 3 2 2" xfId="33206" xr:uid="{704F1FD9-3718-41DD-B74C-EF401281E70F}"/>
    <cellStyle name="Normal 7 6 2 3 3" xfId="24878" xr:uid="{D14B37A9-A41C-44E0-AFB2-1C564C317582}"/>
    <cellStyle name="Normal 7 6 2 4" xfId="10997" xr:uid="{4B8750D2-7F9E-49DD-BCB1-4A4F75DD2ECF}"/>
    <cellStyle name="Normal 7 6 2 4 2" xfId="27654" xr:uid="{9953BC4E-B3CE-4378-91CC-01F991355926}"/>
    <cellStyle name="Normal 7 6 2 5" xfId="19326" xr:uid="{D92EBE8B-C77E-4CEF-BF94-013CFC58F4DC}"/>
    <cellStyle name="Normal 7 6 3" xfId="4116" xr:uid="{FE450E53-1C27-4CCB-8207-4EFF8C755C8C}"/>
    <cellStyle name="Normal 7 6 3 2" xfId="12446" xr:uid="{DAD7B459-C89D-44BC-992B-9E47CBA5024B}"/>
    <cellStyle name="Normal 7 6 3 2 2" xfId="29103" xr:uid="{7552B764-E4A7-4359-B1F3-F7C3EBDA3665}"/>
    <cellStyle name="Normal 7 6 3 3" xfId="20775" xr:uid="{75B58B44-9555-4072-B3EC-C2695C86D905}"/>
    <cellStyle name="Normal 7 6 4" xfId="6892" xr:uid="{D1ECFD0A-B897-4628-8EB7-08C8775D4B26}"/>
    <cellStyle name="Normal 7 6 4 2" xfId="15222" xr:uid="{72851998-153D-4437-8C49-EF1079EE1679}"/>
    <cellStyle name="Normal 7 6 4 2 2" xfId="31879" xr:uid="{C94B3259-502C-41F1-A913-72EE52BAB48C}"/>
    <cellStyle name="Normal 7 6 4 3" xfId="23551" xr:uid="{BA8C2674-8CBA-42ED-9A9C-ECF9827C3201}"/>
    <cellStyle name="Normal 7 6 5" xfId="9670" xr:uid="{3D305FF9-203B-4C07-8C6E-6073F6D99C28}"/>
    <cellStyle name="Normal 7 6 5 2" xfId="26327" xr:uid="{E68FB26A-B2F2-4663-93D5-67271C01CC0F}"/>
    <cellStyle name="Normal 7 6 6" xfId="17999" xr:uid="{D8CAD2D8-A7BC-4713-BAFE-B8265EDE30A4}"/>
    <cellStyle name="Normal 7 6 7" xfId="34127" xr:uid="{C291547D-6756-49B2-9D3B-39810C716BDD}"/>
    <cellStyle name="Normal 7 7" xfId="1440" xr:uid="{19C87054-A9AA-43DE-9C7A-160C21574DE6}"/>
    <cellStyle name="Normal 7 7 2" xfId="4230" xr:uid="{D0E382C5-4BFF-49D1-B288-75A479BF43DB}"/>
    <cellStyle name="Normal 7 7 2 2" xfId="12560" xr:uid="{85B95D24-15C5-4ECC-A241-6BB2E6D3F23B}"/>
    <cellStyle name="Normal 7 7 2 2 2" xfId="29217" xr:uid="{375E542A-EE00-4E0B-90A4-4EE6C3B2F163}"/>
    <cellStyle name="Normal 7 7 2 3" xfId="20889" xr:uid="{C0D402E3-C7A7-48BC-A83B-64D187F4270C}"/>
    <cellStyle name="Normal 7 7 3" xfId="7006" xr:uid="{DF8D716E-2DE5-454D-99CA-DD7095DC2CA1}"/>
    <cellStyle name="Normal 7 7 3 2" xfId="15336" xr:uid="{9BEBCF1B-92A1-4C7B-A07A-0EC2752EEBBD}"/>
    <cellStyle name="Normal 7 7 3 2 2" xfId="31993" xr:uid="{F5C525F9-CDE0-4AAD-9458-A0719D1D280C}"/>
    <cellStyle name="Normal 7 7 3 3" xfId="23665" xr:uid="{9C0EAA6C-28F0-4002-A2A4-B57EA1A9E93C}"/>
    <cellStyle name="Normal 7 7 4" xfId="9784" xr:uid="{F9E970EA-0D26-4AB9-8063-A672940581BF}"/>
    <cellStyle name="Normal 7 7 4 2" xfId="26441" xr:uid="{B64E7EA8-460C-4888-ADB0-D10C99FC4EBE}"/>
    <cellStyle name="Normal 7 7 5" xfId="18113" xr:uid="{C8A20AE9-2390-4F28-A209-29D15D6E7FCD}"/>
    <cellStyle name="Normal 7 7 6" xfId="34268" xr:uid="{DA7933D4-52DE-406E-926E-CBE128158E11}"/>
    <cellStyle name="Normal 7 7 7" xfId="35827" xr:uid="{B16CF15B-DC55-4C93-8F05-08A0CCD710B8}"/>
    <cellStyle name="Normal 7 8" xfId="2903" xr:uid="{934DC8A3-5B92-402C-857F-C1992C17593B}"/>
    <cellStyle name="Normal 7 8 2" xfId="11233" xr:uid="{FC149995-BE4D-4AAE-B64A-43012591C78C}"/>
    <cellStyle name="Normal 7 8 2 2" xfId="27890" xr:uid="{87D6197A-AB5C-40D5-A2B5-3DC5A19D55CD}"/>
    <cellStyle name="Normal 7 8 3" xfId="19562" xr:uid="{1D1E9531-2E06-468B-A23E-E12A418C3D33}"/>
    <cellStyle name="Normal 7 8 4" xfId="34068" xr:uid="{1A323FCA-AB2E-4203-B249-2ABC59251FFA}"/>
    <cellStyle name="Normal 7 8 5" xfId="35828" xr:uid="{F19C379B-8D76-4D11-B5F6-4E39847FF3B8}"/>
    <cellStyle name="Normal 7 9" xfId="5679" xr:uid="{1BA37AB6-3D63-44C3-87AD-A3F837F8EB07}"/>
    <cellStyle name="Normal 7 9 2" xfId="14009" xr:uid="{D66C730E-0A00-40B4-83E9-DD409D58C243}"/>
    <cellStyle name="Normal 7 9 2 2" xfId="30666" xr:uid="{818EA92F-01B1-434C-A1BC-6A2FECA9F401}"/>
    <cellStyle name="Normal 7 9 3" xfId="22338" xr:uid="{71A0A521-9155-414F-9012-183EE68F1D4B}"/>
    <cellStyle name="Normal 7 9 4" xfId="35829" xr:uid="{727753E9-CA9E-406B-B208-35804017F54A}"/>
    <cellStyle name="Normal 8" xfId="163" xr:uid="{D092431C-F471-48D8-804F-B1AFBD9711ED}"/>
    <cellStyle name="Normal 8 10" xfId="34015" xr:uid="{3B01E54D-CD7A-4EFD-AFCA-4115078E4D14}"/>
    <cellStyle name="Normal 8 11" xfId="35830" xr:uid="{9D5DD3E5-A0B7-4C43-A540-BE82D8A84AB8}"/>
    <cellStyle name="Normal 8 12" xfId="35831" xr:uid="{DA12043B-2487-43C8-85C2-C1B88547A953}"/>
    <cellStyle name="Normal 8 2" xfId="405" xr:uid="{B3CCB948-1665-4534-8A49-97142AF78888}"/>
    <cellStyle name="Normal 8 2 2" xfId="766" xr:uid="{9B6E93B8-DA8B-48A7-9BA9-1C611968B13A}"/>
    <cellStyle name="Normal 8 2 2 2" xfId="2096" xr:uid="{804AC7C9-9EEE-49D6-84F6-D916445258C4}"/>
    <cellStyle name="Normal 8 2 2 2 2" xfId="4886" xr:uid="{E22D2A22-6919-441F-8A6B-F159EC31061C}"/>
    <cellStyle name="Normal 8 2 2 2 2 2" xfId="13216" xr:uid="{1D315EA6-A15C-42CA-AFB2-D9C43783A2CF}"/>
    <cellStyle name="Normal 8 2 2 2 2 2 2" xfId="29873" xr:uid="{6707222C-3555-4990-9373-FE8567015F1A}"/>
    <cellStyle name="Normal 8 2 2 2 2 3" xfId="21545" xr:uid="{EFF896E6-06AB-4D08-91D7-6EE1B168FBE4}"/>
    <cellStyle name="Normal 8 2 2 2 3" xfId="7662" xr:uid="{99D1312E-64F8-4D41-B6E7-E5424E0985E1}"/>
    <cellStyle name="Normal 8 2 2 2 3 2" xfId="15992" xr:uid="{0EF82B9A-DDDF-48CF-A334-C8F40A42B287}"/>
    <cellStyle name="Normal 8 2 2 2 3 2 2" xfId="32649" xr:uid="{9DB732C1-0D74-4F26-93F9-01183FA6D62F}"/>
    <cellStyle name="Normal 8 2 2 2 3 3" xfId="24321" xr:uid="{E6EC51EE-209C-467F-9E3F-C81E872EC42A}"/>
    <cellStyle name="Normal 8 2 2 2 4" xfId="10440" xr:uid="{6F17ABB3-85A7-469B-BB55-1CF33D5D2C6A}"/>
    <cellStyle name="Normal 8 2 2 2 4 2" xfId="27097" xr:uid="{C183CF13-161A-407F-8221-8D2C01506EB7}"/>
    <cellStyle name="Normal 8 2 2 2 5" xfId="18769" xr:uid="{A815BB3A-6CB3-47D0-A117-FB9DC1E3CC09}"/>
    <cellStyle name="Normal 8 2 2 3" xfId="3559" xr:uid="{0099D09D-BB7A-4CB2-B071-914E2D5D14FF}"/>
    <cellStyle name="Normal 8 2 2 3 2" xfId="11889" xr:uid="{E1040E98-FA72-49BB-8E0D-2E71F7D2F98E}"/>
    <cellStyle name="Normal 8 2 2 3 2 2" xfId="28546" xr:uid="{3FCD4BAB-2939-4351-81B0-7C55F7A0DE2B}"/>
    <cellStyle name="Normal 8 2 2 3 3" xfId="20218" xr:uid="{965FA13D-BBCA-46CE-BAEE-7B9FF709EDF6}"/>
    <cellStyle name="Normal 8 2 2 4" xfId="6335" xr:uid="{C021DCDB-DF23-489B-B319-7486C41D2130}"/>
    <cellStyle name="Normal 8 2 2 4 2" xfId="14665" xr:uid="{87E5A59E-1080-4708-AF46-02415CE89C21}"/>
    <cellStyle name="Normal 8 2 2 4 2 2" xfId="31322" xr:uid="{1D9C8376-5532-4E38-8FA8-47562EE6925B}"/>
    <cellStyle name="Normal 8 2 2 4 3" xfId="22994" xr:uid="{8D7B7545-9143-4285-9C4F-67D5291E4B1E}"/>
    <cellStyle name="Normal 8 2 2 5" xfId="9113" xr:uid="{98FEE8D6-5414-4F0A-9408-B17D9FD9B6E6}"/>
    <cellStyle name="Normal 8 2 2 5 2" xfId="25770" xr:uid="{330C70A8-1718-467D-A261-0CAD0A0E29B6}"/>
    <cellStyle name="Normal 8 2 2 6" xfId="17442" xr:uid="{088912FF-A007-4161-9ED6-4F6C32B83BDB}"/>
    <cellStyle name="Normal 8 2 2 7" xfId="35832" xr:uid="{A5A85C9C-F0E3-4368-8494-91733110A0BF}"/>
    <cellStyle name="Normal 8 2 3" xfId="1735" xr:uid="{C03F498F-D351-41AF-BEBA-426B4DA8061C}"/>
    <cellStyle name="Normal 8 2 3 2" xfId="4525" xr:uid="{19764F19-F4B2-4D63-A5EE-8546E14E8E55}"/>
    <cellStyle name="Normal 8 2 3 2 2" xfId="12855" xr:uid="{54B2ED9F-4F54-4D2E-89D3-315DDE1E7164}"/>
    <cellStyle name="Normal 8 2 3 2 2 2" xfId="29512" xr:uid="{D02019A4-42AB-495C-B082-505F05AC9563}"/>
    <cellStyle name="Normal 8 2 3 2 3" xfId="21184" xr:uid="{8CC880DF-591A-481E-9EE0-A4D46B6AA4D9}"/>
    <cellStyle name="Normal 8 2 3 3" xfId="7301" xr:uid="{2234A0C3-3674-476A-B8FB-2738A4785F93}"/>
    <cellStyle name="Normal 8 2 3 3 2" xfId="15631" xr:uid="{D5EEB8C2-2477-40CA-A71D-B84A0EA5C9B7}"/>
    <cellStyle name="Normal 8 2 3 3 2 2" xfId="32288" xr:uid="{5A8B5526-2650-4918-AC96-0B189908D08C}"/>
    <cellStyle name="Normal 8 2 3 3 3" xfId="23960" xr:uid="{2ADB8ADF-ECCC-41BE-8748-894BF3F63970}"/>
    <cellStyle name="Normal 8 2 3 4" xfId="10079" xr:uid="{5FC42C8E-A119-4BA8-9AD0-CB02369B9568}"/>
    <cellStyle name="Normal 8 2 3 4 2" xfId="26736" xr:uid="{C5920F59-E1A3-43E4-A161-30DC95C7E204}"/>
    <cellStyle name="Normal 8 2 3 5" xfId="18408" xr:uid="{8B4B0F34-6395-4664-81A3-3C6ADBF11207}"/>
    <cellStyle name="Normal 8 2 3 6" xfId="35833" xr:uid="{6E71FA04-3211-490B-8DB4-F5DF03293FD7}"/>
    <cellStyle name="Normal 8 2 4" xfId="3198" xr:uid="{9F7E09E5-1D8A-4862-A39A-6C76AD0A252B}"/>
    <cellStyle name="Normal 8 2 4 2" xfId="11528" xr:uid="{DB502B53-1214-415A-A99B-A0F3244C568B}"/>
    <cellStyle name="Normal 8 2 4 2 2" xfId="28185" xr:uid="{AC88728D-2B9F-44DE-ACD1-C7B935B60518}"/>
    <cellStyle name="Normal 8 2 4 3" xfId="19857" xr:uid="{0694B40F-156F-4144-976E-7BFBD49BF6C2}"/>
    <cellStyle name="Normal 8 2 4 4" xfId="35834" xr:uid="{44D94420-ABB2-4B1D-BF2F-E6BED84445F9}"/>
    <cellStyle name="Normal 8 2 5" xfId="5974" xr:uid="{F27BB901-65FB-4822-BA24-7883DC25B6D2}"/>
    <cellStyle name="Normal 8 2 5 2" xfId="14304" xr:uid="{F10B729D-59D4-484E-B13F-E15F50A75051}"/>
    <cellStyle name="Normal 8 2 5 2 2" xfId="30961" xr:uid="{45C5DDD9-D031-4535-A68F-3F281D2B77F9}"/>
    <cellStyle name="Normal 8 2 5 3" xfId="22633" xr:uid="{23F0EC3E-8FB3-43AB-9746-58B0051EB98D}"/>
    <cellStyle name="Normal 8 2 5 4" xfId="35835" xr:uid="{B060822D-B56F-49B3-8049-7AE9BF171431}"/>
    <cellStyle name="Normal 8 2 6" xfId="8752" xr:uid="{E9F2CB1D-67EB-4AA9-932A-1D488FDAAC45}"/>
    <cellStyle name="Normal 8 2 6 2" xfId="25409" xr:uid="{A107BAF9-D047-4B6E-8A31-17E33F4EE969}"/>
    <cellStyle name="Normal 8 2 6 3" xfId="35836" xr:uid="{507BB269-B6B0-426B-B3AD-49576D1BBB84}"/>
    <cellStyle name="Normal 8 2 7" xfId="17081" xr:uid="{0A1FA2B4-4697-49B1-AC65-124ACEFF2862}"/>
    <cellStyle name="Normal 8 2 7 2" xfId="35837" xr:uid="{FDFD2BEF-1CA7-4283-B31E-A46449136DB8}"/>
    <cellStyle name="Normal 8 2 8" xfId="34209" xr:uid="{A133CA36-8AE1-4B11-AC84-87589EE48237}"/>
    <cellStyle name="Normal 8 3" xfId="641" xr:uid="{4665801E-3B7A-4F8E-90F9-DC9C52C9AEC8}"/>
    <cellStyle name="Normal 8 3 2" xfId="1971" xr:uid="{4FACBC9F-D76A-48D0-9236-38FE846C781B}"/>
    <cellStyle name="Normal 8 3 2 2" xfId="4761" xr:uid="{1D428488-C6DB-4913-918E-30967C4451E5}"/>
    <cellStyle name="Normal 8 3 2 2 2" xfId="13091" xr:uid="{9D6EB19B-751D-450E-922F-15BED0460269}"/>
    <cellStyle name="Normal 8 3 2 2 2 2" xfId="29748" xr:uid="{A0633C68-3E6D-45BF-BBDD-548430766909}"/>
    <cellStyle name="Normal 8 3 2 2 3" xfId="21420" xr:uid="{CD682644-0989-412B-9E0C-F71ED17B7B47}"/>
    <cellStyle name="Normal 8 3 2 3" xfId="7537" xr:uid="{B7A107E6-0462-4EB0-AF82-1204EE50C040}"/>
    <cellStyle name="Normal 8 3 2 3 2" xfId="15867" xr:uid="{91D473CC-FF3B-413B-9D22-D1339BE80F3A}"/>
    <cellStyle name="Normal 8 3 2 3 2 2" xfId="32524" xr:uid="{EEF33F7E-D31A-4628-9086-4D4028727520}"/>
    <cellStyle name="Normal 8 3 2 3 3" xfId="24196" xr:uid="{7AFDB2AA-BCAF-4AA5-8E12-1746E0E95A85}"/>
    <cellStyle name="Normal 8 3 2 4" xfId="10315" xr:uid="{47AB806E-8136-4E6B-9E70-C399D1A01F1B}"/>
    <cellStyle name="Normal 8 3 2 4 2" xfId="26972" xr:uid="{5941785C-8D25-45D5-9B77-3C96D104AC66}"/>
    <cellStyle name="Normal 8 3 2 5" xfId="18644" xr:uid="{2E50AFE3-52BB-4C80-A623-15A2E3C31569}"/>
    <cellStyle name="Normal 8 3 2 6" xfId="35839" xr:uid="{B7A63E47-DC76-43FA-BC27-A900CFC01B06}"/>
    <cellStyle name="Normal 8 3 3" xfId="3434" xr:uid="{D5D718F9-57E8-4C51-9C86-029B42591B7A}"/>
    <cellStyle name="Normal 8 3 3 2" xfId="11764" xr:uid="{F5E0D724-BD94-4BFC-AFFD-B53E02CC5803}"/>
    <cellStyle name="Normal 8 3 3 2 2" xfId="28421" xr:uid="{E142609B-FDAE-4845-8851-D4E2C326635E}"/>
    <cellStyle name="Normal 8 3 3 3" xfId="20093" xr:uid="{899F2C0B-E04B-41B5-9C1C-4875CE28C12D}"/>
    <cellStyle name="Normal 8 3 3 4" xfId="35840" xr:uid="{8BD9BAAC-4861-4BE0-BDFA-64E288BF1EA2}"/>
    <cellStyle name="Normal 8 3 4" xfId="6210" xr:uid="{5206B0B6-305D-4F87-A596-1BA91BDEE95B}"/>
    <cellStyle name="Normal 8 3 4 2" xfId="14540" xr:uid="{6525F2AB-FCBF-4794-A531-9E379AF24014}"/>
    <cellStyle name="Normal 8 3 4 2 2" xfId="31197" xr:uid="{399DAFED-8F71-4D62-B0D7-4E7CC33BCD42}"/>
    <cellStyle name="Normal 8 3 4 3" xfId="22869" xr:uid="{9B278499-4D65-4012-AC1B-5F505F169833}"/>
    <cellStyle name="Normal 8 3 4 4" xfId="35841" xr:uid="{DA2D37A5-4906-4344-89F3-EA75B5164A46}"/>
    <cellStyle name="Normal 8 3 5" xfId="8988" xr:uid="{DD9FD344-3009-4748-9702-5D718FBE2082}"/>
    <cellStyle name="Normal 8 3 5 2" xfId="25645" xr:uid="{2A370D7E-ABD2-44DA-AE63-991CEBE9F1AA}"/>
    <cellStyle name="Normal 8 3 5 3" xfId="35842" xr:uid="{CE38A624-6C58-4FF4-9821-C2822EA41C98}"/>
    <cellStyle name="Normal 8 3 6" xfId="17317" xr:uid="{45FADBF9-0BB2-4DC5-9102-C835EF053CE0}"/>
    <cellStyle name="Normal 8 3 6 2" xfId="35843" xr:uid="{B6BEEF58-E3ED-48A7-934E-F8F3ACB83995}"/>
    <cellStyle name="Normal 8 3 7" xfId="34208" xr:uid="{36F4225B-D673-4050-A9DF-75B55D33C1CE}"/>
    <cellStyle name="Normal 8 3 7 2" xfId="35844" xr:uid="{79FCA5BD-1F5A-4216-A007-471037F47B85}"/>
    <cellStyle name="Normal 8 3 8" xfId="35845" xr:uid="{665945A2-7776-454F-A848-09171A185E65}"/>
    <cellStyle name="Normal 8 3 9" xfId="35838" xr:uid="{3872DD32-2954-4818-BC4B-D1F15E3482C7}"/>
    <cellStyle name="Normal 8 4" xfId="1118" xr:uid="{CEF56958-25EA-4F36-843A-C214855A4730}"/>
    <cellStyle name="Normal 8 4 2" xfId="2446" xr:uid="{5D0275CD-8C54-46D6-9CC3-016412FC2081}"/>
    <cellStyle name="Normal 8 4 2 2" xfId="5236" xr:uid="{3FD5CC9D-FD0C-429E-B10B-B7C449E2D090}"/>
    <cellStyle name="Normal 8 4 2 2 2" xfId="13566" xr:uid="{1D2DBF06-6FFB-4B1E-A7A9-70280B9186F2}"/>
    <cellStyle name="Normal 8 4 2 2 2 2" xfId="30223" xr:uid="{18E474E9-B398-4A99-BA9E-C90979D55608}"/>
    <cellStyle name="Normal 8 4 2 2 3" xfId="21895" xr:uid="{CEDD2BF0-01EB-4AD7-8612-A8FCF7C3B69D}"/>
    <cellStyle name="Normal 8 4 2 3" xfId="8012" xr:uid="{2FBE24B2-09D0-43B1-8B76-05ED2441AF5A}"/>
    <cellStyle name="Normal 8 4 2 3 2" xfId="16342" xr:uid="{3F43868D-33E5-4BC4-9F03-ABC73437FA80}"/>
    <cellStyle name="Normal 8 4 2 3 2 2" xfId="32999" xr:uid="{2BC22546-731E-446B-803D-6D72A0C45CBE}"/>
    <cellStyle name="Normal 8 4 2 3 3" xfId="24671" xr:uid="{0CC536C7-58B4-479C-9932-09403F282438}"/>
    <cellStyle name="Normal 8 4 2 4" xfId="10790" xr:uid="{DFA20B88-1B9F-4DFF-8232-B7862264B0DF}"/>
    <cellStyle name="Normal 8 4 2 4 2" xfId="27447" xr:uid="{1C93409C-DC81-4C60-927C-0B9D6CFD1004}"/>
    <cellStyle name="Normal 8 4 2 5" xfId="19119" xr:uid="{AFB24A39-BBBB-4B9D-AC20-5F2C4463C910}"/>
    <cellStyle name="Normal 8 4 2 6" xfId="35847" xr:uid="{8EA9E836-D80C-4E15-98D4-DC9BFB91E744}"/>
    <cellStyle name="Normal 8 4 3" xfId="3909" xr:uid="{CEB6CD76-9623-4309-AC88-E136374321D6}"/>
    <cellStyle name="Normal 8 4 3 2" xfId="12239" xr:uid="{994D9014-AC4E-4FEB-B21F-5C4237B06BB9}"/>
    <cellStyle name="Normal 8 4 3 2 2" xfId="28896" xr:uid="{C7DE8D81-D4CA-4B53-8363-50535EB7B58B}"/>
    <cellStyle name="Normal 8 4 3 3" xfId="20568" xr:uid="{6E7F6140-44CA-437E-AD81-9B4E73A50AC7}"/>
    <cellStyle name="Normal 8 4 3 4" xfId="35848" xr:uid="{F88AF279-F712-40BA-BFE1-18F4663A3E00}"/>
    <cellStyle name="Normal 8 4 4" xfId="6685" xr:uid="{E2E5B151-F8A5-4751-BFBA-924E750462E6}"/>
    <cellStyle name="Normal 8 4 4 2" xfId="15015" xr:uid="{403AF0E2-2DE9-4CE0-9505-3DEE82128860}"/>
    <cellStyle name="Normal 8 4 4 2 2" xfId="31672" xr:uid="{B2FA2972-F548-4B9D-98F2-BB6B4464617F}"/>
    <cellStyle name="Normal 8 4 4 3" xfId="23344" xr:uid="{23466D06-3CB8-40DE-AE93-0388EAED20C3}"/>
    <cellStyle name="Normal 8 4 4 4" xfId="35849" xr:uid="{F3E574B7-8C1F-4A1C-B8DC-D053D0E5DD24}"/>
    <cellStyle name="Normal 8 4 5" xfId="9463" xr:uid="{2E25DD81-1328-4B6A-BFC7-EE182A75457B}"/>
    <cellStyle name="Normal 8 4 5 2" xfId="26120" xr:uid="{4B9697B8-D92B-4995-A127-65B04D71BD7D}"/>
    <cellStyle name="Normal 8 4 5 3" xfId="35850" xr:uid="{83CB47DA-9106-4CFF-8046-7713FC4B07FE}"/>
    <cellStyle name="Normal 8 4 6" xfId="17792" xr:uid="{3C673EB5-419F-46B9-9B88-F2537AD1DD99}"/>
    <cellStyle name="Normal 8 4 6 2" xfId="35851" xr:uid="{39A85B93-28E7-4853-BBB1-ADD5A4ED3DB1}"/>
    <cellStyle name="Normal 8 4 7" xfId="35852" xr:uid="{448FB8EE-89B1-4C24-A12A-EA3C29E93BBC}"/>
    <cellStyle name="Normal 8 4 8" xfId="35853" xr:uid="{51DECC28-F480-40A2-943F-092CCB23D3AE}"/>
    <cellStyle name="Normal 8 4 9" xfId="35846" xr:uid="{FD7950D8-3E66-4F7E-B2CD-BF47F3DF5642}"/>
    <cellStyle name="Normal 8 5" xfId="1498" xr:uid="{AE4E0863-C27F-4226-AC6E-0932706C0547}"/>
    <cellStyle name="Normal 8 5 2" xfId="4288" xr:uid="{43D0319B-6CC3-47AB-8CAF-F39F0D8651AE}"/>
    <cellStyle name="Normal 8 5 2 2" xfId="12618" xr:uid="{6F0395F9-3B16-49FA-8364-2FCBE1138F07}"/>
    <cellStyle name="Normal 8 5 2 2 2" xfId="29275" xr:uid="{8827905F-968B-404C-8FCD-DE33E6380F36}"/>
    <cellStyle name="Normal 8 5 2 3" xfId="20947" xr:uid="{2792D70A-ACA8-4C8F-813E-7F33E77D3F23}"/>
    <cellStyle name="Normal 8 5 2 4" xfId="35855" xr:uid="{54FABC07-EF1F-4994-B529-C8BD931832CC}"/>
    <cellStyle name="Normal 8 5 3" xfId="7064" xr:uid="{45153F10-79EE-45E0-8590-9EEA325D8A13}"/>
    <cellStyle name="Normal 8 5 3 2" xfId="15394" xr:uid="{F8FE147A-E36E-4033-9DBE-9382C5BB0051}"/>
    <cellStyle name="Normal 8 5 3 2 2" xfId="32051" xr:uid="{C32CF144-DFFC-4EAE-868E-70DF4F38AB86}"/>
    <cellStyle name="Normal 8 5 3 3" xfId="23723" xr:uid="{D13ACD63-4824-489F-B2AF-0D47C2300938}"/>
    <cellStyle name="Normal 8 5 3 4" xfId="35856" xr:uid="{AB024CE7-42AB-4751-BC96-AF847A0C0394}"/>
    <cellStyle name="Normal 8 5 4" xfId="9842" xr:uid="{3827B1B0-3E53-4847-97CB-23321CB10DF8}"/>
    <cellStyle name="Normal 8 5 4 2" xfId="26499" xr:uid="{564D04DA-0EF0-45D6-ADB1-4FC490916212}"/>
    <cellStyle name="Normal 8 5 4 3" xfId="35857" xr:uid="{FA82C208-B2E8-4A4C-ACBB-43E3E7945182}"/>
    <cellStyle name="Normal 8 5 5" xfId="18171" xr:uid="{8AB1C817-DCD9-41E0-8440-259F7D6E3A7A}"/>
    <cellStyle name="Normal 8 5 5 2" xfId="35858" xr:uid="{092429D7-4F8D-4C87-8C4D-B24FC6EB0B29}"/>
    <cellStyle name="Normal 8 5 6" xfId="35859" xr:uid="{F9C0BE35-3502-4F2B-8371-F579DC1D28EA}"/>
    <cellStyle name="Normal 8 5 7" xfId="35860" xr:uid="{D9AF586C-701A-40F9-840E-6F064FB867EF}"/>
    <cellStyle name="Normal 8 5 8" xfId="35861" xr:uid="{5328574D-2182-4CD2-8D90-940A808F2CBB}"/>
    <cellStyle name="Normal 8 5 9" xfId="35854" xr:uid="{2A24EF40-EF75-47DB-89EB-913F1DFCC638}"/>
    <cellStyle name="Normal 8 6" xfId="2961" xr:uid="{103968B2-7BAF-49EB-B980-554DDF156748}"/>
    <cellStyle name="Normal 8 6 2" xfId="11291" xr:uid="{B3F7C885-FD38-4659-B57F-CBB6DFF5AA8F}"/>
    <cellStyle name="Normal 8 6 2 2" xfId="27948" xr:uid="{7EA2F6DB-843C-400B-AD54-477E8B1A0AF5}"/>
    <cellStyle name="Normal 8 6 3" xfId="19620" xr:uid="{0FCFCEF1-1450-4E31-9C6E-72852A49BC80}"/>
    <cellStyle name="Normal 8 6 4" xfId="35862" xr:uid="{57B3253F-50B0-4957-A598-A601B73BFD20}"/>
    <cellStyle name="Normal 8 7" xfId="5737" xr:uid="{8EAD49BC-0A66-4CF6-A9AF-EDFBE5E574F5}"/>
    <cellStyle name="Normal 8 7 2" xfId="14067" xr:uid="{B48D93F8-D572-4AF2-934A-3B91AE2878C6}"/>
    <cellStyle name="Normal 8 7 2 2" xfId="30724" xr:uid="{B0B7B3DA-2F17-4DBD-861D-1DBB75E6D5E3}"/>
    <cellStyle name="Normal 8 7 3" xfId="22396" xr:uid="{1B164B2B-0C75-47B3-B2E3-13A159EB8566}"/>
    <cellStyle name="Normal 8 7 4" xfId="35863" xr:uid="{FBF51BED-A782-40D4-9AF4-713D7C85BEA7}"/>
    <cellStyle name="Normal 8 8" xfId="8515" xr:uid="{A003708B-E73B-437E-B33A-AED62B50A947}"/>
    <cellStyle name="Normal 8 8 2" xfId="25172" xr:uid="{1BD63788-F9C8-4513-A4DE-819BA561611F}"/>
    <cellStyle name="Normal 8 8 3" xfId="35864" xr:uid="{886D3C3B-EA04-4BFD-811D-FC20B090945B}"/>
    <cellStyle name="Normal 8 9" xfId="16844" xr:uid="{4CCB3DC0-F526-49A8-B587-4E97F46EF892}"/>
    <cellStyle name="Normal 8 9 2" xfId="35865" xr:uid="{3226CA9B-8EE1-4BF6-9023-0E2BB5B2AC42}"/>
    <cellStyle name="Normal 9" xfId="285" xr:uid="{2834E51F-7A04-4787-8EF3-BE7EDCB3C7C0}"/>
    <cellStyle name="Normal 9 2" xfId="34285" xr:uid="{56993F96-4C03-4478-BC88-0ECEE55195B2}"/>
    <cellStyle name="Normal 9 2 2" xfId="35867" xr:uid="{B303A3D2-B8C1-4F22-8857-0F557FA71619}"/>
    <cellStyle name="Normal 9 3" xfId="34122" xr:uid="{F46210D4-F28C-4B45-8DDB-F864245C2D83}"/>
    <cellStyle name="Normal 9 3 2" xfId="35868" xr:uid="{0523F4B2-A7C8-457A-BCCA-B41A6920ADFD}"/>
    <cellStyle name="Normal 9 4" xfId="35869" xr:uid="{F0E4BB1F-D33F-4135-B340-D6C480C12BC3}"/>
    <cellStyle name="Normal 9 5" xfId="35870" xr:uid="{B0C80698-9A88-4E6C-AC94-6D826720CB6F}"/>
    <cellStyle name="Normal 9 6" xfId="35871" xr:uid="{E862EC87-E300-45AC-BE61-98565AD16CA6}"/>
    <cellStyle name="Normal 9 7" xfId="35872" xr:uid="{6059E239-A719-4CED-8DBB-32181B8C18DE}"/>
    <cellStyle name="Normal 9 8" xfId="35873" xr:uid="{C53C1ACB-5248-473F-B207-23B31D19F788}"/>
    <cellStyle name="Normal 9 9" xfId="35866" xr:uid="{101DE549-9B61-4993-A745-A21A888978A5}"/>
    <cellStyle name="Normal GHG Numbers (0.00)" xfId="33940" xr:uid="{BDF40B21-CB0C-48F3-8FA0-926C7A1105BD}"/>
    <cellStyle name="Normal GHG Numbers (0.00) 2" xfId="33941" xr:uid="{132AA5F4-6CE9-4220-801F-FAE771B2DAF5}"/>
    <cellStyle name="Normal GHG Numbers (0.00) 3" xfId="33823" xr:uid="{CBC2BD80-7E73-407E-B391-4937FF2F399F}"/>
    <cellStyle name="Normal GHG Numbers (0.00) 3 2" xfId="34210" xr:uid="{1073167C-37D9-4C45-B573-1DA6EA466327}"/>
    <cellStyle name="Normal GHG Numbers (0.00) 3 2 2" xfId="34359" xr:uid="{C4E208BF-8F04-437A-881A-A01924F39501}"/>
    <cellStyle name="Normal GHG Numbers (0.00) 3 2 2 2" xfId="34574" xr:uid="{49D0F092-3E6E-4045-B710-3547E8DA35CA}"/>
    <cellStyle name="Normal GHG Numbers (0.00) 3 2 3" xfId="34500" xr:uid="{2FBFE5D7-EB63-47EA-850C-ABDA613F6C28}"/>
    <cellStyle name="Normal GHG Numbers (0.00) 3 3" xfId="34140" xr:uid="{A01D46C4-4374-4360-B4EE-57C90B7D6509}"/>
    <cellStyle name="Normal GHG Numbers (0.00) 3 3 2" xfId="34418" xr:uid="{6FE9B193-BCCB-4B0C-B44E-532EF5CF0148}"/>
    <cellStyle name="Normal GHG Numbers (0.00) 3 3 2 2" xfId="34633" xr:uid="{2B5138E9-EDFF-433F-AFE2-4418DA347244}"/>
    <cellStyle name="Normal GHG Numbers (0.00) 3 3 3" xfId="34315" xr:uid="{FD48E746-54DB-44E5-85DE-5F6C61A47236}"/>
    <cellStyle name="Normal GHG Numbers (0.00) 3 3 3 2" xfId="34530" xr:uid="{B04DF9D5-9635-42F4-9896-90EE852DCACD}"/>
    <cellStyle name="Normal GHG Numbers (0.00) 3 3 4" xfId="34448" xr:uid="{5D614BA3-59FC-4BA3-9990-13FD2A600C49}"/>
    <cellStyle name="Normal GHG Numbers (0.00) 3 3 4 2" xfId="34663" xr:uid="{AFCDE380-C647-4D74-8E5D-95AB0AD983D4}"/>
    <cellStyle name="Normal GHG Numbers (0.00) 3 4" xfId="33942" xr:uid="{D4546B81-E915-49DE-93AA-0685F9C1B0E0}"/>
    <cellStyle name="Normal GHG Textfiels Bold" xfId="33791" xr:uid="{851974C8-AC1D-418A-8923-E915A8217EB8}"/>
    <cellStyle name="Normal GHG Textfiels Bold 2" xfId="33943" xr:uid="{9988D38B-CC3A-4D0E-8485-2202AA33FCC3}"/>
    <cellStyle name="Normal GHG Textfiels Bold 3" xfId="33944" xr:uid="{8CBD5FDD-FB42-4FF1-BA21-8DDCA62E0F85}"/>
    <cellStyle name="Normal GHG Textfiels Bold 3 2" xfId="34211" xr:uid="{0FE38806-B298-43F8-AB76-A9F3AC8EBA0D}"/>
    <cellStyle name="Normal GHG Textfiels Bold 3 2 2" xfId="34303" xr:uid="{F609A5A2-870B-4064-93CD-73BA1A6A5FD4}"/>
    <cellStyle name="Normal GHG Textfiels Bold 3 2 2 2" xfId="34518" xr:uid="{B060628E-16BC-45AE-8E3F-3287EA11A1AD}"/>
    <cellStyle name="Normal GHG Textfiels Bold 3 2 3" xfId="34501" xr:uid="{5508B8D0-EE37-4A25-B1B7-1A768D9B210B}"/>
    <cellStyle name="Normal GHG Textfiels Bold 3 3" xfId="34141" xr:uid="{807AF020-258A-40B8-8FF3-4B6DC746AB33}"/>
    <cellStyle name="Normal GHG Textfiels Bold 3 3 2" xfId="34419" xr:uid="{634F1B6F-8E48-4E0D-A746-1A9E8ED4FBA7}"/>
    <cellStyle name="Normal GHG Textfiels Bold 3 3 2 2" xfId="34634" xr:uid="{804D4F41-12FE-4790-8849-D61396E49426}"/>
    <cellStyle name="Normal GHG Textfiels Bold 3 3 3" xfId="34362" xr:uid="{F51EF76C-9368-4322-91B9-6347AF3048A4}"/>
    <cellStyle name="Normal GHG Textfiels Bold 3 3 3 2" xfId="34577" xr:uid="{68DDF811-C5C6-43E5-AD0E-72FEC2C04B28}"/>
    <cellStyle name="Normal GHG Textfiels Bold 3 3 4" xfId="34337" xr:uid="{C3C51B57-26E7-43EE-866F-BEA15324C484}"/>
    <cellStyle name="Normal GHG Textfiels Bold 3 3 4 2" xfId="34552" xr:uid="{33019BA9-F4C9-4F3A-A7F3-F7EC3D2A604D}"/>
    <cellStyle name="Normal GHG whole table" xfId="33799" xr:uid="{9FC0C270-0A7B-4E0F-B715-5B6000378002}"/>
    <cellStyle name="Normal GHG whole table 2" xfId="34212" xr:uid="{3B03B547-C432-40E4-9EF7-53311509DA3D}"/>
    <cellStyle name="Normal GHG whole table 2 2" xfId="34358" xr:uid="{7929CCEE-8530-4625-8260-977BCDF6943A}"/>
    <cellStyle name="Normal GHG whole table 2 2 2" xfId="34573" xr:uid="{347B2F3C-93B5-4460-AB1A-D47ED863BD6F}"/>
    <cellStyle name="Normal GHG whole table 2 3" xfId="34502" xr:uid="{8BB13128-61FD-4A90-AE4E-4CC2A974C985}"/>
    <cellStyle name="Normal GHG whole table 3" xfId="34061" xr:uid="{14B41A1E-D784-41DC-B75D-3FA45E1E2E18}"/>
    <cellStyle name="Normal GHG whole table 3 2" xfId="34398" xr:uid="{D35C4B5C-DCAA-4B28-A30D-C0D945BCFB15}"/>
    <cellStyle name="Normal GHG whole table 3 2 2" xfId="34613" xr:uid="{72E34B49-12BB-4A94-BFA3-3C7D7AC1848C}"/>
    <cellStyle name="Normal GHG whole table 3 3" xfId="34319" xr:uid="{C50E0CE0-E42F-416B-84BD-72FD14D9E590}"/>
    <cellStyle name="Normal GHG whole table 3 3 2" xfId="34534" xr:uid="{105CCFB6-6351-4366-98E7-3C5B511A4661}"/>
    <cellStyle name="Normal GHG whole table 3 4" xfId="34406" xr:uid="{DDA5DAE6-97A4-4190-9E0D-B60E54E38141}"/>
    <cellStyle name="Normal GHG whole table 3 4 2" xfId="34621" xr:uid="{A1D3F24B-8BCF-419A-866A-5D45F882C669}"/>
    <cellStyle name="Normal GHG whole table 4" xfId="33853" xr:uid="{81EE4B35-F923-4022-A3ED-4D930BB4752D}"/>
    <cellStyle name="Normal GHG-Shade" xfId="33797" xr:uid="{795CD359-C7C3-4BA6-90D1-71DEEB999A88}"/>
    <cellStyle name="Normal GHG-Shade 2" xfId="33945" xr:uid="{FB84EA7A-E324-4761-8095-955AF749C65E}"/>
    <cellStyle name="Normal GHG-Shade 2 2" xfId="33946" xr:uid="{E4BD229C-FE3E-4BAF-96B1-A28917777F1F}"/>
    <cellStyle name="Normal GHG-Shade 2 3" xfId="33947" xr:uid="{A14BEC3C-39BB-4D4B-B6F2-D313EF145AC6}"/>
    <cellStyle name="Normal GHG-Shade 2 4" xfId="33977" xr:uid="{79102631-224B-48BC-AEA8-FF79C2225155}"/>
    <cellStyle name="Normal GHG-Shade 2 5" xfId="34142" xr:uid="{8D36087D-B43D-4B93-9257-4286DA2457CB}"/>
    <cellStyle name="Normal GHG-Shade 3" xfId="33948" xr:uid="{84C2D007-EEC6-4CA3-86B4-51752B1F6B98}"/>
    <cellStyle name="Normal GHG-Shade 3 2" xfId="33949" xr:uid="{5C1C58AA-339F-4829-BCCD-7A76CD5EA42E}"/>
    <cellStyle name="Normal GHG-Shade 4" xfId="33950" xr:uid="{D5B1933C-B0A1-46BB-B3F7-026DEA82DDE5}"/>
    <cellStyle name="Normal GHG-Shade 4 2" xfId="34213" xr:uid="{34E00628-63E7-4FD9-8B39-59135844F89E}"/>
    <cellStyle name="Normál_Munka1" xfId="33812" xr:uid="{910FA452-EB0B-4A39-8FA7-62FAD4EE6A4D}"/>
    <cellStyle name="Normale 2" xfId="36287" xr:uid="{8C7007C4-8CA9-4AE1-8374-A18F8136454D}"/>
    <cellStyle name="Normale_B2020" xfId="57" xr:uid="{ABF74427-8EE0-4A24-A4A7-BD4D2DFF825B}"/>
    <cellStyle name="Note 2" xfId="72" xr:uid="{21DA7A3B-45A4-4D70-9DE1-3F674766EDD5}"/>
    <cellStyle name="Note 2 10" xfId="5651" xr:uid="{82340580-1855-41DE-AB7D-1827A37996B5}"/>
    <cellStyle name="Note 2 10 2" xfId="13981" xr:uid="{E9096B06-3CEE-4F5F-B4A5-69EB516D7048}"/>
    <cellStyle name="Note 2 10 2 2" xfId="30638" xr:uid="{1EBEB2AD-DA0E-4493-AA2C-A1FDD092679F}"/>
    <cellStyle name="Note 2 10 3" xfId="22310" xr:uid="{DB44709F-16BD-4CAF-A741-C0D54E4C58C5}"/>
    <cellStyle name="Note 2 10 4" xfId="35874" xr:uid="{B8CA8F31-C524-421C-8136-66B801FDBB0C}"/>
    <cellStyle name="Note 2 11" xfId="8428" xr:uid="{63AE5F5F-BF93-4EDF-A7D2-CE43F45EDBE1}"/>
    <cellStyle name="Note 2 11 2" xfId="25086" xr:uid="{3BE5A146-3F3D-471C-A840-DFCF6E4D3035}"/>
    <cellStyle name="Note 2 11 3" xfId="35875" xr:uid="{19859E6A-AB68-434D-AF27-8D6E5B4819F2}"/>
    <cellStyle name="Note 2 12" xfId="16758" xr:uid="{B4E30944-26F0-4F98-9F09-A84242B7BF5C}"/>
    <cellStyle name="Note 2 12 2" xfId="35876" xr:uid="{B127F262-4996-4BF1-BE90-D0643994C992}"/>
    <cellStyle name="Note 2 13" xfId="33951" xr:uid="{E2A93BF4-7F84-45CA-9E31-D1D3960E337D}"/>
    <cellStyle name="Note 2 13 2" xfId="35877" xr:uid="{8FE86F3E-ECDA-4A97-AAC3-633AE1297FE6}"/>
    <cellStyle name="Note 2 14" xfId="35878" xr:uid="{EC1D03B0-E7A2-4FD3-A358-F7678B554F95}"/>
    <cellStyle name="Note 2 15" xfId="35879" xr:uid="{A4F5DD22-1451-476C-9E87-817F179A06FE}"/>
    <cellStyle name="Note 2 2" xfId="133" xr:uid="{87BBBF09-74C1-42E9-8655-27D5E6440138}"/>
    <cellStyle name="Note 2 2 10" xfId="8487" xr:uid="{606CB5CE-4067-45A3-ABF1-0CBA77227053}"/>
    <cellStyle name="Note 2 2 10 2" xfId="25144" xr:uid="{90DF84D8-C3EE-4F03-BC39-2BEDEAD4C492}"/>
    <cellStyle name="Note 2 2 11" xfId="16816" xr:uid="{DDDB29EA-55DF-487A-B5F4-219676F2DC77}"/>
    <cellStyle name="Note 2 2 12" xfId="34341" xr:uid="{0AD6F98F-4196-4616-B15B-A02F87A8DF39}"/>
    <cellStyle name="Note 2 2 13" xfId="35880" xr:uid="{46BD46BF-0920-4BB3-A6E6-4810A5E6899F}"/>
    <cellStyle name="Note 2 2 2" xfId="255" xr:uid="{9604E9F1-5962-4648-BC73-30276BF43762}"/>
    <cellStyle name="Note 2 2 2 10" xfId="34556" xr:uid="{362C597B-AADF-4089-BC10-0EFD6CB121AE}"/>
    <cellStyle name="Note 2 2 2 2" xfId="497" xr:uid="{1E91E403-FC99-49B4-9F78-3C533D22A73B}"/>
    <cellStyle name="Note 2 2 2 2 2" xfId="973" xr:uid="{10251F91-A2C4-49A0-91B8-8BA244D8CCC2}"/>
    <cellStyle name="Note 2 2 2 2 2 2" xfId="2301" xr:uid="{9FE2559A-5D59-4325-B6C3-CDD9C1D9BED8}"/>
    <cellStyle name="Note 2 2 2 2 2 2 2" xfId="5091" xr:uid="{D4A40E5A-B305-460F-9E26-BD93304182AA}"/>
    <cellStyle name="Note 2 2 2 2 2 2 2 2" xfId="13421" xr:uid="{C04247A4-4D63-4142-91E5-6BFF814703B8}"/>
    <cellStyle name="Note 2 2 2 2 2 2 2 2 2" xfId="30078" xr:uid="{2CF76C13-EA7D-4DF8-8C08-A3A72F6A2B13}"/>
    <cellStyle name="Note 2 2 2 2 2 2 2 3" xfId="21750" xr:uid="{E001DA92-6D8A-4A97-ABC0-BE1C8C4813A6}"/>
    <cellStyle name="Note 2 2 2 2 2 2 3" xfId="7867" xr:uid="{E37F41BD-A0D0-450F-8D2C-D02D02121BC0}"/>
    <cellStyle name="Note 2 2 2 2 2 2 3 2" xfId="16197" xr:uid="{A96D1947-AB51-4857-9BAF-532C26C59C36}"/>
    <cellStyle name="Note 2 2 2 2 2 2 3 2 2" xfId="32854" xr:uid="{429A4BDA-C00C-4E45-A2D0-8F7637BB1D2D}"/>
    <cellStyle name="Note 2 2 2 2 2 2 3 3" xfId="24526" xr:uid="{06328DF3-5D38-459E-B8A2-3064A57CE4CB}"/>
    <cellStyle name="Note 2 2 2 2 2 2 4" xfId="10645" xr:uid="{469ED0E9-9B8E-47B0-BC38-E539DED29D50}"/>
    <cellStyle name="Note 2 2 2 2 2 2 4 2" xfId="27302" xr:uid="{F6C29D8B-6FA2-41B5-BF0F-9C9A40AD3C78}"/>
    <cellStyle name="Note 2 2 2 2 2 2 5" xfId="18974" xr:uid="{7903544F-EDC8-4975-9DC5-8F0380B04275}"/>
    <cellStyle name="Note 2 2 2 2 2 3" xfId="3764" xr:uid="{151F1555-FEFB-4BEB-A734-4DE1D82B6214}"/>
    <cellStyle name="Note 2 2 2 2 2 3 2" xfId="12094" xr:uid="{E63F9763-9BBC-4688-A748-A0F3556C3714}"/>
    <cellStyle name="Note 2 2 2 2 2 3 2 2" xfId="28751" xr:uid="{2FA57565-7FF1-40D2-9572-6BDA98CE66B0}"/>
    <cellStyle name="Note 2 2 2 2 2 3 3" xfId="20423" xr:uid="{A38973A2-C1B1-4FA4-B77E-1ED794A02019}"/>
    <cellStyle name="Note 2 2 2 2 2 4" xfId="6540" xr:uid="{84FE51C3-2A85-4F41-A2EA-41A1D06BC305}"/>
    <cellStyle name="Note 2 2 2 2 2 4 2" xfId="14870" xr:uid="{D2FC503C-7EE2-4BE5-AADF-897BDFEA22A9}"/>
    <cellStyle name="Note 2 2 2 2 2 4 2 2" xfId="31527" xr:uid="{3023BF6C-72CB-4B99-A7F1-CDC5E4E494B4}"/>
    <cellStyle name="Note 2 2 2 2 2 4 3" xfId="23199" xr:uid="{CE548F2C-DCAF-464F-B6AD-F7B24E68E4C5}"/>
    <cellStyle name="Note 2 2 2 2 2 5" xfId="9318" xr:uid="{25D62EF9-B50D-4E44-8E73-F0C21471F979}"/>
    <cellStyle name="Note 2 2 2 2 2 5 2" xfId="25975" xr:uid="{5CEC70D8-299C-4FED-B426-A585C721159F}"/>
    <cellStyle name="Note 2 2 2 2 2 6" xfId="17647" xr:uid="{6F6B9B5B-5811-4D71-8F4B-066026F58563}"/>
    <cellStyle name="Note 2 2 2 2 3" xfId="1827" xr:uid="{E648708A-9C40-4AFA-9F0E-2E3601207BDE}"/>
    <cellStyle name="Note 2 2 2 2 3 2" xfId="4617" xr:uid="{D6B7F9EC-DF26-4330-B607-CB9539A7378E}"/>
    <cellStyle name="Note 2 2 2 2 3 2 2" xfId="12947" xr:uid="{3C3D38B4-5016-41BD-9718-51F6752FEBF6}"/>
    <cellStyle name="Note 2 2 2 2 3 2 2 2" xfId="29604" xr:uid="{B2837571-E4DC-499C-9851-2015F4D86166}"/>
    <cellStyle name="Note 2 2 2 2 3 2 3" xfId="21276" xr:uid="{B8262855-E07C-4BB3-A1F2-AB5628285CD1}"/>
    <cellStyle name="Note 2 2 2 2 3 3" xfId="7393" xr:uid="{D7E0775F-88B4-4D50-9FE2-21A408F60B36}"/>
    <cellStyle name="Note 2 2 2 2 3 3 2" xfId="15723" xr:uid="{E901F4A9-817F-4DD4-9697-DE9C5556C48A}"/>
    <cellStyle name="Note 2 2 2 2 3 3 2 2" xfId="32380" xr:uid="{2A66304F-4D52-47A4-B395-385F9A549E08}"/>
    <cellStyle name="Note 2 2 2 2 3 3 3" xfId="24052" xr:uid="{83CAA872-B6E0-4E24-BCD2-976C8BB9E31C}"/>
    <cellStyle name="Note 2 2 2 2 3 4" xfId="10171" xr:uid="{3CC3492F-1298-4EFD-B825-C21BEB325EDF}"/>
    <cellStyle name="Note 2 2 2 2 3 4 2" xfId="26828" xr:uid="{864F76C1-B5B8-40F8-ACF6-3E3AA2954FD7}"/>
    <cellStyle name="Note 2 2 2 2 3 5" xfId="18500" xr:uid="{5D19C374-763A-41DB-BD03-DACE175B1890}"/>
    <cellStyle name="Note 2 2 2 2 4" xfId="3290" xr:uid="{A3902D6D-3F44-448F-98AA-C53F5B62C27D}"/>
    <cellStyle name="Note 2 2 2 2 4 2" xfId="11620" xr:uid="{F5A22BA6-DF82-4C58-A103-AB5D238B09BE}"/>
    <cellStyle name="Note 2 2 2 2 4 2 2" xfId="28277" xr:uid="{1B148519-1BD2-4060-B353-1F3602089C7C}"/>
    <cellStyle name="Note 2 2 2 2 4 3" xfId="19949" xr:uid="{84733908-5E3C-469F-9482-87C1A966E12C}"/>
    <cellStyle name="Note 2 2 2 2 5" xfId="6066" xr:uid="{BCEC23C8-5CB4-49B1-882C-132F0DFDE8D0}"/>
    <cellStyle name="Note 2 2 2 2 5 2" xfId="14396" xr:uid="{BD3244A2-8288-4AFA-9531-C7F5969D0EC8}"/>
    <cellStyle name="Note 2 2 2 2 5 2 2" xfId="31053" xr:uid="{6B68144B-8B0A-46CC-BA13-27B66CDA7D2D}"/>
    <cellStyle name="Note 2 2 2 2 5 3" xfId="22725" xr:uid="{63699AEA-ACD1-4708-8E72-3E00D86C8E99}"/>
    <cellStyle name="Note 2 2 2 2 6" xfId="8844" xr:uid="{FF295D60-42B4-4472-8554-7E1EA91DDF67}"/>
    <cellStyle name="Note 2 2 2 2 6 2" xfId="25501" xr:uid="{5B7FF3BF-DC7E-4B3D-8663-F583575A7F83}"/>
    <cellStyle name="Note 2 2 2 2 7" xfId="17173" xr:uid="{C8DE747C-68E2-483E-BBBF-D439B43FF493}"/>
    <cellStyle name="Note 2 2 2 3" xfId="733" xr:uid="{1F8A67E1-E639-4503-ABFE-A5CD56756E60}"/>
    <cellStyle name="Note 2 2 2 3 2" xfId="2063" xr:uid="{7585D8CF-B0CA-4ADA-A46E-B33D3AB04695}"/>
    <cellStyle name="Note 2 2 2 3 2 2" xfId="4853" xr:uid="{7B1C9077-FD93-430A-9777-0FE21E2E28A5}"/>
    <cellStyle name="Note 2 2 2 3 2 2 2" xfId="13183" xr:uid="{00932ED3-0934-471D-A07E-EF44D86EDCF8}"/>
    <cellStyle name="Note 2 2 2 3 2 2 2 2" xfId="29840" xr:uid="{9A57672F-6D31-41F6-9998-7C0CA9FD6775}"/>
    <cellStyle name="Note 2 2 2 3 2 2 3" xfId="21512" xr:uid="{0DA9E443-9E0F-474B-B68E-CED6EC9B140D}"/>
    <cellStyle name="Note 2 2 2 3 2 3" xfId="7629" xr:uid="{EBCBB3A3-5D3A-4E81-9F4C-C38117EF2870}"/>
    <cellStyle name="Note 2 2 2 3 2 3 2" xfId="15959" xr:uid="{1C0FF528-A658-4DA0-A94D-FEA7CBC83F9E}"/>
    <cellStyle name="Note 2 2 2 3 2 3 2 2" xfId="32616" xr:uid="{7F1CC9DA-CF8B-49CF-B70E-079299876AEE}"/>
    <cellStyle name="Note 2 2 2 3 2 3 3" xfId="24288" xr:uid="{3C2F9A44-058A-42F2-89F5-F5CC5C9D4BF4}"/>
    <cellStyle name="Note 2 2 2 3 2 4" xfId="10407" xr:uid="{4DAF0E8A-EA97-4C7F-B387-80EE61054356}"/>
    <cellStyle name="Note 2 2 2 3 2 4 2" xfId="27064" xr:uid="{1767A5FD-7AE6-4263-A542-3CD2D48F5210}"/>
    <cellStyle name="Note 2 2 2 3 2 5" xfId="18736" xr:uid="{2376ABE1-DF15-4610-A356-4870117B6952}"/>
    <cellStyle name="Note 2 2 2 3 3" xfId="3526" xr:uid="{E2B5DA15-E2F6-48FB-BF0D-D23F7FEBECB4}"/>
    <cellStyle name="Note 2 2 2 3 3 2" xfId="11856" xr:uid="{028945CC-89A0-4478-824C-63838C2B3190}"/>
    <cellStyle name="Note 2 2 2 3 3 2 2" xfId="28513" xr:uid="{DE5D752D-EB64-474C-86AD-0604CBD03ADE}"/>
    <cellStyle name="Note 2 2 2 3 3 3" xfId="20185" xr:uid="{77231F55-67F5-4DF1-BB17-24974156A67C}"/>
    <cellStyle name="Note 2 2 2 3 4" xfId="6302" xr:uid="{7F9D755D-129D-482F-BF30-CB7C0E19CB4A}"/>
    <cellStyle name="Note 2 2 2 3 4 2" xfId="14632" xr:uid="{85B6E61C-E824-49B8-9442-F1B0A763D854}"/>
    <cellStyle name="Note 2 2 2 3 4 2 2" xfId="31289" xr:uid="{4D517A98-7090-4F35-9132-9D998D9CE85D}"/>
    <cellStyle name="Note 2 2 2 3 4 3" xfId="22961" xr:uid="{428B3F51-F3A9-4C16-90BF-7E627968C8E3}"/>
    <cellStyle name="Note 2 2 2 3 5" xfId="9080" xr:uid="{5DA2DD9B-D256-4B8F-B62F-97FB12827BE8}"/>
    <cellStyle name="Note 2 2 2 3 5 2" xfId="25737" xr:uid="{6259928E-24DB-4D63-8DA1-8DC204D50ADA}"/>
    <cellStyle name="Note 2 2 2 3 6" xfId="17409" xr:uid="{42C1E877-05C8-4F6A-B8B9-61DF0B2E3B92}"/>
    <cellStyle name="Note 2 2 2 4" xfId="1210" xr:uid="{248C4280-AE38-4D1B-8254-1E4E2CA640F3}"/>
    <cellStyle name="Note 2 2 2 4 2" xfId="2538" xr:uid="{4B936DEE-0F2E-4AA9-BB6A-2D0BEE2985CC}"/>
    <cellStyle name="Note 2 2 2 4 2 2" xfId="5328" xr:uid="{0FE22E9A-E4E6-42E1-8EAB-87CCE4EA151B}"/>
    <cellStyle name="Note 2 2 2 4 2 2 2" xfId="13658" xr:uid="{DF339287-8BF2-4CC2-B289-6DB574F06460}"/>
    <cellStyle name="Note 2 2 2 4 2 2 2 2" xfId="30315" xr:uid="{A1CE1AA3-335D-49AE-850C-2278EEBFC267}"/>
    <cellStyle name="Note 2 2 2 4 2 2 3" xfId="21987" xr:uid="{5757B523-5EE0-4FDD-AF39-A3AD85C340B8}"/>
    <cellStyle name="Note 2 2 2 4 2 3" xfId="8104" xr:uid="{0E83593E-DDF2-42F5-AE9F-1D59EC010721}"/>
    <cellStyle name="Note 2 2 2 4 2 3 2" xfId="16434" xr:uid="{EC151FA6-E47F-4065-9B2A-DA0346F00C9B}"/>
    <cellStyle name="Note 2 2 2 4 2 3 2 2" xfId="33091" xr:uid="{19E5E78B-1322-4624-A559-80D992B7AC4E}"/>
    <cellStyle name="Note 2 2 2 4 2 3 3" xfId="24763" xr:uid="{AC538934-D6FA-4A0A-B7F2-4F4336573EA3}"/>
    <cellStyle name="Note 2 2 2 4 2 4" xfId="10882" xr:uid="{F03E218E-5F42-44A9-A8EB-3A6F6D691503}"/>
    <cellStyle name="Note 2 2 2 4 2 4 2" xfId="27539" xr:uid="{CB582136-BE8F-4EBA-BB8E-E215A0734B46}"/>
    <cellStyle name="Note 2 2 2 4 2 5" xfId="19211" xr:uid="{1A54201B-4BC6-4A53-AC20-EB54475DFD0F}"/>
    <cellStyle name="Note 2 2 2 4 3" xfId="4001" xr:uid="{FEF680BF-F07C-4CCD-9D1F-141D220ADE26}"/>
    <cellStyle name="Note 2 2 2 4 3 2" xfId="12331" xr:uid="{25199454-DA9F-4DEF-A7BF-C5D020D72390}"/>
    <cellStyle name="Note 2 2 2 4 3 2 2" xfId="28988" xr:uid="{D2E8CBF6-C644-497C-BAC4-BEDF258FEF43}"/>
    <cellStyle name="Note 2 2 2 4 3 3" xfId="20660" xr:uid="{4CE88CB6-9F99-4E26-A99D-5D3A5B387194}"/>
    <cellStyle name="Note 2 2 2 4 4" xfId="6777" xr:uid="{1EC2C5DF-36E4-46F0-A964-90FB0B50090F}"/>
    <cellStyle name="Note 2 2 2 4 4 2" xfId="15107" xr:uid="{0B6C2104-C68B-46E2-9CF5-8A22682F7D24}"/>
    <cellStyle name="Note 2 2 2 4 4 2 2" xfId="31764" xr:uid="{2F21DC9F-F176-4BE7-AE7F-E7BE4B4149FF}"/>
    <cellStyle name="Note 2 2 2 4 4 3" xfId="23436" xr:uid="{C3C2194F-0A59-4FBD-978F-459E28BC1125}"/>
    <cellStyle name="Note 2 2 2 4 5" xfId="9555" xr:uid="{852C44BC-CF40-45B2-ABA4-21328F6409C6}"/>
    <cellStyle name="Note 2 2 2 4 5 2" xfId="26212" xr:uid="{4C818FA4-596E-414E-8C47-7AE20FAFB592}"/>
    <cellStyle name="Note 2 2 2 4 6" xfId="17884" xr:uid="{E2417ED4-76B9-4883-90A1-9FB04F383403}"/>
    <cellStyle name="Note 2 2 2 5" xfId="1590" xr:uid="{ECA65E70-1E76-4438-81F6-4A310F517A2C}"/>
    <cellStyle name="Note 2 2 2 5 2" xfId="4380" xr:uid="{879AA333-B53C-4A64-B9FC-F9D1349834AC}"/>
    <cellStyle name="Note 2 2 2 5 2 2" xfId="12710" xr:uid="{CFEAD8D1-ABB7-4B46-92C6-675AB792BDC2}"/>
    <cellStyle name="Note 2 2 2 5 2 2 2" xfId="29367" xr:uid="{1BB640DC-5A09-4C58-82FF-F3B86569DCC4}"/>
    <cellStyle name="Note 2 2 2 5 2 3" xfId="21039" xr:uid="{D91ED2AA-4BD2-4F0C-8AA5-049AEC800032}"/>
    <cellStyle name="Note 2 2 2 5 3" xfId="7156" xr:uid="{02257F79-F785-4F2D-BC02-D834C2A60A99}"/>
    <cellStyle name="Note 2 2 2 5 3 2" xfId="15486" xr:uid="{88B8886C-9669-4947-A2A4-252C9969ACA5}"/>
    <cellStyle name="Note 2 2 2 5 3 2 2" xfId="32143" xr:uid="{9AA97EB0-416C-4629-AD0D-312995A1EBD7}"/>
    <cellStyle name="Note 2 2 2 5 3 3" xfId="23815" xr:uid="{82F9FB90-35DB-4D7F-B38C-23A707EDA6CB}"/>
    <cellStyle name="Note 2 2 2 5 4" xfId="9934" xr:uid="{0E538C55-6DC5-445F-8592-ACFAC580ECA0}"/>
    <cellStyle name="Note 2 2 2 5 4 2" xfId="26591" xr:uid="{A50D513F-C53D-42CB-9B48-14A3C05BC0A6}"/>
    <cellStyle name="Note 2 2 2 5 5" xfId="18263" xr:uid="{97280C3F-4CD4-44E0-A0EA-16716644680A}"/>
    <cellStyle name="Note 2 2 2 6" xfId="3053" xr:uid="{9612B7EF-4A10-4F73-925A-896EFCC72544}"/>
    <cellStyle name="Note 2 2 2 6 2" xfId="11383" xr:uid="{44B32E9A-DA5B-44B2-B42D-14BE7DB200D7}"/>
    <cellStyle name="Note 2 2 2 6 2 2" xfId="28040" xr:uid="{404CA3EA-B806-43BF-A56F-96EA5D923A46}"/>
    <cellStyle name="Note 2 2 2 6 3" xfId="19712" xr:uid="{25E3BDE6-0437-4244-8035-5CFAEE072692}"/>
    <cellStyle name="Note 2 2 2 7" xfId="5829" xr:uid="{345ACE5F-640C-4320-A979-F2FD73B296ED}"/>
    <cellStyle name="Note 2 2 2 7 2" xfId="14159" xr:uid="{316857F3-7E6E-4653-8579-FB427CC4F7A4}"/>
    <cellStyle name="Note 2 2 2 7 2 2" xfId="30816" xr:uid="{C6C42C80-9A58-48A1-859E-D03542BEAEB3}"/>
    <cellStyle name="Note 2 2 2 7 3" xfId="22488" xr:uid="{A3590A50-F44B-4F7D-A3DA-3F31F71A5B03}"/>
    <cellStyle name="Note 2 2 2 8" xfId="8607" xr:uid="{1C4B555F-4078-4AD3-870E-A8FF9407DED4}"/>
    <cellStyle name="Note 2 2 2 8 2" xfId="25264" xr:uid="{91EF9908-B218-41A1-A3C6-34026C7E2355}"/>
    <cellStyle name="Note 2 2 2 9" xfId="16936" xr:uid="{024C28B8-B0A1-44CA-89C3-045EB27849AD}"/>
    <cellStyle name="Note 2 2 3" xfId="377" xr:uid="{6F31D6D7-544E-446A-BA7F-1173C44448F1}"/>
    <cellStyle name="Note 2 2 3 2" xfId="855" xr:uid="{B85DF265-4D19-464D-A37A-48416767F654}"/>
    <cellStyle name="Note 2 2 3 2 2" xfId="2183" xr:uid="{4308AE9D-2BA9-4C8C-9719-34F7B1E7F079}"/>
    <cellStyle name="Note 2 2 3 2 2 2" xfId="4973" xr:uid="{F709BEE5-16EE-42A0-8A33-A7FF6017CB25}"/>
    <cellStyle name="Note 2 2 3 2 2 2 2" xfId="13303" xr:uid="{8B6D99C1-283E-48A4-B39B-DB769332F687}"/>
    <cellStyle name="Note 2 2 3 2 2 2 2 2" xfId="29960" xr:uid="{623B85E4-4517-47B4-957A-74A0FFE62875}"/>
    <cellStyle name="Note 2 2 3 2 2 2 3" xfId="21632" xr:uid="{C39867A6-59EC-4CB3-A662-7EE16669640A}"/>
    <cellStyle name="Note 2 2 3 2 2 3" xfId="7749" xr:uid="{C1F2D554-74FB-4C12-BEE7-6FEB724B9E41}"/>
    <cellStyle name="Note 2 2 3 2 2 3 2" xfId="16079" xr:uid="{EC88F9ED-4F3E-4F0F-896E-71B5728C9068}"/>
    <cellStyle name="Note 2 2 3 2 2 3 2 2" xfId="32736" xr:uid="{0AD573C3-7C8A-498C-A0E8-D7ED60FF6D8E}"/>
    <cellStyle name="Note 2 2 3 2 2 3 3" xfId="24408" xr:uid="{D2244B36-5531-4664-971F-E84BDBDE7F83}"/>
    <cellStyle name="Note 2 2 3 2 2 4" xfId="10527" xr:uid="{A07D2BC8-B4F5-45C2-A67C-C997146B9279}"/>
    <cellStyle name="Note 2 2 3 2 2 4 2" xfId="27184" xr:uid="{2532BDFB-D6F3-4ACB-871E-7E924646444D}"/>
    <cellStyle name="Note 2 2 3 2 2 5" xfId="18856" xr:uid="{FDCA4DF7-8645-4069-A769-DA8DD57FECD8}"/>
    <cellStyle name="Note 2 2 3 2 3" xfId="3646" xr:uid="{5797DA9E-CF7C-40CF-A3CE-9F3273AAB05C}"/>
    <cellStyle name="Note 2 2 3 2 3 2" xfId="11976" xr:uid="{63E8E35E-ADF1-4CE5-A8B7-0E0351C71482}"/>
    <cellStyle name="Note 2 2 3 2 3 2 2" xfId="28633" xr:uid="{E33D6379-F2BE-44E8-8882-4A3C15242808}"/>
    <cellStyle name="Note 2 2 3 2 3 3" xfId="20305" xr:uid="{6135E40E-7069-4356-96BA-D87FE3B8E36D}"/>
    <cellStyle name="Note 2 2 3 2 4" xfId="6422" xr:uid="{5EA9CF20-0B0F-4DC5-B4F5-F434CD93F6B4}"/>
    <cellStyle name="Note 2 2 3 2 4 2" xfId="14752" xr:uid="{C8DCF69A-2899-4B6B-9A3F-CA0CA6ACD1D8}"/>
    <cellStyle name="Note 2 2 3 2 4 2 2" xfId="31409" xr:uid="{1FED9517-C5B8-4F05-A627-864ECD8539EF}"/>
    <cellStyle name="Note 2 2 3 2 4 3" xfId="23081" xr:uid="{CE944ED2-7946-4F58-8B62-F26B672C1076}"/>
    <cellStyle name="Note 2 2 3 2 5" xfId="9200" xr:uid="{BE7F284D-8EA2-49A4-AF46-5C8485C2C731}"/>
    <cellStyle name="Note 2 2 3 2 5 2" xfId="25857" xr:uid="{CF67B805-CE21-46CC-8277-036BDFB87964}"/>
    <cellStyle name="Note 2 2 3 2 6" xfId="17529" xr:uid="{EC60D2EF-446A-4712-9A4F-B2C9EAD0766B}"/>
    <cellStyle name="Note 2 2 3 3" xfId="1707" xr:uid="{EFD8F0E9-9C44-442D-8698-9A78934B1713}"/>
    <cellStyle name="Note 2 2 3 3 2" xfId="4497" xr:uid="{B93BE7F3-A79B-4CDA-BE74-0F21F6322E0C}"/>
    <cellStyle name="Note 2 2 3 3 2 2" xfId="12827" xr:uid="{883DDCB7-646D-47CD-8490-7A84C7BCA8C7}"/>
    <cellStyle name="Note 2 2 3 3 2 2 2" xfId="29484" xr:uid="{A67886C3-6B62-43BF-8A0A-287CC89C3120}"/>
    <cellStyle name="Note 2 2 3 3 2 3" xfId="21156" xr:uid="{8A2249F8-B791-42E8-9CD2-A782E7A7CEF8}"/>
    <cellStyle name="Note 2 2 3 3 3" xfId="7273" xr:uid="{57B44628-CB25-41FE-9CE0-53AE2BD0E288}"/>
    <cellStyle name="Note 2 2 3 3 3 2" xfId="15603" xr:uid="{0258C579-73AD-4E54-A730-D4598B48E9BE}"/>
    <cellStyle name="Note 2 2 3 3 3 2 2" xfId="32260" xr:uid="{2551A7E8-AC0D-4345-A116-2705F04964E7}"/>
    <cellStyle name="Note 2 2 3 3 3 3" xfId="23932" xr:uid="{9BD231EC-2D22-4A57-B113-119EA9A75D94}"/>
    <cellStyle name="Note 2 2 3 3 4" xfId="10051" xr:uid="{D584F110-AA3B-4991-8979-4CEA62D65304}"/>
    <cellStyle name="Note 2 2 3 3 4 2" xfId="26708" xr:uid="{48932F9D-B569-47A7-A94A-ECC5CEECACED}"/>
    <cellStyle name="Note 2 2 3 3 5" xfId="18380" xr:uid="{8C4BF456-8B93-4129-BEBB-61F597D5358F}"/>
    <cellStyle name="Note 2 2 3 4" xfId="3170" xr:uid="{803D89FA-D797-4EDC-998C-1B606C77B62C}"/>
    <cellStyle name="Note 2 2 3 4 2" xfId="11500" xr:uid="{DBE4C042-0D92-406D-BF13-492F6F370F2E}"/>
    <cellStyle name="Note 2 2 3 4 2 2" xfId="28157" xr:uid="{28252BC6-8BC5-4FBC-A201-D1CEE0D1B24F}"/>
    <cellStyle name="Note 2 2 3 4 3" xfId="19829" xr:uid="{8F19868A-03EA-44C9-8AC9-2731673364DF}"/>
    <cellStyle name="Note 2 2 3 5" xfId="5946" xr:uid="{B7E66EB8-42CA-4BBE-9B99-684097CCFBDF}"/>
    <cellStyle name="Note 2 2 3 5 2" xfId="14276" xr:uid="{64AD0456-BF58-4403-895F-41A513DFFE29}"/>
    <cellStyle name="Note 2 2 3 5 2 2" xfId="30933" xr:uid="{C7A9F8F3-AD0B-42FF-9784-FEE91FD7DBB7}"/>
    <cellStyle name="Note 2 2 3 5 3" xfId="22605" xr:uid="{FD21183C-431E-4C00-8B65-4F7A8E064FF4}"/>
    <cellStyle name="Note 2 2 3 6" xfId="8724" xr:uid="{98AC742E-C83B-47A4-826D-D418BE3E9ED6}"/>
    <cellStyle name="Note 2 2 3 6 2" xfId="25381" xr:uid="{46892070-55DA-409D-B989-82DAAF9C20DC}"/>
    <cellStyle name="Note 2 2 3 7" xfId="17053" xr:uid="{C2E7AE3A-34E5-4FA1-B29E-C89010155D97}"/>
    <cellStyle name="Note 2 2 4" xfId="613" xr:uid="{8589877F-FFC7-44CB-81B4-891F79B1E533}"/>
    <cellStyle name="Note 2 2 4 2" xfId="1943" xr:uid="{5378E945-8AC0-4CF5-A9C3-48C52E02F544}"/>
    <cellStyle name="Note 2 2 4 2 2" xfId="4733" xr:uid="{6A836786-7110-4C7A-A06E-204CBDAA29A1}"/>
    <cellStyle name="Note 2 2 4 2 2 2" xfId="13063" xr:uid="{9960104E-22AB-4A27-9D6E-92825842D690}"/>
    <cellStyle name="Note 2 2 4 2 2 2 2" xfId="29720" xr:uid="{8273CA0C-BA85-46F6-8FA9-A77C2D3D51C7}"/>
    <cellStyle name="Note 2 2 4 2 2 3" xfId="21392" xr:uid="{842BA805-6CE6-4BD8-8D53-A4BEC55872C3}"/>
    <cellStyle name="Note 2 2 4 2 3" xfId="7509" xr:uid="{F23E51FD-A65B-44DE-AACE-E80917B021C8}"/>
    <cellStyle name="Note 2 2 4 2 3 2" xfId="15839" xr:uid="{ED78CC07-1822-4779-B897-97A332EF7E89}"/>
    <cellStyle name="Note 2 2 4 2 3 2 2" xfId="32496" xr:uid="{16ECD188-71DF-4627-AF63-F52611937A91}"/>
    <cellStyle name="Note 2 2 4 2 3 3" xfId="24168" xr:uid="{451E42AB-6DAD-4DF3-B6BA-C2D23EC04B1C}"/>
    <cellStyle name="Note 2 2 4 2 4" xfId="10287" xr:uid="{2A2A88A1-B5F8-4292-BD7B-7C8B6EC1C2C0}"/>
    <cellStyle name="Note 2 2 4 2 4 2" xfId="26944" xr:uid="{7CF7702D-044A-4B9E-91DE-39D0F4B244E7}"/>
    <cellStyle name="Note 2 2 4 2 5" xfId="18616" xr:uid="{85F80A7A-FC3E-4C48-A108-38D6923692C4}"/>
    <cellStyle name="Note 2 2 4 3" xfId="3406" xr:uid="{48AEA1C0-406B-4268-BEA9-40AA0AB048B4}"/>
    <cellStyle name="Note 2 2 4 3 2" xfId="11736" xr:uid="{8D5A61D2-D8FA-474F-81DB-152A32BEF371}"/>
    <cellStyle name="Note 2 2 4 3 2 2" xfId="28393" xr:uid="{67EB6274-577C-4D8E-A5CC-B1EE0990C4E1}"/>
    <cellStyle name="Note 2 2 4 3 3" xfId="20065" xr:uid="{D68292AC-FADE-4E27-8AD0-ED462C8BF1FC}"/>
    <cellStyle name="Note 2 2 4 4" xfId="6182" xr:uid="{7BB96FC5-230F-4B01-A8AB-B67EA269EA83}"/>
    <cellStyle name="Note 2 2 4 4 2" xfId="14512" xr:uid="{C7EBDB92-0FCA-4446-9981-F65663F98570}"/>
    <cellStyle name="Note 2 2 4 4 2 2" xfId="31169" xr:uid="{84C35895-E32E-4263-A9F9-FA530F7997B5}"/>
    <cellStyle name="Note 2 2 4 4 3" xfId="22841" xr:uid="{1E240296-6C64-44E6-B8D4-FF24DF45EA28}"/>
    <cellStyle name="Note 2 2 4 5" xfId="8960" xr:uid="{B9AD842A-8D64-45DD-A5E9-C94D4D50FD51}"/>
    <cellStyle name="Note 2 2 4 5 2" xfId="25617" xr:uid="{8696C6B1-48DC-4317-A5E1-4603945D239F}"/>
    <cellStyle name="Note 2 2 4 6" xfId="17289" xr:uid="{60EEDDE8-996A-4F0A-9B35-9C3E15BEC3F4}"/>
    <cellStyle name="Note 2 2 5" xfId="1090" xr:uid="{08093770-25A4-4872-98E1-23473FF98947}"/>
    <cellStyle name="Note 2 2 5 2" xfId="2418" xr:uid="{154945B0-20FC-481A-A3B9-1CF45F8512D4}"/>
    <cellStyle name="Note 2 2 5 2 2" xfId="5208" xr:uid="{FDC7FFDD-252B-4F72-A38C-546BE3AB0210}"/>
    <cellStyle name="Note 2 2 5 2 2 2" xfId="13538" xr:uid="{386743CA-F396-41B1-BDBD-D933D4BAB44E}"/>
    <cellStyle name="Note 2 2 5 2 2 2 2" xfId="30195" xr:uid="{D959FC2C-270B-434C-B428-AA1DDAA5DF13}"/>
    <cellStyle name="Note 2 2 5 2 2 3" xfId="21867" xr:uid="{59DCE52D-2FED-4AD8-801C-E912182095F5}"/>
    <cellStyle name="Note 2 2 5 2 3" xfId="7984" xr:uid="{56742B57-522C-4604-8D2F-242F0E1A69E1}"/>
    <cellStyle name="Note 2 2 5 2 3 2" xfId="16314" xr:uid="{925C5F5E-5FCC-469E-8646-30D01BD1186C}"/>
    <cellStyle name="Note 2 2 5 2 3 2 2" xfId="32971" xr:uid="{2175D02E-6B09-4609-972E-B57D3EFFAF9A}"/>
    <cellStyle name="Note 2 2 5 2 3 3" xfId="24643" xr:uid="{494CD19A-A5AC-4AB4-960F-74319A3FBE69}"/>
    <cellStyle name="Note 2 2 5 2 4" xfId="10762" xr:uid="{EDFC52C9-E177-451E-976E-4EB5A4214310}"/>
    <cellStyle name="Note 2 2 5 2 4 2" xfId="27419" xr:uid="{4BE2E6ED-A064-4332-B06F-B2667EC19CD5}"/>
    <cellStyle name="Note 2 2 5 2 5" xfId="19091" xr:uid="{3B4D175C-A63C-488D-8B10-96660912B56C}"/>
    <cellStyle name="Note 2 2 5 3" xfId="3881" xr:uid="{3776F99D-C47C-4666-8EE4-CA54F393C93B}"/>
    <cellStyle name="Note 2 2 5 3 2" xfId="12211" xr:uid="{EAA65B6F-BB8B-49AE-8077-E45F335E4F99}"/>
    <cellStyle name="Note 2 2 5 3 2 2" xfId="28868" xr:uid="{1141796B-0FF3-4C1C-847B-AF55F0FB0CC9}"/>
    <cellStyle name="Note 2 2 5 3 3" xfId="20540" xr:uid="{4816EAD0-8F5D-4EE9-ACC7-E6334F81B86B}"/>
    <cellStyle name="Note 2 2 5 4" xfId="6657" xr:uid="{85BD6D06-F877-4618-9645-2D9393A1485B}"/>
    <cellStyle name="Note 2 2 5 4 2" xfId="14987" xr:uid="{F07730F1-888E-4D10-8C58-52540113038E}"/>
    <cellStyle name="Note 2 2 5 4 2 2" xfId="31644" xr:uid="{4AB340FE-2C86-49A7-965F-53EDCA5CB758}"/>
    <cellStyle name="Note 2 2 5 4 3" xfId="23316" xr:uid="{14D19FEE-832C-44F9-93B0-133C3CB77FA5}"/>
    <cellStyle name="Note 2 2 5 5" xfId="9435" xr:uid="{02A6A2CB-AE90-447B-8E36-5274FD0C0A43}"/>
    <cellStyle name="Note 2 2 5 5 2" xfId="26092" xr:uid="{CF192439-417C-4D58-A98A-53D196F4EEE1}"/>
    <cellStyle name="Note 2 2 5 6" xfId="17764" xr:uid="{76BD306A-7D91-4097-8C66-15888E85BD64}"/>
    <cellStyle name="Note 2 2 6" xfId="1355" xr:uid="{7E31939D-3D05-47CD-A576-60B8E61BD15A}"/>
    <cellStyle name="Note 2 2 6 2" xfId="2683" xr:uid="{3E223703-BD75-403F-86A6-9E5834262BDA}"/>
    <cellStyle name="Note 2 2 6 2 2" xfId="5473" xr:uid="{1F691417-EB32-459F-AB0B-9C3050451F6C}"/>
    <cellStyle name="Note 2 2 6 2 2 2" xfId="13803" xr:uid="{9B6E8778-92A1-4914-82F1-5781E877D30A}"/>
    <cellStyle name="Note 2 2 6 2 2 2 2" xfId="30460" xr:uid="{96A2239A-8681-42CC-8841-6C9A9020821A}"/>
    <cellStyle name="Note 2 2 6 2 2 3" xfId="22132" xr:uid="{E719DD36-FF26-47BF-BBCE-04A4289D85ED}"/>
    <cellStyle name="Note 2 2 6 2 3" xfId="8249" xr:uid="{834414C3-29BB-4D48-BBB0-327D66C35803}"/>
    <cellStyle name="Note 2 2 6 2 3 2" xfId="16579" xr:uid="{CF549484-31B5-4900-8830-46A2221D86CE}"/>
    <cellStyle name="Note 2 2 6 2 3 2 2" xfId="33236" xr:uid="{F9901741-0AB5-47E0-8E21-3D211E47FCC7}"/>
    <cellStyle name="Note 2 2 6 2 3 3" xfId="24908" xr:uid="{AC4EC1EE-882A-47DC-A9EB-0EFCB650B7A7}"/>
    <cellStyle name="Note 2 2 6 2 4" xfId="11027" xr:uid="{FC11D25C-435A-4B30-B00E-F31BDAEE8C0C}"/>
    <cellStyle name="Note 2 2 6 2 4 2" xfId="27684" xr:uid="{4791AA8D-C718-4E6F-B05A-7E85222F6516}"/>
    <cellStyle name="Note 2 2 6 2 5" xfId="19356" xr:uid="{746A6C45-DA38-4D35-B4CA-345251D331E0}"/>
    <cellStyle name="Note 2 2 6 3" xfId="4146" xr:uid="{BC60643A-560A-42C3-A3BA-1B8003F95759}"/>
    <cellStyle name="Note 2 2 6 3 2" xfId="12476" xr:uid="{58C75CE4-3E76-4838-ACF8-702A167FAEF8}"/>
    <cellStyle name="Note 2 2 6 3 2 2" xfId="29133" xr:uid="{DCC945DE-446A-45A3-A4C0-00EB12F30402}"/>
    <cellStyle name="Note 2 2 6 3 3" xfId="20805" xr:uid="{54E0D453-8F99-48AA-9873-7FB59B98E5A7}"/>
    <cellStyle name="Note 2 2 6 4" xfId="6922" xr:uid="{867A6E1F-0877-4651-AD0A-84ABE718834F}"/>
    <cellStyle name="Note 2 2 6 4 2" xfId="15252" xr:uid="{3B43E025-71ED-40CE-A62F-9A1F1E99C943}"/>
    <cellStyle name="Note 2 2 6 4 2 2" xfId="31909" xr:uid="{F1F511A3-2D65-402C-9023-0950CA2EE98E}"/>
    <cellStyle name="Note 2 2 6 4 3" xfId="23581" xr:uid="{869265DC-E473-42D3-8307-9F267C711DEB}"/>
    <cellStyle name="Note 2 2 6 5" xfId="9700" xr:uid="{8C096C65-C337-4264-BC98-9B22A9C18C94}"/>
    <cellStyle name="Note 2 2 6 5 2" xfId="26357" xr:uid="{B6543075-7330-4FAF-B017-785F6572D78F}"/>
    <cellStyle name="Note 2 2 6 6" xfId="18029" xr:uid="{F5161F57-6E40-4B36-A7C4-A9BF9D5456CC}"/>
    <cellStyle name="Note 2 2 7" xfId="1470" xr:uid="{F0F71553-A6D0-4533-AAA5-615857AD4324}"/>
    <cellStyle name="Note 2 2 7 2" xfId="4260" xr:uid="{2F9FE6E9-D601-4AD6-9937-CC345BBD3540}"/>
    <cellStyle name="Note 2 2 7 2 2" xfId="12590" xr:uid="{5D756DB9-D268-43A4-A18C-2A8846E7A493}"/>
    <cellStyle name="Note 2 2 7 2 2 2" xfId="29247" xr:uid="{A4ED01AA-63CD-4A8D-AC8B-D12F0BEF414A}"/>
    <cellStyle name="Note 2 2 7 2 3" xfId="20919" xr:uid="{F8CE908A-3A8C-444E-98F3-2726A3E1DEDB}"/>
    <cellStyle name="Note 2 2 7 3" xfId="7036" xr:uid="{9F4561E9-FAFE-4EBA-BEFC-D7D04539E85A}"/>
    <cellStyle name="Note 2 2 7 3 2" xfId="15366" xr:uid="{0AF23A60-E7EB-435F-B6C2-DFA940A1E69A}"/>
    <cellStyle name="Note 2 2 7 3 2 2" xfId="32023" xr:uid="{81E49594-2CEF-4286-8FF4-9DF7FD0C736C}"/>
    <cellStyle name="Note 2 2 7 3 3" xfId="23695" xr:uid="{530620D5-FB06-4548-B1D5-2A24527FFB1A}"/>
    <cellStyle name="Note 2 2 7 4" xfId="9814" xr:uid="{89DE3651-7036-4AD9-AC02-C532BD41773B}"/>
    <cellStyle name="Note 2 2 7 4 2" xfId="26471" xr:uid="{D1E37147-99DF-4099-880A-058957DBE246}"/>
    <cellStyle name="Note 2 2 7 5" xfId="18143" xr:uid="{A78F7315-DC16-4954-8540-8D3350A8C4C9}"/>
    <cellStyle name="Note 2 2 8" xfId="2933" xr:uid="{1706FC82-B69E-4E3F-930E-1FFE8D615C3F}"/>
    <cellStyle name="Note 2 2 8 2" xfId="11263" xr:uid="{BBDC549D-2E51-417D-8162-833509592DF8}"/>
    <cellStyle name="Note 2 2 8 2 2" xfId="27920" xr:uid="{0BC8C543-801B-4F73-8B8D-A221C0D9CA49}"/>
    <cellStyle name="Note 2 2 8 3" xfId="19592" xr:uid="{EA71E7CE-51C9-4F68-BD19-D0969C725F6F}"/>
    <cellStyle name="Note 2 2 9" xfId="5709" xr:uid="{21A30059-7DEA-4F67-92EE-E47ED1BA72AF}"/>
    <cellStyle name="Note 2 2 9 2" xfId="14039" xr:uid="{EC5C2BAC-DD59-47C6-8508-9D29EE1E2EB0}"/>
    <cellStyle name="Note 2 2 9 2 2" xfId="30696" xr:uid="{D4939907-072D-43AD-A3AE-C4AD387697E9}"/>
    <cellStyle name="Note 2 2 9 3" xfId="22368" xr:uid="{07B321AD-5733-4BF3-9150-B9AB05D85FD8}"/>
    <cellStyle name="Note 2 3" xfId="193" xr:uid="{11FB8934-9BDB-4933-A6A2-E9185BDE9B79}"/>
    <cellStyle name="Note 2 3 10" xfId="34405" xr:uid="{98C9E4D6-2CEF-4DF3-B8FA-8F75230B1FC1}"/>
    <cellStyle name="Note 2 3 11" xfId="35881" xr:uid="{108F612E-DE29-4E19-926F-614201C01AB8}"/>
    <cellStyle name="Note 2 3 2" xfId="435" xr:uid="{834EFDFF-FEB8-43E9-BFD4-F3D1881F6A97}"/>
    <cellStyle name="Note 2 3 2 2" xfId="912" xr:uid="{FD4F5EB1-5619-4692-92E2-7CF40DA4C848}"/>
    <cellStyle name="Note 2 3 2 2 2" xfId="2240" xr:uid="{C0222113-8DD6-444C-983E-9772E95093C8}"/>
    <cellStyle name="Note 2 3 2 2 2 2" xfId="5030" xr:uid="{20A1B86F-B66F-48FA-8C50-55EED56FEBE3}"/>
    <cellStyle name="Note 2 3 2 2 2 2 2" xfId="13360" xr:uid="{770D1C48-36FC-425B-B7EF-33E0A9E282DD}"/>
    <cellStyle name="Note 2 3 2 2 2 2 2 2" xfId="30017" xr:uid="{97274670-69C7-4798-A3E9-3A7D06E05AEB}"/>
    <cellStyle name="Note 2 3 2 2 2 2 3" xfId="21689" xr:uid="{15523B6A-C723-4233-A9D6-992CE23568EA}"/>
    <cellStyle name="Note 2 3 2 2 2 3" xfId="7806" xr:uid="{79F85519-8B80-4B99-93CA-6AAD4C387D4D}"/>
    <cellStyle name="Note 2 3 2 2 2 3 2" xfId="16136" xr:uid="{528E08D9-AFA0-4C5A-AF8A-83FDB30C4F92}"/>
    <cellStyle name="Note 2 3 2 2 2 3 2 2" xfId="32793" xr:uid="{C2A84D60-DF13-4BF2-9D3B-4BB2AC2DF381}"/>
    <cellStyle name="Note 2 3 2 2 2 3 3" xfId="24465" xr:uid="{E50F465F-87C1-4400-A68E-B18B2ACB32A2}"/>
    <cellStyle name="Note 2 3 2 2 2 4" xfId="10584" xr:uid="{F114D214-4EBE-4E32-A935-91C1EA77CF71}"/>
    <cellStyle name="Note 2 3 2 2 2 4 2" xfId="27241" xr:uid="{7660E32B-D162-4338-B0CC-9E9044F79D5A}"/>
    <cellStyle name="Note 2 3 2 2 2 5" xfId="18913" xr:uid="{D6FC3D40-88BC-439F-9E85-2DA6A3E4517E}"/>
    <cellStyle name="Note 2 3 2 2 3" xfId="3703" xr:uid="{B3D724E9-4566-4CFC-BB70-66D849E2B298}"/>
    <cellStyle name="Note 2 3 2 2 3 2" xfId="12033" xr:uid="{4F2BABB7-1B0A-438E-8DB9-9DCA81A409D3}"/>
    <cellStyle name="Note 2 3 2 2 3 2 2" xfId="28690" xr:uid="{C8BCE524-FC23-4F5B-ABFA-2B31EC1762E2}"/>
    <cellStyle name="Note 2 3 2 2 3 3" xfId="20362" xr:uid="{9BF2BEDD-2908-410B-A8A8-1752553A47B0}"/>
    <cellStyle name="Note 2 3 2 2 4" xfId="6479" xr:uid="{FC5575B0-8515-4BB4-AB10-0D6FC4859DDB}"/>
    <cellStyle name="Note 2 3 2 2 4 2" xfId="14809" xr:uid="{034BEE67-1186-4F7B-9B63-FD5AFB21357A}"/>
    <cellStyle name="Note 2 3 2 2 4 2 2" xfId="31466" xr:uid="{202EEE1D-3F5C-4043-A2A6-CD4DE6357BA2}"/>
    <cellStyle name="Note 2 3 2 2 4 3" xfId="23138" xr:uid="{1FB15F26-5846-41AD-8261-88284035F37E}"/>
    <cellStyle name="Note 2 3 2 2 5" xfId="9257" xr:uid="{D05DDC0A-3C25-4D78-94BF-2C5540CF2DE5}"/>
    <cellStyle name="Note 2 3 2 2 5 2" xfId="25914" xr:uid="{A85CE472-63D4-4EBC-BB22-FD45DF755C3D}"/>
    <cellStyle name="Note 2 3 2 2 6" xfId="17586" xr:uid="{3CFB7F66-81F8-43B6-A572-76D7F2013D36}"/>
    <cellStyle name="Note 2 3 2 3" xfId="1765" xr:uid="{E353CF6C-7460-4470-BDDE-C43643C86969}"/>
    <cellStyle name="Note 2 3 2 3 2" xfId="4555" xr:uid="{4D288708-27CD-49A0-980A-F0D774D4217A}"/>
    <cellStyle name="Note 2 3 2 3 2 2" xfId="12885" xr:uid="{01AE15DE-D374-4C4B-A717-1EFB6854AC21}"/>
    <cellStyle name="Note 2 3 2 3 2 2 2" xfId="29542" xr:uid="{316E6597-8F7C-4461-BC02-CECFA50C0D3E}"/>
    <cellStyle name="Note 2 3 2 3 2 3" xfId="21214" xr:uid="{36BD2393-B123-4923-B35E-674A603F6431}"/>
    <cellStyle name="Note 2 3 2 3 3" xfId="7331" xr:uid="{ECFC5498-6800-48C4-A46E-401D7E3B3C70}"/>
    <cellStyle name="Note 2 3 2 3 3 2" xfId="15661" xr:uid="{29BEF09F-7FBC-47BF-B66B-60E28969CAD1}"/>
    <cellStyle name="Note 2 3 2 3 3 2 2" xfId="32318" xr:uid="{157878FE-C1CA-4AAE-9BC2-5D3B5F1903FE}"/>
    <cellStyle name="Note 2 3 2 3 3 3" xfId="23990" xr:uid="{633FDA5A-33A7-410B-AEB4-6BD45808C1FF}"/>
    <cellStyle name="Note 2 3 2 3 4" xfId="10109" xr:uid="{0F826908-5CFC-4D7F-B712-E2DAEE63B287}"/>
    <cellStyle name="Note 2 3 2 3 4 2" xfId="26766" xr:uid="{EF354DBD-53D2-4609-A672-1E9432840194}"/>
    <cellStyle name="Note 2 3 2 3 5" xfId="18438" xr:uid="{881F1814-796D-4D8C-876C-F368D2048C89}"/>
    <cellStyle name="Note 2 3 2 4" xfId="3228" xr:uid="{9CEC94EF-12B6-4A28-B417-3BD9A2F98048}"/>
    <cellStyle name="Note 2 3 2 4 2" xfId="11558" xr:uid="{87A9C5DC-F34A-45A2-B940-C80D36EB3E97}"/>
    <cellStyle name="Note 2 3 2 4 2 2" xfId="28215" xr:uid="{504EE0C0-893A-426C-B73E-5364CE8895BE}"/>
    <cellStyle name="Note 2 3 2 4 3" xfId="19887" xr:uid="{4733E1CB-AFF1-4EFC-AA50-AABAE7C20F2E}"/>
    <cellStyle name="Note 2 3 2 5" xfId="6004" xr:uid="{5738BCA7-2A64-47BD-8DA5-D2B8818785FA}"/>
    <cellStyle name="Note 2 3 2 5 2" xfId="14334" xr:uid="{81E8B033-C527-485D-BFEF-85177D6F928E}"/>
    <cellStyle name="Note 2 3 2 5 2 2" xfId="30991" xr:uid="{1D04A325-893F-4A58-8C13-108FF2B0A60A}"/>
    <cellStyle name="Note 2 3 2 5 3" xfId="22663" xr:uid="{9813B4E8-3859-4EB1-8316-A3706580B72F}"/>
    <cellStyle name="Note 2 3 2 6" xfId="8782" xr:uid="{53372BDE-86A0-41DF-8B38-9D9DC08F1EE1}"/>
    <cellStyle name="Note 2 3 2 6 2" xfId="25439" xr:uid="{A54BAFCF-2AE5-46B3-B04B-1D88B0B0E094}"/>
    <cellStyle name="Note 2 3 2 7" xfId="17111" xr:uid="{9CD57F16-7ACB-4AF1-AC8B-76EAD4CF1640}"/>
    <cellStyle name="Note 2 3 2 8" xfId="34620" xr:uid="{C02C91DF-511A-4AC6-B449-9029B03001E4}"/>
    <cellStyle name="Note 2 3 3" xfId="671" xr:uid="{94FEEF96-8108-4188-A4CC-4F5C430C2A5C}"/>
    <cellStyle name="Note 2 3 3 2" xfId="2001" xr:uid="{3E823F03-98EF-4AA0-843D-B7BA44E5BBE5}"/>
    <cellStyle name="Note 2 3 3 2 2" xfId="4791" xr:uid="{4ACEB718-9F5B-4658-B1FD-FDE9F6DBD948}"/>
    <cellStyle name="Note 2 3 3 2 2 2" xfId="13121" xr:uid="{9F1C884E-C781-4C65-A5FA-73E3105A5DC4}"/>
    <cellStyle name="Note 2 3 3 2 2 2 2" xfId="29778" xr:uid="{349712DD-6559-4F9D-A2C6-8A3E78D95628}"/>
    <cellStyle name="Note 2 3 3 2 2 3" xfId="21450" xr:uid="{9E9DEBA7-156A-4BB7-9AE6-F18665835E67}"/>
    <cellStyle name="Note 2 3 3 2 3" xfId="7567" xr:uid="{D09B837A-0C72-4666-A772-7EBB5A148602}"/>
    <cellStyle name="Note 2 3 3 2 3 2" xfId="15897" xr:uid="{579218A2-0924-4DCF-AF0C-5207BCC7E2C9}"/>
    <cellStyle name="Note 2 3 3 2 3 2 2" xfId="32554" xr:uid="{1A6D0ADF-0019-4652-B676-0DB5537DD2A2}"/>
    <cellStyle name="Note 2 3 3 2 3 3" xfId="24226" xr:uid="{55050F75-B0B7-41B3-973F-BDA5C84A261D}"/>
    <cellStyle name="Note 2 3 3 2 4" xfId="10345" xr:uid="{0053A0BA-3A18-4809-9C28-B79560873363}"/>
    <cellStyle name="Note 2 3 3 2 4 2" xfId="27002" xr:uid="{5216324D-27CE-4FD8-9C72-A774717A7C37}"/>
    <cellStyle name="Note 2 3 3 2 5" xfId="18674" xr:uid="{DE8C3D83-883A-48E6-BD39-DEC5AC6D2379}"/>
    <cellStyle name="Note 2 3 3 3" xfId="3464" xr:uid="{26810473-2079-438E-9DEA-13B1F3454017}"/>
    <cellStyle name="Note 2 3 3 3 2" xfId="11794" xr:uid="{B2F79D32-E850-48AD-A759-B13E27F365C3}"/>
    <cellStyle name="Note 2 3 3 3 2 2" xfId="28451" xr:uid="{C9CD8A52-9CB4-41A0-A159-B03D9B83E2A8}"/>
    <cellStyle name="Note 2 3 3 3 3" xfId="20123" xr:uid="{B05955C8-0471-47CA-9E19-4BD7DF8A4721}"/>
    <cellStyle name="Note 2 3 3 4" xfId="6240" xr:uid="{C3D6B0F3-EB0B-4893-B087-B5D1387CC839}"/>
    <cellStyle name="Note 2 3 3 4 2" xfId="14570" xr:uid="{2E0C3920-E742-41CC-AC34-DFF61917BB28}"/>
    <cellStyle name="Note 2 3 3 4 2 2" xfId="31227" xr:uid="{FF4FB134-DCA0-4C3A-944E-6DD7608CCA15}"/>
    <cellStyle name="Note 2 3 3 4 3" xfId="22899" xr:uid="{5553F5EB-2975-4A5C-813F-E1F6CAF74070}"/>
    <cellStyle name="Note 2 3 3 5" xfId="9018" xr:uid="{8B3826FF-016F-461A-AF4F-F6B2EE9A55E0}"/>
    <cellStyle name="Note 2 3 3 5 2" xfId="25675" xr:uid="{9782BD3C-3127-453E-9643-BDDC4F73D0EE}"/>
    <cellStyle name="Note 2 3 3 6" xfId="17347" xr:uid="{F00AE1EE-F928-4D7A-A273-A1FDC316A20F}"/>
    <cellStyle name="Note 2 3 4" xfId="1148" xr:uid="{E68E736B-F1D5-473A-8894-C8D6BC09FBCE}"/>
    <cellStyle name="Note 2 3 4 2" xfId="2476" xr:uid="{7CBE6FF7-EAB3-4161-882D-265098192B81}"/>
    <cellStyle name="Note 2 3 4 2 2" xfId="5266" xr:uid="{09D67117-F247-47B1-8C04-45CA7CF18CF4}"/>
    <cellStyle name="Note 2 3 4 2 2 2" xfId="13596" xr:uid="{6D9A6A25-D4E9-457F-87D1-DDDBEABF3D53}"/>
    <cellStyle name="Note 2 3 4 2 2 2 2" xfId="30253" xr:uid="{C6B4E448-DF01-4E3D-A29D-2B4E88240DE3}"/>
    <cellStyle name="Note 2 3 4 2 2 3" xfId="21925" xr:uid="{4181BFE0-A523-442E-B055-5A452C4057F1}"/>
    <cellStyle name="Note 2 3 4 2 3" xfId="8042" xr:uid="{1652851D-6A48-4ACA-9B83-B3A9C3C54DBF}"/>
    <cellStyle name="Note 2 3 4 2 3 2" xfId="16372" xr:uid="{14725171-AB54-4BE8-9834-48F89F0DDB3F}"/>
    <cellStyle name="Note 2 3 4 2 3 2 2" xfId="33029" xr:uid="{A611122A-3294-4EC5-B593-E3AD295A4293}"/>
    <cellStyle name="Note 2 3 4 2 3 3" xfId="24701" xr:uid="{44FC7ABD-9056-47BC-BB04-9E8BDBE8FC95}"/>
    <cellStyle name="Note 2 3 4 2 4" xfId="10820" xr:uid="{3F0FD1A7-B332-4825-A493-5405E7240652}"/>
    <cellStyle name="Note 2 3 4 2 4 2" xfId="27477" xr:uid="{E31A08BC-5726-4735-9235-79ADB333D863}"/>
    <cellStyle name="Note 2 3 4 2 5" xfId="19149" xr:uid="{96A2CDFC-FB90-4727-895D-119CEABBC5B8}"/>
    <cellStyle name="Note 2 3 4 3" xfId="3939" xr:uid="{1B67583C-C78B-4876-886F-B13AB63F68EF}"/>
    <cellStyle name="Note 2 3 4 3 2" xfId="12269" xr:uid="{4D8E2FE1-E514-4798-ABA8-D3E0EC9D8ADE}"/>
    <cellStyle name="Note 2 3 4 3 2 2" xfId="28926" xr:uid="{C877D045-2B9D-4A11-9074-8AA1B380685D}"/>
    <cellStyle name="Note 2 3 4 3 3" xfId="20598" xr:uid="{F27AD243-6A3D-4D1F-B556-C495ECEDACFF}"/>
    <cellStyle name="Note 2 3 4 4" xfId="6715" xr:uid="{5E747877-8BCB-4765-B967-597C1310CEA0}"/>
    <cellStyle name="Note 2 3 4 4 2" xfId="15045" xr:uid="{8CC33ACD-57B3-48B8-A731-1C81509BDFEB}"/>
    <cellStyle name="Note 2 3 4 4 2 2" xfId="31702" xr:uid="{DA8B77DF-4CE0-4FA1-9E8D-A08BECB8BD64}"/>
    <cellStyle name="Note 2 3 4 4 3" xfId="23374" xr:uid="{BC42FD39-1849-4C03-9318-929EF0302ED6}"/>
    <cellStyle name="Note 2 3 4 5" xfId="9493" xr:uid="{903D23D1-E531-486C-9F75-5570B1D52407}"/>
    <cellStyle name="Note 2 3 4 5 2" xfId="26150" xr:uid="{71207101-F20B-4340-958E-473DB1F37F0B}"/>
    <cellStyle name="Note 2 3 4 6" xfId="17822" xr:uid="{A7D3E645-BBAD-445F-AE4B-FBAAFCAB2432}"/>
    <cellStyle name="Note 2 3 5" xfId="1528" xr:uid="{2E7A6BC3-F1B4-4EF0-A029-3C93984C99B8}"/>
    <cellStyle name="Note 2 3 5 2" xfId="4318" xr:uid="{3F960348-A2BE-4C5C-83B7-25565C478371}"/>
    <cellStyle name="Note 2 3 5 2 2" xfId="12648" xr:uid="{03D2D566-6831-4202-9CF9-B4639229B6AB}"/>
    <cellStyle name="Note 2 3 5 2 2 2" xfId="29305" xr:uid="{9B112E99-BA91-4CC2-8A13-DA9253CCCB44}"/>
    <cellStyle name="Note 2 3 5 2 3" xfId="20977" xr:uid="{98EB2AFC-B7AA-4B7B-A1D4-4199B207830B}"/>
    <cellStyle name="Note 2 3 5 3" xfId="7094" xr:uid="{9A88B5CC-3A1C-4932-9A39-AE538BCA8ABF}"/>
    <cellStyle name="Note 2 3 5 3 2" xfId="15424" xr:uid="{AB321A91-FD41-4029-B9A1-3285DAD0DC31}"/>
    <cellStyle name="Note 2 3 5 3 2 2" xfId="32081" xr:uid="{B3363576-8873-4EF1-A117-55B097433C60}"/>
    <cellStyle name="Note 2 3 5 3 3" xfId="23753" xr:uid="{90C96CBD-D6B4-43B7-BEE8-8715D4A3E12C}"/>
    <cellStyle name="Note 2 3 5 4" xfId="9872" xr:uid="{3515BE0E-915A-4387-B5D6-310EF0AEAC9F}"/>
    <cellStyle name="Note 2 3 5 4 2" xfId="26529" xr:uid="{1DF35041-6517-4848-B0AA-2AEF7277068C}"/>
    <cellStyle name="Note 2 3 5 5" xfId="18201" xr:uid="{4F5E206D-81C9-4914-968D-B79E2692C2A1}"/>
    <cellStyle name="Note 2 3 6" xfId="2991" xr:uid="{D68C5B51-8ADA-4F19-BFBF-9973F286BEF0}"/>
    <cellStyle name="Note 2 3 6 2" xfId="11321" xr:uid="{8A2136AF-402F-4219-A014-A23275D2CBC6}"/>
    <cellStyle name="Note 2 3 6 2 2" xfId="27978" xr:uid="{C361F2CB-02CC-43FF-834D-E4E2259DBFDB}"/>
    <cellStyle name="Note 2 3 6 3" xfId="19650" xr:uid="{A59F7482-ABA5-49F1-A334-C3CC72460B37}"/>
    <cellStyle name="Note 2 3 7" xfId="5767" xr:uid="{CDE8DED8-A468-4380-99B4-A8AD417D9EF6}"/>
    <cellStyle name="Note 2 3 7 2" xfId="14097" xr:uid="{63392F26-FABA-4275-B113-3F19AD0CEFC6}"/>
    <cellStyle name="Note 2 3 7 2 2" xfId="30754" xr:uid="{BABB18E2-1292-41A5-B1DF-CF0FF5435CCD}"/>
    <cellStyle name="Note 2 3 7 3" xfId="22426" xr:uid="{E0FD1617-7F1E-42E1-9B1C-D34E9CD93167}"/>
    <cellStyle name="Note 2 3 8" xfId="8545" xr:uid="{868B3678-467E-44F9-AFD0-6D78054EDDC7}"/>
    <cellStyle name="Note 2 3 8 2" xfId="25202" xr:uid="{FD3FBD47-2B66-4EA8-9A04-53251F028FEB}"/>
    <cellStyle name="Note 2 3 9" xfId="16874" xr:uid="{0CE8A036-8D73-4E3A-B7BD-B1E66724DF03}"/>
    <cellStyle name="Note 2 4" xfId="319" xr:uid="{747FDDDA-8158-40EC-89A9-A545D7C3EF7B}"/>
    <cellStyle name="Note 2 4 2" xfId="800" xr:uid="{903D605F-F487-4F21-A39B-C1FDD76170B1}"/>
    <cellStyle name="Note 2 4 2 2" xfId="2128" xr:uid="{E9B97D31-1F85-4EF3-A023-D44EE3A12FDA}"/>
    <cellStyle name="Note 2 4 2 2 2" xfId="4918" xr:uid="{732A958C-8E77-4BEA-A2B3-3A82BF99B99E}"/>
    <cellStyle name="Note 2 4 2 2 2 2" xfId="13248" xr:uid="{EC992A30-E960-4626-9FEC-65EC84F4B7D5}"/>
    <cellStyle name="Note 2 4 2 2 2 2 2" xfId="29905" xr:uid="{EDF57180-08D7-4752-BC1A-CC9037915D84}"/>
    <cellStyle name="Note 2 4 2 2 2 3" xfId="21577" xr:uid="{20FFB023-2CB3-44B6-B363-527C5AB6846D}"/>
    <cellStyle name="Note 2 4 2 2 3" xfId="7694" xr:uid="{9548BE61-A339-48EE-8C0C-DEC547332E7D}"/>
    <cellStyle name="Note 2 4 2 2 3 2" xfId="16024" xr:uid="{543A171D-30B6-42C2-9225-5B55E73EEC7B}"/>
    <cellStyle name="Note 2 4 2 2 3 2 2" xfId="32681" xr:uid="{158ABC00-AA4A-4515-B925-F603BFB496DB}"/>
    <cellStyle name="Note 2 4 2 2 3 3" xfId="24353" xr:uid="{31D508C8-2B6A-4A96-9DB3-80377880AEFB}"/>
    <cellStyle name="Note 2 4 2 2 4" xfId="10472" xr:uid="{08C7A5C1-0650-4343-9814-05914B137DE4}"/>
    <cellStyle name="Note 2 4 2 2 4 2" xfId="27129" xr:uid="{4CF47A32-8490-4A0F-932E-29132922A5E7}"/>
    <cellStyle name="Note 2 4 2 2 5" xfId="18801" xr:uid="{B264C855-76EA-4E2A-84CC-F9E3B110E34D}"/>
    <cellStyle name="Note 2 4 2 3" xfId="3591" xr:uid="{0997EE38-CABC-437F-A14E-475F3D25922D}"/>
    <cellStyle name="Note 2 4 2 3 2" xfId="11921" xr:uid="{984D0223-6CCE-496D-AA07-1230A1E80CF6}"/>
    <cellStyle name="Note 2 4 2 3 2 2" xfId="28578" xr:uid="{F3BD7A03-1E8B-48AC-999B-508EEE29A6D4}"/>
    <cellStyle name="Note 2 4 2 3 3" xfId="20250" xr:uid="{3EA0212B-63D8-4F75-A384-71F61DE353BC}"/>
    <cellStyle name="Note 2 4 2 4" xfId="6367" xr:uid="{5450C1FC-93C1-4CAD-B2BA-BE1B745B060D}"/>
    <cellStyle name="Note 2 4 2 4 2" xfId="14697" xr:uid="{63160A37-2865-489A-8001-98B4335128C5}"/>
    <cellStyle name="Note 2 4 2 4 2 2" xfId="31354" xr:uid="{4D7E2CCF-BBC0-40A7-B669-BF5919531F4F}"/>
    <cellStyle name="Note 2 4 2 4 3" xfId="23026" xr:uid="{5AA7334E-B8B1-4184-8DEA-99EBE7B2426F}"/>
    <cellStyle name="Note 2 4 2 5" xfId="9145" xr:uid="{6E1AA8FB-48AA-4D3D-B964-E27F9942BD73}"/>
    <cellStyle name="Note 2 4 2 5 2" xfId="25802" xr:uid="{7E3EC0AA-0958-4CFE-BA34-B5FDA17C38B3}"/>
    <cellStyle name="Note 2 4 2 6" xfId="17474" xr:uid="{19C0D9B3-1CE1-4504-9ADC-3AEF2DE24273}"/>
    <cellStyle name="Note 2 4 2 7" xfId="34515" xr:uid="{BC4F20B8-76B7-4BE9-8742-CD51D590B44E}"/>
    <cellStyle name="Note 2 4 3" xfId="1649" xr:uid="{8E644B3E-932F-4AA8-A85E-F94448B46E74}"/>
    <cellStyle name="Note 2 4 3 2" xfId="4439" xr:uid="{61E91E58-5225-4A3B-A1ED-00DCF9BB502D}"/>
    <cellStyle name="Note 2 4 3 2 2" xfId="12769" xr:uid="{46447DA2-B490-4D3E-8527-4F6367F9360B}"/>
    <cellStyle name="Note 2 4 3 2 2 2" xfId="29426" xr:uid="{FB7D65F3-B284-4BF8-900B-23F3212114DF}"/>
    <cellStyle name="Note 2 4 3 2 3" xfId="21098" xr:uid="{3A208F09-9A48-49F6-9921-5BBA8C935C25}"/>
    <cellStyle name="Note 2 4 3 3" xfId="7215" xr:uid="{55D5BC59-212B-44EC-B617-AE4115560980}"/>
    <cellStyle name="Note 2 4 3 3 2" xfId="15545" xr:uid="{1B5D6C86-3E31-4170-9B52-4A4D21AF2E15}"/>
    <cellStyle name="Note 2 4 3 3 2 2" xfId="32202" xr:uid="{8FDD9DA7-2D77-46A4-B847-23CA8B6EACF4}"/>
    <cellStyle name="Note 2 4 3 3 3" xfId="23874" xr:uid="{14E27C6A-8000-4F5D-842A-FE7FF9A696CA}"/>
    <cellStyle name="Note 2 4 3 4" xfId="9993" xr:uid="{92727136-F636-4BAC-94B5-D5DCF743BA98}"/>
    <cellStyle name="Note 2 4 3 4 2" xfId="26650" xr:uid="{64E8F76A-F748-485F-A4C6-3B4C38C7A2F9}"/>
    <cellStyle name="Note 2 4 3 5" xfId="18322" xr:uid="{60F715D2-4862-4336-9D3C-207866A47589}"/>
    <cellStyle name="Note 2 4 4" xfId="3112" xr:uid="{80C91A81-7DDA-460C-8BD5-134C66E23F06}"/>
    <cellStyle name="Note 2 4 4 2" xfId="11442" xr:uid="{E1ACD7A5-3B6A-401F-A0B7-052F2483DE76}"/>
    <cellStyle name="Note 2 4 4 2 2" xfId="28099" xr:uid="{32D5B621-0FBE-4099-B9B9-1EE89C85738A}"/>
    <cellStyle name="Note 2 4 4 3" xfId="19771" xr:uid="{50D0631B-B6B5-4A03-8CCB-31DD75AA2742}"/>
    <cellStyle name="Note 2 4 5" xfId="5888" xr:uid="{DDAE2435-C6C4-485B-AF9B-0711050D92D0}"/>
    <cellStyle name="Note 2 4 5 2" xfId="14218" xr:uid="{210DA37B-2439-4B1C-AC31-4474FF8F9BA6}"/>
    <cellStyle name="Note 2 4 5 2 2" xfId="30875" xr:uid="{0B046E65-4C7E-472F-BEE5-4C2EA86ECFBD}"/>
    <cellStyle name="Note 2 4 5 3" xfId="22547" xr:uid="{29A22BD3-EF8B-4E74-9220-13717C0FF393}"/>
    <cellStyle name="Note 2 4 6" xfId="8666" xr:uid="{48D56A30-AD47-42EE-845A-65410F0C9BD7}"/>
    <cellStyle name="Note 2 4 6 2" xfId="25323" xr:uid="{93C6D303-1B58-4828-A736-F197B1B6F591}"/>
    <cellStyle name="Note 2 4 7" xfId="16995" xr:uid="{0343C077-1669-4AFD-9415-B20A9D272D38}"/>
    <cellStyle name="Note 2 4 8" xfId="34300" xr:uid="{BCF67205-CE02-4FBE-8E80-9FA8B2A67C2E}"/>
    <cellStyle name="Note 2 4 9" xfId="35882" xr:uid="{E3283070-D5FA-4186-9F50-70BB64AF00B4}"/>
    <cellStyle name="Note 2 5" xfId="555" xr:uid="{D50D4183-CE36-482E-9DA1-34B7A1552EE3}"/>
    <cellStyle name="Note 2 5 2" xfId="1885" xr:uid="{E686946E-7817-4BD5-BA8D-10ED651436C8}"/>
    <cellStyle name="Note 2 5 2 2" xfId="4675" xr:uid="{A4A809B5-BB05-4653-9DC8-9C9AE8A78E2B}"/>
    <cellStyle name="Note 2 5 2 2 2" xfId="13005" xr:uid="{A87639A1-BB38-4A27-90B0-02F4ED8CDF6A}"/>
    <cellStyle name="Note 2 5 2 2 2 2" xfId="29662" xr:uid="{E013D565-4742-4F54-BD76-6BB5980C9D58}"/>
    <cellStyle name="Note 2 5 2 2 3" xfId="21334" xr:uid="{285DB0C0-E3AD-432E-967C-6DAF19AD4F5F}"/>
    <cellStyle name="Note 2 5 2 3" xfId="7451" xr:uid="{E3710436-A59D-40C0-B1D4-8ECFF13FE444}"/>
    <cellStyle name="Note 2 5 2 3 2" xfId="15781" xr:uid="{57C1FE2D-92EE-4A0E-ABF3-21C14A0BCC3B}"/>
    <cellStyle name="Note 2 5 2 3 2 2" xfId="32438" xr:uid="{D8029582-57A1-4592-AA23-F8D38B4D2768}"/>
    <cellStyle name="Note 2 5 2 3 3" xfId="24110" xr:uid="{7673199E-CB2D-47DD-B7CA-870093E36717}"/>
    <cellStyle name="Note 2 5 2 4" xfId="10229" xr:uid="{AEF867D8-AC08-4F34-BFF4-5464E6B97DE5}"/>
    <cellStyle name="Note 2 5 2 4 2" xfId="26886" xr:uid="{AF9126D7-C96A-49D9-918C-57472A7BFCE6}"/>
    <cellStyle name="Note 2 5 2 5" xfId="18558" xr:uid="{5BB1E1F9-BC5C-492B-97E4-742E76512111}"/>
    <cellStyle name="Note 2 5 3" xfId="3348" xr:uid="{13074A1E-C5BA-418C-9033-09F2BE5BE4CE}"/>
    <cellStyle name="Note 2 5 3 2" xfId="11678" xr:uid="{CAEC4228-EAB7-41FE-911C-2F72F0E4C741}"/>
    <cellStyle name="Note 2 5 3 2 2" xfId="28335" xr:uid="{3CB01F72-FAEF-4BDB-8B79-8975C2FC9787}"/>
    <cellStyle name="Note 2 5 3 3" xfId="20007" xr:uid="{E9292EC8-2640-4923-9E9F-A0C681B05A58}"/>
    <cellStyle name="Note 2 5 4" xfId="6124" xr:uid="{8929B047-2617-4C1E-911B-986ED31797CD}"/>
    <cellStyle name="Note 2 5 4 2" xfId="14454" xr:uid="{C6CB4974-0FB9-49CD-ADCE-99EAFA0829A8}"/>
    <cellStyle name="Note 2 5 4 2 2" xfId="31111" xr:uid="{7E01AD97-3571-4DC2-875C-C7A796E3DE5E}"/>
    <cellStyle name="Note 2 5 4 3" xfId="22783" xr:uid="{22A4A72D-0526-4A07-9565-4ADC6C30A526}"/>
    <cellStyle name="Note 2 5 5" xfId="8902" xr:uid="{28D6E8CE-38DF-4246-B7DB-91C5EC4A735F}"/>
    <cellStyle name="Note 2 5 5 2" xfId="25559" xr:uid="{524A9563-0223-4FAB-BFBB-DECB8175F099}"/>
    <cellStyle name="Note 2 5 6" xfId="17231" xr:uid="{C42AA786-195C-4A73-BCBA-4AFF061C7B5C}"/>
    <cellStyle name="Note 2 5 7" xfId="34464" xr:uid="{81A05BF1-A5A1-4078-BE84-2D5DD7ABAEFC}"/>
    <cellStyle name="Note 2 5 8" xfId="35883" xr:uid="{8C668E08-8BB5-45C6-88CC-A496870A9CC7}"/>
    <cellStyle name="Note 2 6" xfId="1032" xr:uid="{DB7A7A0A-CF81-4BAF-A01A-5D2FD79E21AD}"/>
    <cellStyle name="Note 2 6 2" xfId="2360" xr:uid="{E419F6CC-49E2-46BF-8F38-E893A66779C2}"/>
    <cellStyle name="Note 2 6 2 2" xfId="5150" xr:uid="{B015C42B-E752-4646-A1FB-05EADE53E843}"/>
    <cellStyle name="Note 2 6 2 2 2" xfId="13480" xr:uid="{43429CF5-F5D2-4F7E-A3B4-520C64DCD4E7}"/>
    <cellStyle name="Note 2 6 2 2 2 2" xfId="30137" xr:uid="{C8993039-79E9-418C-88BB-EC4105BA9AE0}"/>
    <cellStyle name="Note 2 6 2 2 3" xfId="21809" xr:uid="{D241CD8A-0D8D-4706-8451-EAF7A7D1CAC9}"/>
    <cellStyle name="Note 2 6 2 3" xfId="7926" xr:uid="{F73629DA-7D96-4913-87DD-F057030AFE85}"/>
    <cellStyle name="Note 2 6 2 3 2" xfId="16256" xr:uid="{3635E88D-25A6-42D6-8B2C-D57E1A0716AA}"/>
    <cellStyle name="Note 2 6 2 3 2 2" xfId="32913" xr:uid="{2B20DF17-413F-4D45-BCFC-CB0D63E53B1B}"/>
    <cellStyle name="Note 2 6 2 3 3" xfId="24585" xr:uid="{5FF899B8-F97C-4DEE-8782-8248B4C028FE}"/>
    <cellStyle name="Note 2 6 2 4" xfId="10704" xr:uid="{C344CDE3-6463-489A-8F34-28CE9B0C82ED}"/>
    <cellStyle name="Note 2 6 2 4 2" xfId="27361" xr:uid="{21159498-037A-45E0-BB14-FCF5207F4BE3}"/>
    <cellStyle name="Note 2 6 2 5" xfId="19033" xr:uid="{B6B9A8A7-0880-414D-A0E2-11F30F1CA2F7}"/>
    <cellStyle name="Note 2 6 3" xfId="3823" xr:uid="{A97C76EB-EDEE-4853-86F8-0DA263E7B41E}"/>
    <cellStyle name="Note 2 6 3 2" xfId="12153" xr:uid="{FBD62C22-A065-4ABA-BB91-847802310891}"/>
    <cellStyle name="Note 2 6 3 2 2" xfId="28810" xr:uid="{454E26CE-2A90-4BEA-A860-932342A81010}"/>
    <cellStyle name="Note 2 6 3 3" xfId="20482" xr:uid="{BAED8D6C-9A29-41FF-B9AA-CEDA73E8C520}"/>
    <cellStyle name="Note 2 6 4" xfId="6599" xr:uid="{1158D9BE-C329-4964-8684-95A3E296A533}"/>
    <cellStyle name="Note 2 6 4 2" xfId="14929" xr:uid="{6813028B-18EF-4C98-B40E-A0463CD63DE4}"/>
    <cellStyle name="Note 2 6 4 2 2" xfId="31586" xr:uid="{8703B8A2-89A2-4156-AA3E-B7EEEF745F7B}"/>
    <cellStyle name="Note 2 6 4 3" xfId="23258" xr:uid="{F06119BE-FB34-4C4B-87AE-DCBDAD81B5A4}"/>
    <cellStyle name="Note 2 6 5" xfId="9377" xr:uid="{127DF680-566B-44B1-B2B6-898494221876}"/>
    <cellStyle name="Note 2 6 5 2" xfId="26034" xr:uid="{99CC76DD-C42D-4BDB-A6D5-B752AE1EA9D2}"/>
    <cellStyle name="Note 2 6 6" xfId="17706" xr:uid="{8A09B003-38AC-40F6-B25D-E5A53DDC6B6B}"/>
    <cellStyle name="Note 2 6 7" xfId="35884" xr:uid="{ECC5821C-0841-46A2-B988-6EE24BE42EBE}"/>
    <cellStyle name="Note 2 7" xfId="1293" xr:uid="{ED9F45EB-FD4C-45FB-A0D2-E67BA490695E}"/>
    <cellStyle name="Note 2 7 2" xfId="2621" xr:uid="{98D0F1B6-9439-4AAD-AF00-1D72C08A3172}"/>
    <cellStyle name="Note 2 7 2 2" xfId="5411" xr:uid="{E7243618-B3DE-432D-83C1-9A8C9AAD1BFD}"/>
    <cellStyle name="Note 2 7 2 2 2" xfId="13741" xr:uid="{4D40BF55-63FF-423D-B915-82637BFE0FBF}"/>
    <cellStyle name="Note 2 7 2 2 2 2" xfId="30398" xr:uid="{8202F5D5-8C8E-4A10-B29A-3047C26B4224}"/>
    <cellStyle name="Note 2 7 2 2 3" xfId="22070" xr:uid="{250D5F1F-27AF-44DF-9195-2F088E2C9816}"/>
    <cellStyle name="Note 2 7 2 3" xfId="8187" xr:uid="{8B68055F-98E3-44C7-815E-2BFA67B64993}"/>
    <cellStyle name="Note 2 7 2 3 2" xfId="16517" xr:uid="{3AD29EDC-6BAC-443B-995B-C2716B2F7564}"/>
    <cellStyle name="Note 2 7 2 3 2 2" xfId="33174" xr:uid="{D35224A7-EB3F-4898-8C74-8089ED31AD7A}"/>
    <cellStyle name="Note 2 7 2 3 3" xfId="24846" xr:uid="{91D4A13B-1F44-4CCC-B9E4-BD8E486821F9}"/>
    <cellStyle name="Note 2 7 2 4" xfId="10965" xr:uid="{96F88743-079F-4A52-8233-B961DA788108}"/>
    <cellStyle name="Note 2 7 2 4 2" xfId="27622" xr:uid="{4A4B830F-3569-48DD-B116-3E8E64BDFE4D}"/>
    <cellStyle name="Note 2 7 2 5" xfId="19294" xr:uid="{00360F44-8C41-4A18-9236-7961DC2AF52D}"/>
    <cellStyle name="Note 2 7 3" xfId="4084" xr:uid="{B035B39F-0D81-4EE6-82A1-B60E167D1867}"/>
    <cellStyle name="Note 2 7 3 2" xfId="12414" xr:uid="{ABE61EBF-FBA0-4FCD-84AE-6E0CF6717E0D}"/>
    <cellStyle name="Note 2 7 3 2 2" xfId="29071" xr:uid="{E604FC2D-E2F4-4D78-9C50-F0E5A14C626E}"/>
    <cellStyle name="Note 2 7 3 3" xfId="20743" xr:uid="{0073DA8F-ED81-44CE-8120-ECA98C361320}"/>
    <cellStyle name="Note 2 7 4" xfId="6860" xr:uid="{87E5AB1D-5350-491F-BE63-56C902EA66FD}"/>
    <cellStyle name="Note 2 7 4 2" xfId="15190" xr:uid="{9237D2D3-29D7-4598-9744-2712E0432572}"/>
    <cellStyle name="Note 2 7 4 2 2" xfId="31847" xr:uid="{DFC4CD43-9BD6-476B-B1E4-6E1E24F8F8A4}"/>
    <cellStyle name="Note 2 7 4 3" xfId="23519" xr:uid="{5E1E89D3-B437-4D75-9CBC-DD43FB68D07F}"/>
    <cellStyle name="Note 2 7 5" xfId="9638" xr:uid="{B44B5795-03F1-4677-87E7-9E0E23897724}"/>
    <cellStyle name="Note 2 7 5 2" xfId="26295" xr:uid="{4289D7BA-12DA-4193-B794-DDAEE022433A}"/>
    <cellStyle name="Note 2 7 6" xfId="17967" xr:uid="{F1A867FE-7828-432E-9B78-048B8A6A9FBA}"/>
    <cellStyle name="Note 2 7 7" xfId="35885" xr:uid="{BD8628E7-A575-4CF3-A533-DC44748DDAA5}"/>
    <cellStyle name="Note 2 8" xfId="1411" xr:uid="{AC90E1EE-E08F-48C5-8F55-443A669F2139}"/>
    <cellStyle name="Note 2 8 2" xfId="4202" xr:uid="{7AFB1FBD-8B38-44A8-952B-558FEE18204B}"/>
    <cellStyle name="Note 2 8 2 2" xfId="12532" xr:uid="{B7ABEFC2-857B-43ED-903A-4393A0CD1455}"/>
    <cellStyle name="Note 2 8 2 2 2" xfId="29189" xr:uid="{D4D2DE6E-8791-4E15-A4BD-BF9832641415}"/>
    <cellStyle name="Note 2 8 2 3" xfId="20861" xr:uid="{43EAE3EE-3C70-45B6-B422-003204B2C486}"/>
    <cellStyle name="Note 2 8 3" xfId="6978" xr:uid="{9577AAFB-A44A-4576-BCF5-0A9C997F193D}"/>
    <cellStyle name="Note 2 8 3 2" xfId="15308" xr:uid="{7A217550-D695-4D36-9046-8ED502947049}"/>
    <cellStyle name="Note 2 8 3 2 2" xfId="31965" xr:uid="{EEA0142C-769A-4059-9088-70563F0D8AF1}"/>
    <cellStyle name="Note 2 8 3 3" xfId="23637" xr:uid="{F72A8C83-8E71-44CB-B6C5-570FBF95850C}"/>
    <cellStyle name="Note 2 8 4" xfId="9756" xr:uid="{9157E8E0-BD3B-43E9-BDFD-96995062586B}"/>
    <cellStyle name="Note 2 8 4 2" xfId="26413" xr:uid="{CB333993-00F7-40FC-96A7-EACF7257651F}"/>
    <cellStyle name="Note 2 8 5" xfId="18085" xr:uid="{A0AE2E91-53C0-484C-B633-C2722B584320}"/>
    <cellStyle name="Note 2 8 6" xfId="35886" xr:uid="{ACE972D6-B73B-4A49-B93C-9E22A95F3090}"/>
    <cellStyle name="Note 2 9" xfId="2874" xr:uid="{3D24948A-5B34-455B-ADE6-B5EDF7D67517}"/>
    <cellStyle name="Note 2 9 2" xfId="11205" xr:uid="{A9EB7EA1-C389-449C-802C-48DBC62C9580}"/>
    <cellStyle name="Note 2 9 2 2" xfId="27862" xr:uid="{7FDAF9FB-969C-42B5-8DA6-F1EC67320219}"/>
    <cellStyle name="Note 2 9 3" xfId="19534" xr:uid="{45D6D8CF-A3DF-4FFB-A4B5-A65911A41AF4}"/>
    <cellStyle name="Note 2 9 4" xfId="35887" xr:uid="{AFE1A733-9F37-46D9-A53F-A1E719F48A0E}"/>
    <cellStyle name="Note 3" xfId="79" xr:uid="{4C072AB4-583C-498A-8F44-7DF4FF69040A}"/>
    <cellStyle name="Note 3 10" xfId="5657" xr:uid="{8A585DED-B1B0-4D5C-8FC4-5CB8D5549F40}"/>
    <cellStyle name="Note 3 10 2" xfId="13987" xr:uid="{15071F3A-1ED3-4424-9948-C7EE010414B0}"/>
    <cellStyle name="Note 3 10 2 2" xfId="30644" xr:uid="{F4410A3C-B590-4CB7-83CD-9721B8FBE4EB}"/>
    <cellStyle name="Note 3 10 3" xfId="22316" xr:uid="{F45B82C1-CC04-4A66-8451-2DAB8F428404}"/>
    <cellStyle name="Note 3 11" xfId="8434" xr:uid="{3083DC4A-85E9-4CEB-8A3C-718B8396A2A5}"/>
    <cellStyle name="Note 3 11 2" xfId="25092" xr:uid="{4D186E85-6316-4D7E-80FA-8BDB6761CE88}"/>
    <cellStyle name="Note 3 12" xfId="16764" xr:uid="{E59CA5C6-081B-4516-B111-5B8D33BD3588}"/>
    <cellStyle name="Note 3 13" xfId="34016" xr:uid="{FA322E24-EF0B-457C-AAD4-64AEBFA1B6D3}"/>
    <cellStyle name="Note 3 14" xfId="35888" xr:uid="{F4BAC83C-E0B1-44E9-ABD1-81468D80EB1F}"/>
    <cellStyle name="Note 3 2" xfId="140" xr:uid="{BFFCF866-C7D0-4188-ADA3-46B904821371}"/>
    <cellStyle name="Note 3 2 10" xfId="8493" xr:uid="{296BD217-0E6B-4045-82B3-B145734D28D1}"/>
    <cellStyle name="Note 3 2 10 2" xfId="25150" xr:uid="{9C997D5B-193F-4E28-A93C-E0C130ED3130}"/>
    <cellStyle name="Note 3 2 11" xfId="16822" xr:uid="{B88FA65A-4AB1-48A4-BCC0-90994B43FD53}"/>
    <cellStyle name="Note 3 2 12" xfId="34369" xr:uid="{68643F93-A59C-4A4A-A4F5-A6BE42F5038E}"/>
    <cellStyle name="Note 3 2 2" xfId="261" xr:uid="{B0448568-FD4F-42EE-B904-533C0AFC3668}"/>
    <cellStyle name="Note 3 2 2 10" xfId="34584" xr:uid="{8248B627-E3B5-4B5A-A01E-F9EC306EA426}"/>
    <cellStyle name="Note 3 2 2 2" xfId="503" xr:uid="{008DDC84-608C-410D-9FD7-31E944744DCE}"/>
    <cellStyle name="Note 3 2 2 2 2" xfId="979" xr:uid="{C9CD32EB-D022-482F-8C2D-78901F27F869}"/>
    <cellStyle name="Note 3 2 2 2 2 2" xfId="2307" xr:uid="{C84DB3DE-3D62-40F7-B941-D0840EE3A12E}"/>
    <cellStyle name="Note 3 2 2 2 2 2 2" xfId="5097" xr:uid="{89525464-11E1-4CDA-8862-197BF597FB40}"/>
    <cellStyle name="Note 3 2 2 2 2 2 2 2" xfId="13427" xr:uid="{0FE61E70-69EA-4454-B281-57B2610D56E3}"/>
    <cellStyle name="Note 3 2 2 2 2 2 2 2 2" xfId="30084" xr:uid="{94DC1291-B331-40AC-B605-387CEC232FE0}"/>
    <cellStyle name="Note 3 2 2 2 2 2 2 3" xfId="21756" xr:uid="{F280C48D-A285-4F0D-BC6E-72D1A8626A7B}"/>
    <cellStyle name="Note 3 2 2 2 2 2 3" xfId="7873" xr:uid="{02FA870D-3F82-49F0-A433-27ABBB01152F}"/>
    <cellStyle name="Note 3 2 2 2 2 2 3 2" xfId="16203" xr:uid="{80817B4B-1C8C-458C-B410-B97F32EB2752}"/>
    <cellStyle name="Note 3 2 2 2 2 2 3 2 2" xfId="32860" xr:uid="{0D3B8B4D-ED3A-4D04-86E1-87E225DB8D89}"/>
    <cellStyle name="Note 3 2 2 2 2 2 3 3" xfId="24532" xr:uid="{39A02375-12B0-4550-889D-40FE655152C6}"/>
    <cellStyle name="Note 3 2 2 2 2 2 4" xfId="10651" xr:uid="{F15E9B87-142F-4EA3-9B8B-6C9FE1E9B80C}"/>
    <cellStyle name="Note 3 2 2 2 2 2 4 2" xfId="27308" xr:uid="{EF0384F5-9D2D-415F-BBF9-F259048D4C26}"/>
    <cellStyle name="Note 3 2 2 2 2 2 5" xfId="18980" xr:uid="{B6A54CDD-298D-4D6B-9282-F15307B61E5F}"/>
    <cellStyle name="Note 3 2 2 2 2 3" xfId="3770" xr:uid="{32A84F59-CC15-4E4E-942B-72FFA8882202}"/>
    <cellStyle name="Note 3 2 2 2 2 3 2" xfId="12100" xr:uid="{D4E91AFB-148D-4E23-BDCF-5905415B2272}"/>
    <cellStyle name="Note 3 2 2 2 2 3 2 2" xfId="28757" xr:uid="{8776D4F0-EF9B-4978-B0A6-6BBA4A946892}"/>
    <cellStyle name="Note 3 2 2 2 2 3 3" xfId="20429" xr:uid="{C6ED5F28-D0BA-4D56-AE46-1B592810A6B1}"/>
    <cellStyle name="Note 3 2 2 2 2 4" xfId="6546" xr:uid="{C0F7133D-DA49-45A7-A857-92D3D1F56DCE}"/>
    <cellStyle name="Note 3 2 2 2 2 4 2" xfId="14876" xr:uid="{86B41B32-2DE4-414B-9FDD-C73363554AAE}"/>
    <cellStyle name="Note 3 2 2 2 2 4 2 2" xfId="31533" xr:uid="{3786729F-32CC-431E-B2FE-65AF2825FB28}"/>
    <cellStyle name="Note 3 2 2 2 2 4 3" xfId="23205" xr:uid="{747E4AF2-92E9-4DE4-A445-713BECF0A593}"/>
    <cellStyle name="Note 3 2 2 2 2 5" xfId="9324" xr:uid="{3964D60A-D5F2-47D2-91FC-5E9B6C9446AB}"/>
    <cellStyle name="Note 3 2 2 2 2 5 2" xfId="25981" xr:uid="{85D3D0C4-E350-44E7-9B3B-D3D22FFD2FBC}"/>
    <cellStyle name="Note 3 2 2 2 2 6" xfId="17653" xr:uid="{ED0A954A-B064-4CB1-B02D-C36B00987503}"/>
    <cellStyle name="Note 3 2 2 2 3" xfId="1833" xr:uid="{16305469-F3C3-492A-BED2-6CF63EA6FBA3}"/>
    <cellStyle name="Note 3 2 2 2 3 2" xfId="4623" xr:uid="{71868A4C-E169-4DD5-9A38-6A7B1368625A}"/>
    <cellStyle name="Note 3 2 2 2 3 2 2" xfId="12953" xr:uid="{229AF3AC-324E-4481-9ECF-6872254F8018}"/>
    <cellStyle name="Note 3 2 2 2 3 2 2 2" xfId="29610" xr:uid="{DC984B54-ACEE-44FD-80AB-055CD1D5B14B}"/>
    <cellStyle name="Note 3 2 2 2 3 2 3" xfId="21282" xr:uid="{14448433-0BC3-4F3B-A16F-C6157DBEB910}"/>
    <cellStyle name="Note 3 2 2 2 3 3" xfId="7399" xr:uid="{39909F78-19DB-4FC1-8B1C-7379BC5D18DB}"/>
    <cellStyle name="Note 3 2 2 2 3 3 2" xfId="15729" xr:uid="{650F962A-7A52-4894-890E-4668FEC08D5D}"/>
    <cellStyle name="Note 3 2 2 2 3 3 2 2" xfId="32386" xr:uid="{B1A028A3-077A-4E80-A1AE-968D2EAFAEE5}"/>
    <cellStyle name="Note 3 2 2 2 3 3 3" xfId="24058" xr:uid="{2386AAB2-2641-478B-A4EE-D75B96F3D1D8}"/>
    <cellStyle name="Note 3 2 2 2 3 4" xfId="10177" xr:uid="{ACE03EA4-A532-4B5C-BADA-E6272FB6C353}"/>
    <cellStyle name="Note 3 2 2 2 3 4 2" xfId="26834" xr:uid="{E8A77DCD-30B0-4923-9A16-899C39839F1C}"/>
    <cellStyle name="Note 3 2 2 2 3 5" xfId="18506" xr:uid="{22EDB55A-0F95-4521-AF6E-2AE45BFE8E06}"/>
    <cellStyle name="Note 3 2 2 2 4" xfId="3296" xr:uid="{5D40B4CB-A85F-4533-AD87-6E919D468913}"/>
    <cellStyle name="Note 3 2 2 2 4 2" xfId="11626" xr:uid="{8384646B-52F3-4572-A42A-8D0F7BE9B00B}"/>
    <cellStyle name="Note 3 2 2 2 4 2 2" xfId="28283" xr:uid="{9D877495-3EDB-46AD-9858-DADCDF9C6C02}"/>
    <cellStyle name="Note 3 2 2 2 4 3" xfId="19955" xr:uid="{5B61882A-0612-4F74-9ADC-D3438351A707}"/>
    <cellStyle name="Note 3 2 2 2 5" xfId="6072" xr:uid="{65F07A09-8D94-4949-ADE7-E3534AD2D103}"/>
    <cellStyle name="Note 3 2 2 2 5 2" xfId="14402" xr:uid="{8D6C2F52-8C48-4B0D-ABD0-66C1BFDBE51A}"/>
    <cellStyle name="Note 3 2 2 2 5 2 2" xfId="31059" xr:uid="{AC4A7EE6-4DD1-49F7-ABB3-94A84032257B}"/>
    <cellStyle name="Note 3 2 2 2 5 3" xfId="22731" xr:uid="{E949401A-85F5-4EEA-89D2-37B796780CF4}"/>
    <cellStyle name="Note 3 2 2 2 6" xfId="8850" xr:uid="{5863355F-20B7-4F4F-A827-1C50C03601E2}"/>
    <cellStyle name="Note 3 2 2 2 6 2" xfId="25507" xr:uid="{688DEFA3-204F-4C8B-9350-AA4934120499}"/>
    <cellStyle name="Note 3 2 2 2 7" xfId="17179" xr:uid="{8B22C305-17ED-47E1-B34B-84D30F4713F7}"/>
    <cellStyle name="Note 3 2 2 3" xfId="739" xr:uid="{5A2D34C1-650F-45D6-AED1-53FAB67B704D}"/>
    <cellStyle name="Note 3 2 2 3 2" xfId="2069" xr:uid="{0E012600-3E02-427D-9320-133FC2C5FE67}"/>
    <cellStyle name="Note 3 2 2 3 2 2" xfId="4859" xr:uid="{7E913B8A-D8C2-49AB-B74F-F2B1E7CB44C0}"/>
    <cellStyle name="Note 3 2 2 3 2 2 2" xfId="13189" xr:uid="{87C6A13C-4ADA-4CEA-81CD-2FC0991A3F81}"/>
    <cellStyle name="Note 3 2 2 3 2 2 2 2" xfId="29846" xr:uid="{B1C95046-B9DB-4714-8399-97CE3586D5EB}"/>
    <cellStyle name="Note 3 2 2 3 2 2 3" xfId="21518" xr:uid="{A1F8AB4D-16DB-4B80-BE36-403A62C90AA3}"/>
    <cellStyle name="Note 3 2 2 3 2 3" xfId="7635" xr:uid="{60A3750E-193F-4C9C-AFFA-E9C839709D62}"/>
    <cellStyle name="Note 3 2 2 3 2 3 2" xfId="15965" xr:uid="{D2D820B1-4DC6-41B2-8ED0-34D40AC0ACFC}"/>
    <cellStyle name="Note 3 2 2 3 2 3 2 2" xfId="32622" xr:uid="{CC29BD52-0FE3-459F-B1A1-A675DE929432}"/>
    <cellStyle name="Note 3 2 2 3 2 3 3" xfId="24294" xr:uid="{83E9269B-0AE7-4372-AC23-D6BA1BFFF5EC}"/>
    <cellStyle name="Note 3 2 2 3 2 4" xfId="10413" xr:uid="{1210E63C-953C-48C9-9A17-B287425565A0}"/>
    <cellStyle name="Note 3 2 2 3 2 4 2" xfId="27070" xr:uid="{9322B387-9D85-42C5-8987-8E55B6072E6D}"/>
    <cellStyle name="Note 3 2 2 3 2 5" xfId="18742" xr:uid="{842F16A8-2DFD-4553-A94D-1F98FCD88FCA}"/>
    <cellStyle name="Note 3 2 2 3 3" xfId="3532" xr:uid="{94151429-FA81-41C0-B4CF-6327A1F12CE6}"/>
    <cellStyle name="Note 3 2 2 3 3 2" xfId="11862" xr:uid="{5BD2A68D-54C7-4EE0-9938-AA0657E73E74}"/>
    <cellStyle name="Note 3 2 2 3 3 2 2" xfId="28519" xr:uid="{3827ACA5-BE30-41AF-A8FD-430518607445}"/>
    <cellStyle name="Note 3 2 2 3 3 3" xfId="20191" xr:uid="{A88AB17A-9E74-466E-B7BE-C40E4EDB6878}"/>
    <cellStyle name="Note 3 2 2 3 4" xfId="6308" xr:uid="{FA02CCC6-4E87-4AC6-9B69-DA164C73CF1F}"/>
    <cellStyle name="Note 3 2 2 3 4 2" xfId="14638" xr:uid="{A5843EC5-7C1B-4838-AAC0-D5B46C99236E}"/>
    <cellStyle name="Note 3 2 2 3 4 2 2" xfId="31295" xr:uid="{D0EEB1DD-A0D1-4E66-9F10-75BE2A953131}"/>
    <cellStyle name="Note 3 2 2 3 4 3" xfId="22967" xr:uid="{E948B51D-C031-488E-A80B-1C665D732DD9}"/>
    <cellStyle name="Note 3 2 2 3 5" xfId="9086" xr:uid="{B9842FE0-8B51-4691-97A0-75F2803C7593}"/>
    <cellStyle name="Note 3 2 2 3 5 2" xfId="25743" xr:uid="{E4BA7CF4-0EF5-4A00-A2F5-F7BEA2F0755F}"/>
    <cellStyle name="Note 3 2 2 3 6" xfId="17415" xr:uid="{B8D56FBB-6869-41DC-8509-F9D01A9E07AE}"/>
    <cellStyle name="Note 3 2 2 4" xfId="1216" xr:uid="{8F9B2F7D-4FDA-4C8F-8A27-9C882CA77391}"/>
    <cellStyle name="Note 3 2 2 4 2" xfId="2544" xr:uid="{E834AF29-DA1B-4423-B349-F9F728C2C628}"/>
    <cellStyle name="Note 3 2 2 4 2 2" xfId="5334" xr:uid="{330263F3-97E8-46FC-8911-E64691591F60}"/>
    <cellStyle name="Note 3 2 2 4 2 2 2" xfId="13664" xr:uid="{7BA87C13-A9B9-48C2-8090-B35D294535B1}"/>
    <cellStyle name="Note 3 2 2 4 2 2 2 2" xfId="30321" xr:uid="{C4968099-D3D9-46BB-B724-AC16F63C28D0}"/>
    <cellStyle name="Note 3 2 2 4 2 2 3" xfId="21993" xr:uid="{F3881884-9404-49F3-BB18-D9AEE63DD698}"/>
    <cellStyle name="Note 3 2 2 4 2 3" xfId="8110" xr:uid="{A4B7E1FC-0616-400B-9691-9594F54E64FB}"/>
    <cellStyle name="Note 3 2 2 4 2 3 2" xfId="16440" xr:uid="{DDDF96AC-9382-4B79-A505-C3335BE43CF6}"/>
    <cellStyle name="Note 3 2 2 4 2 3 2 2" xfId="33097" xr:uid="{9F4C6499-C687-4862-ACE1-39EDF24C97A9}"/>
    <cellStyle name="Note 3 2 2 4 2 3 3" xfId="24769" xr:uid="{CE236137-A43C-47B1-AEAC-837A3F04480F}"/>
    <cellStyle name="Note 3 2 2 4 2 4" xfId="10888" xr:uid="{BA2A40EC-7588-48E2-80A0-7E77D5857F44}"/>
    <cellStyle name="Note 3 2 2 4 2 4 2" xfId="27545" xr:uid="{632A2776-C5AA-4E8B-BF45-167B3DC85CE2}"/>
    <cellStyle name="Note 3 2 2 4 2 5" xfId="19217" xr:uid="{13486E8B-A8C5-42B7-9E6F-8D3629018673}"/>
    <cellStyle name="Note 3 2 2 4 3" xfId="4007" xr:uid="{ECA9ED2E-97A1-4095-8C14-DD82E6BF0DBF}"/>
    <cellStyle name="Note 3 2 2 4 3 2" xfId="12337" xr:uid="{B1A80D90-EF6C-4614-812B-DABF042FDDBF}"/>
    <cellStyle name="Note 3 2 2 4 3 2 2" xfId="28994" xr:uid="{06D1DB97-7A82-459B-80F7-ACF24FA98E0B}"/>
    <cellStyle name="Note 3 2 2 4 3 3" xfId="20666" xr:uid="{84939E6D-5517-42F4-9F8F-14CC88997291}"/>
    <cellStyle name="Note 3 2 2 4 4" xfId="6783" xr:uid="{B0B03F2C-2FF1-48B0-96E1-AD7F80BE8724}"/>
    <cellStyle name="Note 3 2 2 4 4 2" xfId="15113" xr:uid="{DF54E49A-F88F-4BE9-A130-62D7E7040E2A}"/>
    <cellStyle name="Note 3 2 2 4 4 2 2" xfId="31770" xr:uid="{BC0C06DC-1856-4292-AD3E-6116A72FE254}"/>
    <cellStyle name="Note 3 2 2 4 4 3" xfId="23442" xr:uid="{DDA06669-2F20-44EA-9A78-FF40E0F41064}"/>
    <cellStyle name="Note 3 2 2 4 5" xfId="9561" xr:uid="{00B35806-3F38-4441-B2E3-8FAD77880B19}"/>
    <cellStyle name="Note 3 2 2 4 5 2" xfId="26218" xr:uid="{E8C6DD73-D9CC-4185-BE84-9994ACD71997}"/>
    <cellStyle name="Note 3 2 2 4 6" xfId="17890" xr:uid="{58B2EC54-FDDE-4777-BB6B-728D2C99585B}"/>
    <cellStyle name="Note 3 2 2 5" xfId="1596" xr:uid="{DDC63C71-5FB1-4458-A902-EB0B730F9658}"/>
    <cellStyle name="Note 3 2 2 5 2" xfId="4386" xr:uid="{03F7ACDC-B585-40E4-BE69-10AF908A166A}"/>
    <cellStyle name="Note 3 2 2 5 2 2" xfId="12716" xr:uid="{2AD7C81E-8092-4991-8621-360BDC77FC49}"/>
    <cellStyle name="Note 3 2 2 5 2 2 2" xfId="29373" xr:uid="{988DDA67-00B6-4DA6-9C9F-FE0D2968F1A4}"/>
    <cellStyle name="Note 3 2 2 5 2 3" xfId="21045" xr:uid="{14707F5E-B011-489E-80B3-BFAD94943923}"/>
    <cellStyle name="Note 3 2 2 5 3" xfId="7162" xr:uid="{0264E2E9-D719-4A61-BD91-896B3012279F}"/>
    <cellStyle name="Note 3 2 2 5 3 2" xfId="15492" xr:uid="{C21A0428-FBEB-4521-B748-9D12E46CB3F3}"/>
    <cellStyle name="Note 3 2 2 5 3 2 2" xfId="32149" xr:uid="{C450D380-40E6-4ACF-82E8-7691A55D9A03}"/>
    <cellStyle name="Note 3 2 2 5 3 3" xfId="23821" xr:uid="{7A06941B-E861-4CF8-87EF-6A8D8572C488}"/>
    <cellStyle name="Note 3 2 2 5 4" xfId="9940" xr:uid="{6CA22A84-DEAC-4E7C-BB86-36E787E7DE90}"/>
    <cellStyle name="Note 3 2 2 5 4 2" xfId="26597" xr:uid="{D1137538-2C13-4B06-91AF-196F59B75A4A}"/>
    <cellStyle name="Note 3 2 2 5 5" xfId="18269" xr:uid="{749E1B58-53BB-4927-AECA-498F992F3474}"/>
    <cellStyle name="Note 3 2 2 6" xfId="3059" xr:uid="{49DBB9F8-E45C-4FC2-A336-A3C078E7DBD0}"/>
    <cellStyle name="Note 3 2 2 6 2" xfId="11389" xr:uid="{5E68664C-AF8E-483C-B8D7-2C68DFE3D551}"/>
    <cellStyle name="Note 3 2 2 6 2 2" xfId="28046" xr:uid="{2C7289D6-CC55-43B7-8EBB-434870DB4A3F}"/>
    <cellStyle name="Note 3 2 2 6 3" xfId="19718" xr:uid="{0CD88617-5882-41FD-BF66-7B7194232D8B}"/>
    <cellStyle name="Note 3 2 2 7" xfId="5835" xr:uid="{F2409406-1228-4175-A92F-A794E4394FC9}"/>
    <cellStyle name="Note 3 2 2 7 2" xfId="14165" xr:uid="{9AA37375-A2B9-46E2-BCDD-158C790A8EF5}"/>
    <cellStyle name="Note 3 2 2 7 2 2" xfId="30822" xr:uid="{E4410B86-C932-4751-B4B0-9B2B70C6FD08}"/>
    <cellStyle name="Note 3 2 2 7 3" xfId="22494" xr:uid="{45AED946-0E2D-41DC-AB20-86C7C35A665E}"/>
    <cellStyle name="Note 3 2 2 8" xfId="8613" xr:uid="{15266B91-FF21-48F5-9528-E417259FDFE8}"/>
    <cellStyle name="Note 3 2 2 8 2" xfId="25270" xr:uid="{676025F8-4775-4B89-B0EE-B8CD366887A4}"/>
    <cellStyle name="Note 3 2 2 9" xfId="16942" xr:uid="{D2E15606-5449-4AC5-9D4A-8550F2568CD0}"/>
    <cellStyle name="Note 3 2 3" xfId="383" xr:uid="{CDC473F5-9170-4F84-9BC7-68402C17B4C9}"/>
    <cellStyle name="Note 3 2 3 2" xfId="861" xr:uid="{CF913F7C-7362-4E6B-8356-D8ABD7EB1AF2}"/>
    <cellStyle name="Note 3 2 3 2 2" xfId="2189" xr:uid="{B663FA0F-75E6-47D4-A0F2-33CF3FC9D16E}"/>
    <cellStyle name="Note 3 2 3 2 2 2" xfId="4979" xr:uid="{326C1970-9155-4914-802A-728885AF8769}"/>
    <cellStyle name="Note 3 2 3 2 2 2 2" xfId="13309" xr:uid="{22591B95-DD0E-4497-B56B-5BCB39C8690A}"/>
    <cellStyle name="Note 3 2 3 2 2 2 2 2" xfId="29966" xr:uid="{09E1EA6F-6253-4C1A-AAF8-3DC8C38B781C}"/>
    <cellStyle name="Note 3 2 3 2 2 2 3" xfId="21638" xr:uid="{BA6E6D98-ED15-4908-B888-39153C2D7C4F}"/>
    <cellStyle name="Note 3 2 3 2 2 3" xfId="7755" xr:uid="{9A47CB50-A615-46AF-9BD2-F5CC9851DD9B}"/>
    <cellStyle name="Note 3 2 3 2 2 3 2" xfId="16085" xr:uid="{B5E5F0E0-3368-44A8-B9C5-6B5FA83113FE}"/>
    <cellStyle name="Note 3 2 3 2 2 3 2 2" xfId="32742" xr:uid="{C033EA28-F91B-44AF-93DC-2A200F800D0B}"/>
    <cellStyle name="Note 3 2 3 2 2 3 3" xfId="24414" xr:uid="{17F9BF7F-60F1-46DF-9718-27916CA22A34}"/>
    <cellStyle name="Note 3 2 3 2 2 4" xfId="10533" xr:uid="{7FA2A462-F948-4913-96B9-2E12684409D8}"/>
    <cellStyle name="Note 3 2 3 2 2 4 2" xfId="27190" xr:uid="{90ECC5CE-170C-47D2-A05D-9B6D0E42860A}"/>
    <cellStyle name="Note 3 2 3 2 2 5" xfId="18862" xr:uid="{6DCE1C47-31FF-4913-8B6B-E554BD0CA84A}"/>
    <cellStyle name="Note 3 2 3 2 3" xfId="3652" xr:uid="{BF561788-47B8-4192-9304-D6834D02A60E}"/>
    <cellStyle name="Note 3 2 3 2 3 2" xfId="11982" xr:uid="{84722BB1-D926-4B06-A027-66ECF88632A8}"/>
    <cellStyle name="Note 3 2 3 2 3 2 2" xfId="28639" xr:uid="{0F41A582-FAA6-4474-8E2E-906EA053755A}"/>
    <cellStyle name="Note 3 2 3 2 3 3" xfId="20311" xr:uid="{8B35CFA1-C07C-4798-807C-9D53F349614F}"/>
    <cellStyle name="Note 3 2 3 2 4" xfId="6428" xr:uid="{06572597-F636-456E-B5FE-21481ECC04F2}"/>
    <cellStyle name="Note 3 2 3 2 4 2" xfId="14758" xr:uid="{D31693AB-2829-4A71-B7AA-12DDEE250E59}"/>
    <cellStyle name="Note 3 2 3 2 4 2 2" xfId="31415" xr:uid="{E1F66E7B-A222-48FA-9F47-21EA583F3774}"/>
    <cellStyle name="Note 3 2 3 2 4 3" xfId="23087" xr:uid="{C3515C9C-C0E1-405E-BB35-9C8588E1ACED}"/>
    <cellStyle name="Note 3 2 3 2 5" xfId="9206" xr:uid="{A20D4B0D-761C-4CC9-B9E5-29C562C01EE5}"/>
    <cellStyle name="Note 3 2 3 2 5 2" xfId="25863" xr:uid="{8786862A-5AE1-4D82-A722-5685406B041E}"/>
    <cellStyle name="Note 3 2 3 2 6" xfId="17535" xr:uid="{CAE033B5-78BD-4024-A859-781A0B542E21}"/>
    <cellStyle name="Note 3 2 3 3" xfId="1713" xr:uid="{FBE0EB70-1D00-4D26-A816-4F018FDF635B}"/>
    <cellStyle name="Note 3 2 3 3 2" xfId="4503" xr:uid="{71C24558-D328-45F7-A661-E1A52798A937}"/>
    <cellStyle name="Note 3 2 3 3 2 2" xfId="12833" xr:uid="{689C2F12-DD93-422E-9FC4-C9ABC24B8F73}"/>
    <cellStyle name="Note 3 2 3 3 2 2 2" xfId="29490" xr:uid="{CD961FEF-8316-4DF5-B507-691BE4051E0A}"/>
    <cellStyle name="Note 3 2 3 3 2 3" xfId="21162" xr:uid="{212903DF-F025-45F2-9434-32CEDBE16FC6}"/>
    <cellStyle name="Note 3 2 3 3 3" xfId="7279" xr:uid="{1AC8F31E-513F-4E86-ACA7-5CC3D91522A7}"/>
    <cellStyle name="Note 3 2 3 3 3 2" xfId="15609" xr:uid="{94749A6B-ADDA-41E6-B5ED-B2B929AD406B}"/>
    <cellStyle name="Note 3 2 3 3 3 2 2" xfId="32266" xr:uid="{4494FBD4-3EE3-44FA-9BC0-40ADBFFE1640}"/>
    <cellStyle name="Note 3 2 3 3 3 3" xfId="23938" xr:uid="{F9BA92C0-718D-4361-82B5-7F4786E5E617}"/>
    <cellStyle name="Note 3 2 3 3 4" xfId="10057" xr:uid="{5B031B37-8060-4721-8315-612B87F3886C}"/>
    <cellStyle name="Note 3 2 3 3 4 2" xfId="26714" xr:uid="{BBE967C8-986B-43A1-9D10-39E55F6D557A}"/>
    <cellStyle name="Note 3 2 3 3 5" xfId="18386" xr:uid="{DE1ED5AC-579E-4601-AAD8-4A83A05E26F2}"/>
    <cellStyle name="Note 3 2 3 4" xfId="3176" xr:uid="{B681E644-5E85-4327-9A52-0B06F20B7A8A}"/>
    <cellStyle name="Note 3 2 3 4 2" xfId="11506" xr:uid="{916068FA-3B88-4FAC-88E4-18DFAF57E4C6}"/>
    <cellStyle name="Note 3 2 3 4 2 2" xfId="28163" xr:uid="{14145907-942B-4504-9EFA-750C08368A0C}"/>
    <cellStyle name="Note 3 2 3 4 3" xfId="19835" xr:uid="{94F7774F-7AA5-4297-8B8B-F035C1265744}"/>
    <cellStyle name="Note 3 2 3 5" xfId="5952" xr:uid="{790AEE93-2405-4678-B7F5-1D0629C38D9F}"/>
    <cellStyle name="Note 3 2 3 5 2" xfId="14282" xr:uid="{3F0EABAD-EAC6-4973-BF82-78C6FAF668E3}"/>
    <cellStyle name="Note 3 2 3 5 2 2" xfId="30939" xr:uid="{95292FF0-8B0F-48FE-B9C3-6CF62E846616}"/>
    <cellStyle name="Note 3 2 3 5 3" xfId="22611" xr:uid="{98A2A0DD-CB9A-4725-8B54-AFFE3F811BA9}"/>
    <cellStyle name="Note 3 2 3 6" xfId="8730" xr:uid="{BDBFB7A3-DA29-4204-B4A4-776E5EB7BDDF}"/>
    <cellStyle name="Note 3 2 3 6 2" xfId="25387" xr:uid="{581D82F1-BD76-4033-8D78-5319908FB316}"/>
    <cellStyle name="Note 3 2 3 7" xfId="17059" xr:uid="{19E85F09-551B-4910-8905-7BBC708F825E}"/>
    <cellStyle name="Note 3 2 4" xfId="619" xr:uid="{9CAF8BB3-8AB4-427C-A6EA-3742BFD135BA}"/>
    <cellStyle name="Note 3 2 4 2" xfId="1949" xr:uid="{DC6337D2-7668-45F2-BFBE-4E3A85579559}"/>
    <cellStyle name="Note 3 2 4 2 2" xfId="4739" xr:uid="{CF7DD363-7634-4F36-BCBE-DA6179EE4C7C}"/>
    <cellStyle name="Note 3 2 4 2 2 2" xfId="13069" xr:uid="{0AF498E3-9D0E-45E8-9E9A-3CC0F9034D0E}"/>
    <cellStyle name="Note 3 2 4 2 2 2 2" xfId="29726" xr:uid="{39860D42-3071-4FB6-BA9D-76EDB2FA9C66}"/>
    <cellStyle name="Note 3 2 4 2 2 3" xfId="21398" xr:uid="{DC485388-8ED2-46E4-BD20-9F9502046FDD}"/>
    <cellStyle name="Note 3 2 4 2 3" xfId="7515" xr:uid="{A97563ED-B8AE-48FC-8A71-26C23292A2CD}"/>
    <cellStyle name="Note 3 2 4 2 3 2" xfId="15845" xr:uid="{44A52896-6FAC-4999-B3CF-D26947E5BFC7}"/>
    <cellStyle name="Note 3 2 4 2 3 2 2" xfId="32502" xr:uid="{8051C696-013B-4BCA-8C35-CD69998EE509}"/>
    <cellStyle name="Note 3 2 4 2 3 3" xfId="24174" xr:uid="{09CE66C9-16C2-4221-AF8F-5CE2C1574913}"/>
    <cellStyle name="Note 3 2 4 2 4" xfId="10293" xr:uid="{1D516A1E-2031-437C-8AE6-592012357E8F}"/>
    <cellStyle name="Note 3 2 4 2 4 2" xfId="26950" xr:uid="{5B3F10AF-A5DC-4CB4-BCA8-4DF99A915582}"/>
    <cellStyle name="Note 3 2 4 2 5" xfId="18622" xr:uid="{9317CBD3-10EA-4A2D-9256-6872798D072F}"/>
    <cellStyle name="Note 3 2 4 3" xfId="3412" xr:uid="{5E51DDD2-E8E4-4E71-AF19-A602782F0A15}"/>
    <cellStyle name="Note 3 2 4 3 2" xfId="11742" xr:uid="{7B718A2C-1F66-4BFB-9967-990BC6EEA036}"/>
    <cellStyle name="Note 3 2 4 3 2 2" xfId="28399" xr:uid="{B387B3A4-F435-42F4-A07B-6AA0B05EDE97}"/>
    <cellStyle name="Note 3 2 4 3 3" xfId="20071" xr:uid="{1C7AE846-8AA3-4E38-BBB7-78DCED91E7A8}"/>
    <cellStyle name="Note 3 2 4 4" xfId="6188" xr:uid="{4935C3FA-6B5B-4FB1-B399-6D127DCD5FBD}"/>
    <cellStyle name="Note 3 2 4 4 2" xfId="14518" xr:uid="{C402F6D4-AC69-48BF-AA6A-D394BC57DE01}"/>
    <cellStyle name="Note 3 2 4 4 2 2" xfId="31175" xr:uid="{69EA92E8-8E41-4D26-93CF-74AAD072EB7C}"/>
    <cellStyle name="Note 3 2 4 4 3" xfId="22847" xr:uid="{64C7DEB1-B1FE-4D40-A64F-0CD61EB954A6}"/>
    <cellStyle name="Note 3 2 4 5" xfId="8966" xr:uid="{61009CD5-17B7-4C07-91F4-2450D429037B}"/>
    <cellStyle name="Note 3 2 4 5 2" xfId="25623" xr:uid="{56D30452-3C50-4AB0-85A5-F7B5F4E6D17A}"/>
    <cellStyle name="Note 3 2 4 6" xfId="17295" xr:uid="{EA3FCE78-5446-4D47-BC17-B0E2ECEB706A}"/>
    <cellStyle name="Note 3 2 5" xfId="1096" xr:uid="{BA588948-DFFD-49AC-848E-8A0EF08AC327}"/>
    <cellStyle name="Note 3 2 5 2" xfId="2424" xr:uid="{FDAEC528-2B35-4E93-8B0A-C778587B7C47}"/>
    <cellStyle name="Note 3 2 5 2 2" xfId="5214" xr:uid="{E5248886-1605-40AA-B83B-E3514D2F1991}"/>
    <cellStyle name="Note 3 2 5 2 2 2" xfId="13544" xr:uid="{35496ECF-7531-4EB5-B53C-63BE47D7D030}"/>
    <cellStyle name="Note 3 2 5 2 2 2 2" xfId="30201" xr:uid="{657ED57C-7868-441A-86D9-D2E75612E6F4}"/>
    <cellStyle name="Note 3 2 5 2 2 3" xfId="21873" xr:uid="{F20F9270-E475-4FE3-9E2B-277BC76BBF53}"/>
    <cellStyle name="Note 3 2 5 2 3" xfId="7990" xr:uid="{209DCA48-8548-4160-BC0D-6230EFE8616C}"/>
    <cellStyle name="Note 3 2 5 2 3 2" xfId="16320" xr:uid="{AFDCCA99-AC4B-437F-A3AA-7AC11852C43E}"/>
    <cellStyle name="Note 3 2 5 2 3 2 2" xfId="32977" xr:uid="{60CD0502-FC3A-4719-9057-21C980C073DD}"/>
    <cellStyle name="Note 3 2 5 2 3 3" xfId="24649" xr:uid="{5C8AE96D-34BB-4479-BA07-CD8D0699DB4C}"/>
    <cellStyle name="Note 3 2 5 2 4" xfId="10768" xr:uid="{CB82E796-9E06-4485-8481-FA6063EB20EA}"/>
    <cellStyle name="Note 3 2 5 2 4 2" xfId="27425" xr:uid="{056BA0D0-E55A-4C1C-BEF0-1BA9A1E51819}"/>
    <cellStyle name="Note 3 2 5 2 5" xfId="19097" xr:uid="{78EE2A06-D5BE-42F9-A2C2-C9A581AA062A}"/>
    <cellStyle name="Note 3 2 5 3" xfId="3887" xr:uid="{FD3AC3F6-9116-4355-B043-41E01A63E1BD}"/>
    <cellStyle name="Note 3 2 5 3 2" xfId="12217" xr:uid="{D2410052-93D2-4147-914F-A027ABF42823}"/>
    <cellStyle name="Note 3 2 5 3 2 2" xfId="28874" xr:uid="{4A03AE73-1535-4C01-9354-89B75F58FECE}"/>
    <cellStyle name="Note 3 2 5 3 3" xfId="20546" xr:uid="{7BEBE783-32CF-4762-81E6-470B0386B7C5}"/>
    <cellStyle name="Note 3 2 5 4" xfId="6663" xr:uid="{618905CB-3BAF-4C46-815C-7F4A094321D5}"/>
    <cellStyle name="Note 3 2 5 4 2" xfId="14993" xr:uid="{77F09518-0ABD-447E-B62D-4B266FD22F01}"/>
    <cellStyle name="Note 3 2 5 4 2 2" xfId="31650" xr:uid="{A139AACE-11EA-4F96-8D6A-86AE9E2151E4}"/>
    <cellStyle name="Note 3 2 5 4 3" xfId="23322" xr:uid="{24F1B5DF-404C-419B-B7E8-3ACDD4956219}"/>
    <cellStyle name="Note 3 2 5 5" xfId="9441" xr:uid="{2F29A527-53DF-4410-A00F-F9277B4843D0}"/>
    <cellStyle name="Note 3 2 5 5 2" xfId="26098" xr:uid="{94134F39-BCE6-4FDB-955F-7CF373437160}"/>
    <cellStyle name="Note 3 2 5 6" xfId="17770" xr:uid="{70359023-8FE4-426F-A640-958E40B215B5}"/>
    <cellStyle name="Note 3 2 6" xfId="1361" xr:uid="{383670DF-FD5D-463F-84B6-4647B73301BB}"/>
    <cellStyle name="Note 3 2 6 2" xfId="2689" xr:uid="{94CD1FA7-C02B-4028-A44D-F2CDAC986B66}"/>
    <cellStyle name="Note 3 2 6 2 2" xfId="5479" xr:uid="{8EC97F2E-6A8C-4611-9481-9238C3E0E891}"/>
    <cellStyle name="Note 3 2 6 2 2 2" xfId="13809" xr:uid="{7ACB6D63-B452-4EE6-8660-C4664CA4D2AD}"/>
    <cellStyle name="Note 3 2 6 2 2 2 2" xfId="30466" xr:uid="{24286306-ABF8-4AB4-A7A8-ACEC7F597868}"/>
    <cellStyle name="Note 3 2 6 2 2 3" xfId="22138" xr:uid="{B97EC9AC-EDE4-4A36-A10E-283404C41391}"/>
    <cellStyle name="Note 3 2 6 2 3" xfId="8255" xr:uid="{2214E578-905F-48B5-BF86-7DD80B077295}"/>
    <cellStyle name="Note 3 2 6 2 3 2" xfId="16585" xr:uid="{4C6D6B3D-C90B-4DF6-BF0B-CE275B856D90}"/>
    <cellStyle name="Note 3 2 6 2 3 2 2" xfId="33242" xr:uid="{91A2BE84-89E4-4595-8724-ED1FAC4C2F4A}"/>
    <cellStyle name="Note 3 2 6 2 3 3" xfId="24914" xr:uid="{C5E6671C-4FAC-4139-ADC5-1CB3C6297416}"/>
    <cellStyle name="Note 3 2 6 2 4" xfId="11033" xr:uid="{93E79EC7-0BEE-49E6-BA25-E7BB31A4A343}"/>
    <cellStyle name="Note 3 2 6 2 4 2" xfId="27690" xr:uid="{4A64C369-7E41-4F05-8794-E1A0028E8FB8}"/>
    <cellStyle name="Note 3 2 6 2 5" xfId="19362" xr:uid="{E1440ECA-9486-447E-B244-FD4D949FBC25}"/>
    <cellStyle name="Note 3 2 6 3" xfId="4152" xr:uid="{91810331-1EE7-4B2E-9091-F7711C4B0BBD}"/>
    <cellStyle name="Note 3 2 6 3 2" xfId="12482" xr:uid="{B58CD669-DD07-48CE-8105-6F6AD67F938B}"/>
    <cellStyle name="Note 3 2 6 3 2 2" xfId="29139" xr:uid="{96F2DFBF-EAAF-4E18-A323-40A9C1FF2C8C}"/>
    <cellStyle name="Note 3 2 6 3 3" xfId="20811" xr:uid="{04F2FC66-F7FE-4838-A0D3-8C9418AE6F3A}"/>
    <cellStyle name="Note 3 2 6 4" xfId="6928" xr:uid="{6CB4333E-7032-48CB-8942-5D8008BC781F}"/>
    <cellStyle name="Note 3 2 6 4 2" xfId="15258" xr:uid="{C5020163-1809-4ECC-84D8-925CF79B7667}"/>
    <cellStyle name="Note 3 2 6 4 2 2" xfId="31915" xr:uid="{259033C3-B2E0-4B95-880D-C62E73A9B6A2}"/>
    <cellStyle name="Note 3 2 6 4 3" xfId="23587" xr:uid="{636DE34C-D7A6-4705-ADCD-5B04D12DBC25}"/>
    <cellStyle name="Note 3 2 6 5" xfId="9706" xr:uid="{58957013-656D-4A1D-AD4C-E155AED99E03}"/>
    <cellStyle name="Note 3 2 6 5 2" xfId="26363" xr:uid="{D62318D7-827C-49DD-9764-929CEC69FCD0}"/>
    <cellStyle name="Note 3 2 6 6" xfId="18035" xr:uid="{64CC4FE1-AA4B-4438-979A-F905A02B5CA7}"/>
    <cellStyle name="Note 3 2 7" xfId="1476" xr:uid="{2F954302-5888-462C-9B98-86C85B138226}"/>
    <cellStyle name="Note 3 2 7 2" xfId="4266" xr:uid="{28CE4C18-105A-4D07-B872-B60C7653C308}"/>
    <cellStyle name="Note 3 2 7 2 2" xfId="12596" xr:uid="{642A28E7-AD0C-4D01-BBB5-C403450A22F2}"/>
    <cellStyle name="Note 3 2 7 2 2 2" xfId="29253" xr:uid="{75D2CA8E-3C85-460F-956E-45574CF491AA}"/>
    <cellStyle name="Note 3 2 7 2 3" xfId="20925" xr:uid="{3D7A39CF-FC2B-4520-92FA-F52044C5BB9D}"/>
    <cellStyle name="Note 3 2 7 3" xfId="7042" xr:uid="{DF93A553-62D3-4CA9-949E-5EF0FA22DF05}"/>
    <cellStyle name="Note 3 2 7 3 2" xfId="15372" xr:uid="{5AE63792-1968-4CEE-B8B3-A3791B0DA743}"/>
    <cellStyle name="Note 3 2 7 3 2 2" xfId="32029" xr:uid="{2BA06120-5A40-456A-8D5B-965FD71BD415}"/>
    <cellStyle name="Note 3 2 7 3 3" xfId="23701" xr:uid="{894DC805-0E5C-49D2-AF18-589EEC1F4295}"/>
    <cellStyle name="Note 3 2 7 4" xfId="9820" xr:uid="{A38DBF3E-0184-4B9F-B801-7ABF068C8736}"/>
    <cellStyle name="Note 3 2 7 4 2" xfId="26477" xr:uid="{DD7C6A24-956C-488C-90B1-36EE90BF0949}"/>
    <cellStyle name="Note 3 2 7 5" xfId="18149" xr:uid="{F30032DE-32F1-4B02-BC7E-F203FFBE304E}"/>
    <cellStyle name="Note 3 2 8" xfId="2939" xr:uid="{A1BAC0F8-2E65-4457-8898-54FEA70F80EB}"/>
    <cellStyle name="Note 3 2 8 2" xfId="11269" xr:uid="{90CE8AB8-B569-4BCB-B50E-2E507160E2BF}"/>
    <cellStyle name="Note 3 2 8 2 2" xfId="27926" xr:uid="{0BE38D3A-046E-428F-B332-CC390825FDB2}"/>
    <cellStyle name="Note 3 2 8 3" xfId="19598" xr:uid="{580E9DA5-A99D-42C9-A08C-E1BC09AAF1C1}"/>
    <cellStyle name="Note 3 2 9" xfId="5715" xr:uid="{59BF192F-B1F7-49F9-A844-B936FFD206B3}"/>
    <cellStyle name="Note 3 2 9 2" xfId="14045" xr:uid="{F93E2FC4-7192-48D5-85A0-0A35F86DEE3F}"/>
    <cellStyle name="Note 3 2 9 2 2" xfId="30702" xr:uid="{460DA04C-773E-4F95-9278-626C26A58F04}"/>
    <cellStyle name="Note 3 2 9 3" xfId="22374" xr:uid="{FAF2E850-94BA-4265-9DDD-ED28972CA2DC}"/>
    <cellStyle name="Note 3 3" xfId="199" xr:uid="{874F3306-7828-4554-BC77-F35F70F32CE0}"/>
    <cellStyle name="Note 3 3 10" xfId="34335" xr:uid="{E151BDC0-2988-47F4-BF75-EAC745DF6F8B}"/>
    <cellStyle name="Note 3 3 2" xfId="441" xr:uid="{BB39AAD0-7EE2-437E-BE27-BCE1009E7528}"/>
    <cellStyle name="Note 3 3 2 2" xfId="918" xr:uid="{11AC316E-6700-436D-B620-02280333E629}"/>
    <cellStyle name="Note 3 3 2 2 2" xfId="2246" xr:uid="{ACA74361-7360-44CD-A16C-241ED1B4A0FB}"/>
    <cellStyle name="Note 3 3 2 2 2 2" xfId="5036" xr:uid="{DA81A79F-0591-433B-ADC1-F89ACB672391}"/>
    <cellStyle name="Note 3 3 2 2 2 2 2" xfId="13366" xr:uid="{10EE3E98-08CB-4A86-BEA7-71F94C17A6B9}"/>
    <cellStyle name="Note 3 3 2 2 2 2 2 2" xfId="30023" xr:uid="{F5158E61-4139-4FD1-94A0-56125AD94C5A}"/>
    <cellStyle name="Note 3 3 2 2 2 2 3" xfId="21695" xr:uid="{8C6C300C-34AA-4421-9084-65E9FFC8125B}"/>
    <cellStyle name="Note 3 3 2 2 2 3" xfId="7812" xr:uid="{A3648F86-E2E2-4815-A926-87F0CAB64E8C}"/>
    <cellStyle name="Note 3 3 2 2 2 3 2" xfId="16142" xr:uid="{77F82BBA-AE7D-47FF-9D11-C3F5407350AB}"/>
    <cellStyle name="Note 3 3 2 2 2 3 2 2" xfId="32799" xr:uid="{DFB8F259-BC30-4E46-A7E2-375AD28AE81F}"/>
    <cellStyle name="Note 3 3 2 2 2 3 3" xfId="24471" xr:uid="{FB3138DF-7C52-44FB-9771-6806B2B3F60E}"/>
    <cellStyle name="Note 3 3 2 2 2 4" xfId="10590" xr:uid="{2D051F66-3E47-4ED6-8340-58A3B07D2E9A}"/>
    <cellStyle name="Note 3 3 2 2 2 4 2" xfId="27247" xr:uid="{281DB425-F896-4396-A2A1-AE0627E067E7}"/>
    <cellStyle name="Note 3 3 2 2 2 5" xfId="18919" xr:uid="{373A4C85-DE48-4E0A-AA26-FD89EFB3DFC7}"/>
    <cellStyle name="Note 3 3 2 2 3" xfId="3709" xr:uid="{68D70148-985A-4003-A3D7-07109C5A6258}"/>
    <cellStyle name="Note 3 3 2 2 3 2" xfId="12039" xr:uid="{537C31CE-F76E-4047-9D97-1DE8364EED09}"/>
    <cellStyle name="Note 3 3 2 2 3 2 2" xfId="28696" xr:uid="{8A6FB749-4360-46AA-93F9-1A062824DEE4}"/>
    <cellStyle name="Note 3 3 2 2 3 3" xfId="20368" xr:uid="{B9BA2D5A-D95C-4769-AEF0-4998A2B41394}"/>
    <cellStyle name="Note 3 3 2 2 4" xfId="6485" xr:uid="{AA70D944-8A7E-4483-9E41-58979BB8C8BC}"/>
    <cellStyle name="Note 3 3 2 2 4 2" xfId="14815" xr:uid="{2520AED0-FD11-47D5-84B6-D8BE7DEF26B1}"/>
    <cellStyle name="Note 3 3 2 2 4 2 2" xfId="31472" xr:uid="{0D81297D-A8DB-43D6-B5DA-DAA910E7458B}"/>
    <cellStyle name="Note 3 3 2 2 4 3" xfId="23144" xr:uid="{FAA47BA7-5BCF-41FD-A91E-6ADC701D60CB}"/>
    <cellStyle name="Note 3 3 2 2 5" xfId="9263" xr:uid="{B0290CD1-E8F3-4CF7-95BD-0BBAA1DE6239}"/>
    <cellStyle name="Note 3 3 2 2 5 2" xfId="25920" xr:uid="{4C373FF7-06F4-4A15-9D51-4D5A5C9B63C7}"/>
    <cellStyle name="Note 3 3 2 2 6" xfId="17592" xr:uid="{E6C64585-C7D9-43EF-997B-F1BB0F9B3B00}"/>
    <cellStyle name="Note 3 3 2 3" xfId="1771" xr:uid="{2AF52B01-1B2A-48AF-AD0B-5FDBDE820CF5}"/>
    <cellStyle name="Note 3 3 2 3 2" xfId="4561" xr:uid="{2496EC24-DFBA-4313-8103-6A6D98C2184D}"/>
    <cellStyle name="Note 3 3 2 3 2 2" xfId="12891" xr:uid="{0F64F16B-587B-4FF4-8F83-464A04D1A3ED}"/>
    <cellStyle name="Note 3 3 2 3 2 2 2" xfId="29548" xr:uid="{31BA66EA-5835-490E-96B8-5B894D153936}"/>
    <cellStyle name="Note 3 3 2 3 2 3" xfId="21220" xr:uid="{292BC6BF-CFE0-4BBA-9B00-726E86646357}"/>
    <cellStyle name="Note 3 3 2 3 3" xfId="7337" xr:uid="{868B5FB8-5F0D-40FB-8C63-917ABD609BE2}"/>
    <cellStyle name="Note 3 3 2 3 3 2" xfId="15667" xr:uid="{36619B40-ACDE-40F7-91D9-A7256F8249A2}"/>
    <cellStyle name="Note 3 3 2 3 3 2 2" xfId="32324" xr:uid="{AB88F7D9-675A-4772-9304-FA81D0DDD3D6}"/>
    <cellStyle name="Note 3 3 2 3 3 3" xfId="23996" xr:uid="{F4DB738F-D36B-4118-B75C-16E43528D44E}"/>
    <cellStyle name="Note 3 3 2 3 4" xfId="10115" xr:uid="{FFD56133-4FBF-432A-A13F-51607A60C6F1}"/>
    <cellStyle name="Note 3 3 2 3 4 2" xfId="26772" xr:uid="{72E1ED95-A015-4943-A2BD-3443EC1A879C}"/>
    <cellStyle name="Note 3 3 2 3 5" xfId="18444" xr:uid="{7B48D020-CDD5-46B5-9F28-E8533F5ACDB5}"/>
    <cellStyle name="Note 3 3 2 4" xfId="3234" xr:uid="{4E55949A-2458-4FE8-914B-D52174B6A3F3}"/>
    <cellStyle name="Note 3 3 2 4 2" xfId="11564" xr:uid="{4B140900-448E-4C69-9C7D-D73AE2112259}"/>
    <cellStyle name="Note 3 3 2 4 2 2" xfId="28221" xr:uid="{C048BE2D-B956-48DD-B553-12FAFCFEAF86}"/>
    <cellStyle name="Note 3 3 2 4 3" xfId="19893" xr:uid="{BA09E179-BB4D-4379-A440-14C99A7C73B6}"/>
    <cellStyle name="Note 3 3 2 5" xfId="6010" xr:uid="{D2128EB4-520A-40AF-A8F7-1250630BCD8D}"/>
    <cellStyle name="Note 3 3 2 5 2" xfId="14340" xr:uid="{2BF56A80-162B-40F1-BE97-2D034D026B18}"/>
    <cellStyle name="Note 3 3 2 5 2 2" xfId="30997" xr:uid="{7E2F59D8-3D05-4D7F-80B6-2357279E879C}"/>
    <cellStyle name="Note 3 3 2 5 3" xfId="22669" xr:uid="{44347AE8-9D39-4BF8-90F1-E6DDCB2EAD8B}"/>
    <cellStyle name="Note 3 3 2 6" xfId="8788" xr:uid="{B708093F-7F18-412D-9F38-DACBC4B16B18}"/>
    <cellStyle name="Note 3 3 2 6 2" xfId="25445" xr:uid="{76C59EF3-54E6-4B8B-BCA0-080D95ABEFE6}"/>
    <cellStyle name="Note 3 3 2 7" xfId="17117" xr:uid="{B5427741-1C9E-47D2-B257-369CA1FEF94D}"/>
    <cellStyle name="Note 3 3 2 8" xfId="34550" xr:uid="{AC7666C9-10A4-4BFF-87C8-FA4B331D0B76}"/>
    <cellStyle name="Note 3 3 3" xfId="677" xr:uid="{37EF4A22-EB90-4B26-B692-DE947CEA66D7}"/>
    <cellStyle name="Note 3 3 3 2" xfId="2007" xr:uid="{48F8DE53-F49D-431D-86D2-3AFC23D8F29D}"/>
    <cellStyle name="Note 3 3 3 2 2" xfId="4797" xr:uid="{C3938FF3-73CC-441F-A658-DB69AC0C157B}"/>
    <cellStyle name="Note 3 3 3 2 2 2" xfId="13127" xr:uid="{9FE2B36A-DE28-4240-B346-3C2C2225A7B5}"/>
    <cellStyle name="Note 3 3 3 2 2 2 2" xfId="29784" xr:uid="{8A0A18AE-8C7B-4E6C-B79C-5761C519A162}"/>
    <cellStyle name="Note 3 3 3 2 2 3" xfId="21456" xr:uid="{DE45E16B-4D08-4D47-8336-8E1644A4A9BF}"/>
    <cellStyle name="Note 3 3 3 2 3" xfId="7573" xr:uid="{9CA87E5D-3651-4133-BC78-2F5788AF9F3E}"/>
    <cellStyle name="Note 3 3 3 2 3 2" xfId="15903" xr:uid="{C3611D06-C496-447C-BC36-2F7686F89E73}"/>
    <cellStyle name="Note 3 3 3 2 3 2 2" xfId="32560" xr:uid="{326BD003-3F3E-4724-8435-C828A0C7EBA9}"/>
    <cellStyle name="Note 3 3 3 2 3 3" xfId="24232" xr:uid="{E9A0E394-4FE9-42CA-8722-34B8CB0CAE3C}"/>
    <cellStyle name="Note 3 3 3 2 4" xfId="10351" xr:uid="{F524F244-64B3-40FA-83E6-3D8E717F9360}"/>
    <cellStyle name="Note 3 3 3 2 4 2" xfId="27008" xr:uid="{71E85456-1436-4B12-A4FC-AA99EBCBC599}"/>
    <cellStyle name="Note 3 3 3 2 5" xfId="18680" xr:uid="{E690A315-10A1-40C8-9D02-3F46FB787775}"/>
    <cellStyle name="Note 3 3 3 3" xfId="3470" xr:uid="{4B8D78F1-6E0B-4E45-862D-F5145CC53EB5}"/>
    <cellStyle name="Note 3 3 3 3 2" xfId="11800" xr:uid="{8D28AC40-0098-43B3-950B-293C68E74A53}"/>
    <cellStyle name="Note 3 3 3 3 2 2" xfId="28457" xr:uid="{6F887061-0813-4DAF-9B25-E3C2082F8F80}"/>
    <cellStyle name="Note 3 3 3 3 3" xfId="20129" xr:uid="{6D9CBF4F-61C9-4C4B-B018-1CF78CA36409}"/>
    <cellStyle name="Note 3 3 3 4" xfId="6246" xr:uid="{A71DFD2A-A555-48CF-ADE9-54DD0BB24084}"/>
    <cellStyle name="Note 3 3 3 4 2" xfId="14576" xr:uid="{A916C0C5-EBFA-4304-A494-B88BBB8A2356}"/>
    <cellStyle name="Note 3 3 3 4 2 2" xfId="31233" xr:uid="{040F2BC1-9075-4176-837F-8C7DCBA5B162}"/>
    <cellStyle name="Note 3 3 3 4 3" xfId="22905" xr:uid="{A2D167BA-4D22-4500-950A-7CD4FFFF9E4D}"/>
    <cellStyle name="Note 3 3 3 5" xfId="9024" xr:uid="{266C1130-A8CB-435F-B2C5-3C75C2A5E622}"/>
    <cellStyle name="Note 3 3 3 5 2" xfId="25681" xr:uid="{D8B87A48-858E-4347-9A37-FCA97F9B7463}"/>
    <cellStyle name="Note 3 3 3 6" xfId="17353" xr:uid="{9475A0D4-D2B5-4E3B-9EEF-B8571A6207EC}"/>
    <cellStyle name="Note 3 3 4" xfId="1154" xr:uid="{A282D7E1-9CA3-4BDA-944A-FACDF6DAFA9F}"/>
    <cellStyle name="Note 3 3 4 2" xfId="2482" xr:uid="{7CF8E03B-BA45-4C3B-A218-AE18FDB64054}"/>
    <cellStyle name="Note 3 3 4 2 2" xfId="5272" xr:uid="{57D2BF5E-4BB3-4677-8DE6-AE60062FE250}"/>
    <cellStyle name="Note 3 3 4 2 2 2" xfId="13602" xr:uid="{56D82ADE-6D8C-4E8B-93DD-18E4288201AA}"/>
    <cellStyle name="Note 3 3 4 2 2 2 2" xfId="30259" xr:uid="{6401E8DE-53DE-48BE-B3DA-E4ACFBFEBFA7}"/>
    <cellStyle name="Note 3 3 4 2 2 3" xfId="21931" xr:uid="{B656D398-6860-4200-996C-A7DCCE9117A7}"/>
    <cellStyle name="Note 3 3 4 2 3" xfId="8048" xr:uid="{D6F78DD7-D807-4094-B2D9-09806EEA7A46}"/>
    <cellStyle name="Note 3 3 4 2 3 2" xfId="16378" xr:uid="{CA557B76-2DB9-4484-98DA-9793963ABF66}"/>
    <cellStyle name="Note 3 3 4 2 3 2 2" xfId="33035" xr:uid="{ED4FE232-83C2-4852-9BDF-E71E6E583BB5}"/>
    <cellStyle name="Note 3 3 4 2 3 3" xfId="24707" xr:uid="{572705FF-D258-4732-AD21-82ADADE52F01}"/>
    <cellStyle name="Note 3 3 4 2 4" xfId="10826" xr:uid="{F5A2338D-1A31-49D0-B108-C3FC2AFEF945}"/>
    <cellStyle name="Note 3 3 4 2 4 2" xfId="27483" xr:uid="{130A49E8-3588-43E7-BE12-DA10E5CE7354}"/>
    <cellStyle name="Note 3 3 4 2 5" xfId="19155" xr:uid="{2020347B-4637-43F9-A292-BA6A523152E8}"/>
    <cellStyle name="Note 3 3 4 3" xfId="3945" xr:uid="{E0B3B22B-B3DD-438B-AB2D-368F33A54F48}"/>
    <cellStyle name="Note 3 3 4 3 2" xfId="12275" xr:uid="{BA5C4C62-E2A3-420F-A35E-0F8A7EA8197A}"/>
    <cellStyle name="Note 3 3 4 3 2 2" xfId="28932" xr:uid="{D0C1FD97-DF44-4417-925A-6F30594CCFE5}"/>
    <cellStyle name="Note 3 3 4 3 3" xfId="20604" xr:uid="{26F2B06B-01C1-46B9-ADC7-9F4F2B35BDD5}"/>
    <cellStyle name="Note 3 3 4 4" xfId="6721" xr:uid="{E1DC0DB9-2A8F-4D89-85EE-F5E76C8A4BCF}"/>
    <cellStyle name="Note 3 3 4 4 2" xfId="15051" xr:uid="{886AE1FC-B981-4F45-9638-6E3DB7045D2F}"/>
    <cellStyle name="Note 3 3 4 4 2 2" xfId="31708" xr:uid="{E2BF51A8-219C-43E6-A931-5C023A700595}"/>
    <cellStyle name="Note 3 3 4 4 3" xfId="23380" xr:uid="{D5D5C632-02EA-4E7B-BC9B-A27DCB8CB1EB}"/>
    <cellStyle name="Note 3 3 4 5" xfId="9499" xr:uid="{CD677B00-7C41-44A6-8FDF-CE309B516EF3}"/>
    <cellStyle name="Note 3 3 4 5 2" xfId="26156" xr:uid="{6A130267-A64E-45D4-9016-5C2E7A60D1B6}"/>
    <cellStyle name="Note 3 3 4 6" xfId="17828" xr:uid="{BBDD5117-5255-4E47-9292-F82ADE3A5F33}"/>
    <cellStyle name="Note 3 3 5" xfId="1534" xr:uid="{F76BF156-DB69-47DD-B70A-88135533CE13}"/>
    <cellStyle name="Note 3 3 5 2" xfId="4324" xr:uid="{A9DB53E9-3B2E-43DA-BBF4-F5F77A66A8DA}"/>
    <cellStyle name="Note 3 3 5 2 2" xfId="12654" xr:uid="{723825D4-7732-4C48-8EE0-11D12833CC32}"/>
    <cellStyle name="Note 3 3 5 2 2 2" xfId="29311" xr:uid="{ABF45631-3A66-46A3-872E-AF931B5039F8}"/>
    <cellStyle name="Note 3 3 5 2 3" xfId="20983" xr:uid="{680A3214-9A26-4D23-901A-CBFD7DCA2006}"/>
    <cellStyle name="Note 3 3 5 3" xfId="7100" xr:uid="{7BC7761E-C89C-48BD-BB22-CF44087AFC0E}"/>
    <cellStyle name="Note 3 3 5 3 2" xfId="15430" xr:uid="{29063100-8842-4839-9A6C-14CD3AADCE57}"/>
    <cellStyle name="Note 3 3 5 3 2 2" xfId="32087" xr:uid="{276BAAB9-30CD-45EC-9680-4022FB847E3D}"/>
    <cellStyle name="Note 3 3 5 3 3" xfId="23759" xr:uid="{CF74815B-0482-4B90-8368-042089F54E6A}"/>
    <cellStyle name="Note 3 3 5 4" xfId="9878" xr:uid="{CC4DF55D-1ACA-46B6-A3BF-A5119FFF0DFC}"/>
    <cellStyle name="Note 3 3 5 4 2" xfId="26535" xr:uid="{539B5B44-1A97-4E94-8683-3FC5A99C7DF4}"/>
    <cellStyle name="Note 3 3 5 5" xfId="18207" xr:uid="{9AA518BC-9385-4370-8676-D7DC47810D71}"/>
    <cellStyle name="Note 3 3 6" xfId="2997" xr:uid="{9C062A4D-1C41-4097-B983-7844F5563DA8}"/>
    <cellStyle name="Note 3 3 6 2" xfId="11327" xr:uid="{D056F5FB-5E47-4D3F-B71E-1AA23107C8F8}"/>
    <cellStyle name="Note 3 3 6 2 2" xfId="27984" xr:uid="{BB5F01D5-B2B8-4C2E-9540-CD210C256CC5}"/>
    <cellStyle name="Note 3 3 6 3" xfId="19656" xr:uid="{4B5957D9-1C64-4544-893A-01A82CC670DC}"/>
    <cellStyle name="Note 3 3 7" xfId="5773" xr:uid="{82F03C05-AACB-4FB4-AF82-3C21FBA7D97A}"/>
    <cellStyle name="Note 3 3 7 2" xfId="14103" xr:uid="{FC27D6C6-1F21-4413-95E5-6F64B7B7BC27}"/>
    <cellStyle name="Note 3 3 7 2 2" xfId="30760" xr:uid="{D2369B27-1BF0-4B5B-8C09-68FD481A0E57}"/>
    <cellStyle name="Note 3 3 7 3" xfId="22432" xr:uid="{341889F4-C769-4F23-8502-DE34E60ECCCF}"/>
    <cellStyle name="Note 3 3 8" xfId="8551" xr:uid="{E15F6D11-EEA7-4596-ADA4-B99EA37B7481}"/>
    <cellStyle name="Note 3 3 8 2" xfId="25208" xr:uid="{C282C3CB-CCAA-41FA-9947-D65A951BC1B0}"/>
    <cellStyle name="Note 3 3 9" xfId="16880" xr:uid="{B070CDDF-F9C4-4136-BA29-3416ABB2BD1A}"/>
    <cellStyle name="Note 3 4" xfId="325" xr:uid="{3F64C5F9-0FED-40E5-A098-918F844157FA}"/>
    <cellStyle name="Note 3 4 2" xfId="805" xr:uid="{A0F648E8-6DAF-424C-9A89-379E5C429224}"/>
    <cellStyle name="Note 3 4 2 2" xfId="2133" xr:uid="{D947462A-F5DC-4DB9-B5EC-E5B14C4E3F3A}"/>
    <cellStyle name="Note 3 4 2 2 2" xfId="4923" xr:uid="{390EE3D0-D545-4B63-BC25-A677E0D9E493}"/>
    <cellStyle name="Note 3 4 2 2 2 2" xfId="13253" xr:uid="{2C26DD60-829A-4C1C-BA0F-5757B5651198}"/>
    <cellStyle name="Note 3 4 2 2 2 2 2" xfId="29910" xr:uid="{6BB54B57-FB59-4BF7-A42B-CCF5EB594129}"/>
    <cellStyle name="Note 3 4 2 2 2 3" xfId="21582" xr:uid="{CBC07514-A53B-45DD-BD11-B13F615DA3DB}"/>
    <cellStyle name="Note 3 4 2 2 3" xfId="7699" xr:uid="{3B41539B-6154-4072-90E7-E7DA314AA5BC}"/>
    <cellStyle name="Note 3 4 2 2 3 2" xfId="16029" xr:uid="{D143C260-370B-4942-9B49-66CAD44E8EA6}"/>
    <cellStyle name="Note 3 4 2 2 3 2 2" xfId="32686" xr:uid="{EA1C804F-176A-4B66-B8C6-F7FD4798DC1A}"/>
    <cellStyle name="Note 3 4 2 2 3 3" xfId="24358" xr:uid="{DA950501-B8CC-48C7-8B94-36247953CFEC}"/>
    <cellStyle name="Note 3 4 2 2 4" xfId="10477" xr:uid="{7039A9D5-B4DD-4E04-BBFF-BAC914A25FA6}"/>
    <cellStyle name="Note 3 4 2 2 4 2" xfId="27134" xr:uid="{3FD07096-B791-4402-B099-888A0AFF9E4D}"/>
    <cellStyle name="Note 3 4 2 2 5" xfId="18806" xr:uid="{225112A1-09A5-48DA-92C3-3502F3C5532C}"/>
    <cellStyle name="Note 3 4 2 3" xfId="3596" xr:uid="{16A56A12-1185-4A3A-82AA-34B11E34DF0F}"/>
    <cellStyle name="Note 3 4 2 3 2" xfId="11926" xr:uid="{3EFB53F1-2BBD-4A7B-AC5F-F437889C7786}"/>
    <cellStyle name="Note 3 4 2 3 2 2" xfId="28583" xr:uid="{F17898E0-37C4-4E5E-AD1D-84028B2611B3}"/>
    <cellStyle name="Note 3 4 2 3 3" xfId="20255" xr:uid="{F630233C-6A71-4858-AF72-58C534A0CC99}"/>
    <cellStyle name="Note 3 4 2 4" xfId="6372" xr:uid="{7B7D386B-4C3E-441E-AEC5-CEA4F619FD65}"/>
    <cellStyle name="Note 3 4 2 4 2" xfId="14702" xr:uid="{D68A665B-7E06-4E47-BB95-735CCBC1AAAB}"/>
    <cellStyle name="Note 3 4 2 4 2 2" xfId="31359" xr:uid="{0CC2FCFE-66D4-4E57-B24C-A96FF6B07096}"/>
    <cellStyle name="Note 3 4 2 4 3" xfId="23031" xr:uid="{AB57A205-110E-4C1C-81EA-45CC26A0066C}"/>
    <cellStyle name="Note 3 4 2 5" xfId="9150" xr:uid="{44245220-592A-4190-BCC0-C1BA301199DD}"/>
    <cellStyle name="Note 3 4 2 5 2" xfId="25807" xr:uid="{AB0BDA87-FF03-486A-8EB1-3F2FB237741A}"/>
    <cellStyle name="Note 3 4 2 6" xfId="17479" xr:uid="{169EECD2-BE8B-4E9C-93CF-53EA14CDC486}"/>
    <cellStyle name="Note 3 4 2 7" xfId="34568" xr:uid="{A1F268F3-7417-48B9-B3B3-D2BFFC816E74}"/>
    <cellStyle name="Note 3 4 3" xfId="1655" xr:uid="{3AFEE345-0957-4B83-A837-F2FA4A1B6314}"/>
    <cellStyle name="Note 3 4 3 2" xfId="4445" xr:uid="{D7D2726B-BF58-43BC-B2A3-5FE168B247F2}"/>
    <cellStyle name="Note 3 4 3 2 2" xfId="12775" xr:uid="{AF96F3A9-F282-46CB-B10F-59BFCD02EACB}"/>
    <cellStyle name="Note 3 4 3 2 2 2" xfId="29432" xr:uid="{32CCCC81-26E8-4AAB-9A1B-FA6974FC27BA}"/>
    <cellStyle name="Note 3 4 3 2 3" xfId="21104" xr:uid="{07EF486F-13CD-4C6B-ADD7-19E76F5B2624}"/>
    <cellStyle name="Note 3 4 3 3" xfId="7221" xr:uid="{FCEA896B-E0A7-4836-9B1D-7B828A31BF11}"/>
    <cellStyle name="Note 3 4 3 3 2" xfId="15551" xr:uid="{1AD0AB6F-68FE-4003-B986-9F804B72675D}"/>
    <cellStyle name="Note 3 4 3 3 2 2" xfId="32208" xr:uid="{902F08EB-BAB1-474B-AB0D-4822C18C33AF}"/>
    <cellStyle name="Note 3 4 3 3 3" xfId="23880" xr:uid="{2F8B5F1B-0791-4202-999E-B68C8BA52403}"/>
    <cellStyle name="Note 3 4 3 4" xfId="9999" xr:uid="{1BDA56FD-6814-4330-A718-8315B12C253A}"/>
    <cellStyle name="Note 3 4 3 4 2" xfId="26656" xr:uid="{CE007170-D37E-49F2-B7DE-9929B778CC01}"/>
    <cellStyle name="Note 3 4 3 5" xfId="18328" xr:uid="{DD5810B2-0DDF-4EA4-8E13-508052391000}"/>
    <cellStyle name="Note 3 4 4" xfId="3118" xr:uid="{B8317575-C03D-4A93-B1C5-3CF032365848}"/>
    <cellStyle name="Note 3 4 4 2" xfId="11448" xr:uid="{41A61648-F34F-47D4-9C6E-98231D38FC58}"/>
    <cellStyle name="Note 3 4 4 2 2" xfId="28105" xr:uid="{62C46A7E-D32A-4864-A9E7-7A9AE6E85CFB}"/>
    <cellStyle name="Note 3 4 4 3" xfId="19777" xr:uid="{422734C7-91C7-4537-9818-D87D8B7C7D30}"/>
    <cellStyle name="Note 3 4 5" xfId="5894" xr:uid="{BEB70492-88DC-49FA-A63F-42B7648870B6}"/>
    <cellStyle name="Note 3 4 5 2" xfId="14224" xr:uid="{9D431054-198C-4199-AC4A-40E871504EAF}"/>
    <cellStyle name="Note 3 4 5 2 2" xfId="30881" xr:uid="{7C0BA03A-F0DD-4289-B5FE-8EBA1DAE3DFA}"/>
    <cellStyle name="Note 3 4 5 3" xfId="22553" xr:uid="{7D650EE2-7ACE-4D86-822A-8FE979D38F3A}"/>
    <cellStyle name="Note 3 4 6" xfId="8672" xr:uid="{D4506904-1300-4EF8-8BDB-658BF6B1A6CE}"/>
    <cellStyle name="Note 3 4 6 2" xfId="25329" xr:uid="{67F7FBA5-DDFE-4F91-8274-7F1490872A59}"/>
    <cellStyle name="Note 3 4 7" xfId="17001" xr:uid="{DA6095CC-BAC9-4830-A8E1-F362FCD47982}"/>
    <cellStyle name="Note 3 4 8" xfId="34353" xr:uid="{BEA97FA9-D134-4DE5-B750-AE0B67B610A6}"/>
    <cellStyle name="Note 3 5" xfId="561" xr:uid="{348B28FB-78F1-4279-BD5E-1E58872A6DC5}"/>
    <cellStyle name="Note 3 5 2" xfId="1891" xr:uid="{0DBFC9B6-FA5C-44C6-B7E4-97A56AE732CE}"/>
    <cellStyle name="Note 3 5 2 2" xfId="4681" xr:uid="{A8DF3C86-AC3D-446B-9155-6B292848FEBA}"/>
    <cellStyle name="Note 3 5 2 2 2" xfId="13011" xr:uid="{D357D881-C5C9-4F46-9AA0-8F8172201CB5}"/>
    <cellStyle name="Note 3 5 2 2 2 2" xfId="29668" xr:uid="{ED6D6002-B00E-497B-BA80-ECAE060C3481}"/>
    <cellStyle name="Note 3 5 2 2 3" xfId="21340" xr:uid="{EA3BAB80-CBF2-40BE-AEF7-6D28720CC19D}"/>
    <cellStyle name="Note 3 5 2 3" xfId="7457" xr:uid="{0908FE1D-AC70-4F61-BB22-BD59E997D624}"/>
    <cellStyle name="Note 3 5 2 3 2" xfId="15787" xr:uid="{31D39942-AFFE-4604-892C-1ABA29D6E1BA}"/>
    <cellStyle name="Note 3 5 2 3 2 2" xfId="32444" xr:uid="{28235E27-7B6F-4943-9F2E-E2BAEA631D3A}"/>
    <cellStyle name="Note 3 5 2 3 3" xfId="24116" xr:uid="{3A670DF1-62C5-4E94-95BC-DD821625E8C4}"/>
    <cellStyle name="Note 3 5 2 4" xfId="10235" xr:uid="{0F94EFB9-444B-4BF0-AC41-45EB1F370EA1}"/>
    <cellStyle name="Note 3 5 2 4 2" xfId="26892" xr:uid="{C1F89376-4754-40ED-84E6-5E0C2B199688}"/>
    <cellStyle name="Note 3 5 2 5" xfId="18564" xr:uid="{851038D0-D806-4344-B762-1CE72FAC795C}"/>
    <cellStyle name="Note 3 5 3" xfId="3354" xr:uid="{763557C1-93A9-44A3-84C7-526A638AD14E}"/>
    <cellStyle name="Note 3 5 3 2" xfId="11684" xr:uid="{4863B5C7-F40C-461D-88E4-209638C82DF9}"/>
    <cellStyle name="Note 3 5 3 2 2" xfId="28341" xr:uid="{C626EEB6-AB94-4B2D-B723-DB7B0D83A3C1}"/>
    <cellStyle name="Note 3 5 3 3" xfId="20013" xr:uid="{A4A86ED8-ED6A-43F6-A7B1-B2CF865B9DE5}"/>
    <cellStyle name="Note 3 5 4" xfId="6130" xr:uid="{2C778C41-8A8A-49CA-AA51-99A4B630D25A}"/>
    <cellStyle name="Note 3 5 4 2" xfId="14460" xr:uid="{0ADE9C14-6347-4D85-9BD7-FAA17E9C63DF}"/>
    <cellStyle name="Note 3 5 4 2 2" xfId="31117" xr:uid="{35E67354-3293-425E-9634-AFA6A8BCF163}"/>
    <cellStyle name="Note 3 5 4 3" xfId="22789" xr:uid="{81BC55B0-CCCE-4FA1-AC0D-325C17767EB4}"/>
    <cellStyle name="Note 3 5 5" xfId="8908" xr:uid="{25A4DE20-7980-43F8-9D6F-D3D801450483}"/>
    <cellStyle name="Note 3 5 5 2" xfId="25565" xr:uid="{F8757111-2406-4F00-8DFF-BA65CC888247}"/>
    <cellStyle name="Note 3 5 6" xfId="17237" xr:uid="{319E22EC-184E-4807-AAB7-DD268FFACBD4}"/>
    <cellStyle name="Note 3 5 7" xfId="34470" xr:uid="{1BE3150F-F965-4FBB-BF8E-3A60DCDEF6F2}"/>
    <cellStyle name="Note 3 6" xfId="1038" xr:uid="{8565AD34-C840-4AA8-86A9-9DEFF3E3375E}"/>
    <cellStyle name="Note 3 6 2" xfId="2366" xr:uid="{AD5E80E6-9CCD-40EC-A05A-ECE426C43001}"/>
    <cellStyle name="Note 3 6 2 2" xfId="5156" xr:uid="{A02F12D3-481C-4F98-887B-680F5CDC473C}"/>
    <cellStyle name="Note 3 6 2 2 2" xfId="13486" xr:uid="{E67FF12D-249E-43B8-AC90-34C2C949C6BB}"/>
    <cellStyle name="Note 3 6 2 2 2 2" xfId="30143" xr:uid="{9274A414-F4E0-4936-A759-7628129052E9}"/>
    <cellStyle name="Note 3 6 2 2 3" xfId="21815" xr:uid="{7BE2E9B3-A706-477D-A0C1-4F9D83A62A87}"/>
    <cellStyle name="Note 3 6 2 3" xfId="7932" xr:uid="{426902C3-633F-4247-8797-7BDD2735EA9B}"/>
    <cellStyle name="Note 3 6 2 3 2" xfId="16262" xr:uid="{78BD2B21-96A1-451D-A06E-9AB5269FD9F9}"/>
    <cellStyle name="Note 3 6 2 3 2 2" xfId="32919" xr:uid="{4618E48D-8DF4-409D-A5DD-496DE731C0F1}"/>
    <cellStyle name="Note 3 6 2 3 3" xfId="24591" xr:uid="{0A35ADBF-D58E-4D15-81D1-A362D3F4B1C1}"/>
    <cellStyle name="Note 3 6 2 4" xfId="10710" xr:uid="{8DA354E8-BCAE-403B-9477-271B19575F8C}"/>
    <cellStyle name="Note 3 6 2 4 2" xfId="27367" xr:uid="{7D1B4505-C1E2-4949-B8DE-E63D92B15A86}"/>
    <cellStyle name="Note 3 6 2 5" xfId="19039" xr:uid="{24E862FA-31B0-44D2-8ED9-9697E1A594E7}"/>
    <cellStyle name="Note 3 6 3" xfId="3829" xr:uid="{6E56F654-2038-4B92-98D7-A2EFBE95956F}"/>
    <cellStyle name="Note 3 6 3 2" xfId="12159" xr:uid="{CBCAF1F2-6F15-47D7-AB08-05AB70771B28}"/>
    <cellStyle name="Note 3 6 3 2 2" xfId="28816" xr:uid="{D45BF6AE-B76D-4ABD-9659-266B394F505B}"/>
    <cellStyle name="Note 3 6 3 3" xfId="20488" xr:uid="{E120A292-D052-4044-88B6-86ED602A3A65}"/>
    <cellStyle name="Note 3 6 4" xfId="6605" xr:uid="{840F1C5B-BC35-4D6F-B4C5-19903C349732}"/>
    <cellStyle name="Note 3 6 4 2" xfId="14935" xr:uid="{B9ADFBED-F62E-4228-A077-CE47D55373AE}"/>
    <cellStyle name="Note 3 6 4 2 2" xfId="31592" xr:uid="{F0D3C9EA-7C46-4C81-82AD-8C184EE6FD37}"/>
    <cellStyle name="Note 3 6 4 3" xfId="23264" xr:uid="{0E3E7A70-876C-4ED2-90FB-569FBF3FCE17}"/>
    <cellStyle name="Note 3 6 5" xfId="9383" xr:uid="{1045C62B-19FA-4E0D-8062-8E1488B68FF2}"/>
    <cellStyle name="Note 3 6 5 2" xfId="26040" xr:uid="{8ACA7935-661F-488B-8F8A-A199509D830B}"/>
    <cellStyle name="Note 3 6 6" xfId="17712" xr:uid="{9B08F215-0FE4-4AA1-B813-501BA569DF37}"/>
    <cellStyle name="Note 3 7" xfId="1299" xr:uid="{33603526-A940-4C81-A8D1-C18BAC9EF73D}"/>
    <cellStyle name="Note 3 7 2" xfId="2627" xr:uid="{8AFE1D8E-3953-442E-A7BF-999BB0FAC875}"/>
    <cellStyle name="Note 3 7 2 2" xfId="5417" xr:uid="{283A31FD-D554-44FE-A6C6-7BFB9945F76E}"/>
    <cellStyle name="Note 3 7 2 2 2" xfId="13747" xr:uid="{4D3AE035-97F6-4312-AF3B-344A82D1E971}"/>
    <cellStyle name="Note 3 7 2 2 2 2" xfId="30404" xr:uid="{9945A66E-34BD-49A2-9EF6-61513575735D}"/>
    <cellStyle name="Note 3 7 2 2 3" xfId="22076" xr:uid="{9E69B521-4CCC-4A17-B208-4F506478555E}"/>
    <cellStyle name="Note 3 7 2 3" xfId="8193" xr:uid="{A370F70F-B29E-40BD-8EF5-96DF6F1B061C}"/>
    <cellStyle name="Note 3 7 2 3 2" xfId="16523" xr:uid="{0D1B6D55-B941-44DA-9A24-31E37F19BED6}"/>
    <cellStyle name="Note 3 7 2 3 2 2" xfId="33180" xr:uid="{9EF552E1-1579-4128-9A45-1BFDDA7C5FC0}"/>
    <cellStyle name="Note 3 7 2 3 3" xfId="24852" xr:uid="{397A2667-CBE3-4832-924D-7D451FF86045}"/>
    <cellStyle name="Note 3 7 2 4" xfId="10971" xr:uid="{1492BC31-8FDF-42A0-9ECD-614519783479}"/>
    <cellStyle name="Note 3 7 2 4 2" xfId="27628" xr:uid="{D23F5F2A-0DB0-4007-BBD3-DF4BEEE374A2}"/>
    <cellStyle name="Note 3 7 2 5" xfId="19300" xr:uid="{4CD597E1-CB31-4CED-8561-A1D4469E9BBB}"/>
    <cellStyle name="Note 3 7 3" xfId="4090" xr:uid="{66439B9B-01D3-41F5-9858-54F4210C6A1E}"/>
    <cellStyle name="Note 3 7 3 2" xfId="12420" xr:uid="{F7CFD5E3-1654-4B76-93BD-C6A9DFE349FD}"/>
    <cellStyle name="Note 3 7 3 2 2" xfId="29077" xr:uid="{AB17511B-E2F3-4ACD-8FE6-A2AA2E5520D9}"/>
    <cellStyle name="Note 3 7 3 3" xfId="20749" xr:uid="{A7FDEF06-5D7A-4239-B53A-4FB85B7BDFE8}"/>
    <cellStyle name="Note 3 7 4" xfId="6866" xr:uid="{10B61883-C790-4839-BA22-8D82CB211938}"/>
    <cellStyle name="Note 3 7 4 2" xfId="15196" xr:uid="{23321452-682B-46A6-AF31-36DD3DC0244C}"/>
    <cellStyle name="Note 3 7 4 2 2" xfId="31853" xr:uid="{E5F72396-3775-4D0F-B221-B654FD466280}"/>
    <cellStyle name="Note 3 7 4 3" xfId="23525" xr:uid="{9AABBB57-A007-4D7C-9271-95E5A2361742}"/>
    <cellStyle name="Note 3 7 5" xfId="9644" xr:uid="{8DDBB8C3-E29B-4B8B-B851-7DD346B66CFD}"/>
    <cellStyle name="Note 3 7 5 2" xfId="26301" xr:uid="{7A4C63B6-7FD0-44E0-973A-95880ED350FF}"/>
    <cellStyle name="Note 3 7 6" xfId="17973" xr:uid="{BF6805B2-C8A9-4800-8630-9BD64CA20290}"/>
    <cellStyle name="Note 3 8" xfId="1417" xr:uid="{1B991AB3-B9F4-4E7D-9CB5-2B895611D2DC}"/>
    <cellStyle name="Note 3 8 2" xfId="4208" xr:uid="{B8BACBD4-5072-460F-8FE7-31FAA6BC9FBB}"/>
    <cellStyle name="Note 3 8 2 2" xfId="12538" xr:uid="{FF17EA39-8304-454E-BD2A-7D12F90CF185}"/>
    <cellStyle name="Note 3 8 2 2 2" xfId="29195" xr:uid="{E0DA3235-EADA-4D35-88DD-7BC04E71AFC6}"/>
    <cellStyle name="Note 3 8 2 3" xfId="20867" xr:uid="{4DACE1FC-6DA6-43E1-92A7-8A3AAA347DC1}"/>
    <cellStyle name="Note 3 8 3" xfId="6984" xr:uid="{FA0769DE-9B06-456D-A49D-7E4BB9B45845}"/>
    <cellStyle name="Note 3 8 3 2" xfId="15314" xr:uid="{5307B02B-4E50-4979-861C-09A0524CCA6C}"/>
    <cellStyle name="Note 3 8 3 2 2" xfId="31971" xr:uid="{EDB38224-3D8E-40EB-829E-49D27C840B1D}"/>
    <cellStyle name="Note 3 8 3 3" xfId="23643" xr:uid="{4C7841B2-A311-4114-8F21-E603B2B935D1}"/>
    <cellStyle name="Note 3 8 4" xfId="9762" xr:uid="{6EB3CDD2-2DD3-4221-A92B-DEC382D4AF83}"/>
    <cellStyle name="Note 3 8 4 2" xfId="26419" xr:uid="{605E7C55-1D25-4617-A5BE-7161EC8DAB4A}"/>
    <cellStyle name="Note 3 8 5" xfId="18091" xr:uid="{0E628EF5-00D5-4598-9467-C3EA3ADF9A5E}"/>
    <cellStyle name="Note 3 9" xfId="2880" xr:uid="{9E7253DE-B4FE-4875-8E76-025DFA82EC45}"/>
    <cellStyle name="Note 3 9 2" xfId="11211" xr:uid="{7C43FD0F-C497-485B-81DA-061F07756D22}"/>
    <cellStyle name="Note 3 9 2 2" xfId="27868" xr:uid="{FA2304A2-548F-4493-8A0E-AF6765823B40}"/>
    <cellStyle name="Note 3 9 3" xfId="19540" xr:uid="{9C0296C0-B2F3-41B4-A90A-74D1C3D20814}"/>
    <cellStyle name="Note 4" xfId="1242" xr:uid="{D4E79AE0-1961-418C-A0F0-8C3164EC4535}"/>
    <cellStyle name="Note 4 2" xfId="2570" xr:uid="{D93C0EA4-CEEB-43A3-9C77-C687C5F3ADE5}"/>
    <cellStyle name="Note 4 2 2" xfId="5360" xr:uid="{9C09A91D-D41A-4BF1-AE3E-44636AE001BA}"/>
    <cellStyle name="Note 4 2 2 2" xfId="13690" xr:uid="{F55CFB08-3C44-4A9D-98E3-DCE9E7041DFB}"/>
    <cellStyle name="Note 4 2 2 2 2" xfId="30347" xr:uid="{DFB48B37-3D04-4584-A69C-569B24A8A2B1}"/>
    <cellStyle name="Note 4 2 2 3" xfId="22019" xr:uid="{DDF6B58E-F9D5-4E99-BA5C-850885644E0C}"/>
    <cellStyle name="Note 4 2 3" xfId="8136" xr:uid="{3768DC1E-1B1A-46A3-A901-52F0C0289FB9}"/>
    <cellStyle name="Note 4 2 3 2" xfId="16466" xr:uid="{FD7E91FE-E3E9-4D90-B221-D8A3AD85D24D}"/>
    <cellStyle name="Note 4 2 3 2 2" xfId="33123" xr:uid="{576E4ACE-871D-4B9B-BF6B-6C41D6998882}"/>
    <cellStyle name="Note 4 2 3 3" xfId="24795" xr:uid="{A73D4CFC-6064-49EC-AA02-5C5B3E93389D}"/>
    <cellStyle name="Note 4 2 4" xfId="10914" xr:uid="{32CC6729-22A4-4B17-A84D-632EC23887E9}"/>
    <cellStyle name="Note 4 2 4 2" xfId="27571" xr:uid="{B7FB8042-4DB8-4155-893C-8880F1662686}"/>
    <cellStyle name="Note 4 2 5" xfId="19243" xr:uid="{5E1A8D95-9E59-4D89-B5C6-CAE34D52A959}"/>
    <cellStyle name="Note 4 3" xfId="4033" xr:uid="{1CCC49EA-D473-4EA7-9865-DA3F899ABA79}"/>
    <cellStyle name="Note 4 3 2" xfId="12363" xr:uid="{23F7C535-DE89-4982-8762-CEE646AFC02C}"/>
    <cellStyle name="Note 4 3 2 2" xfId="29020" xr:uid="{4F9E2304-4791-4E8F-A3A5-8A859714757E}"/>
    <cellStyle name="Note 4 3 3" xfId="20692" xr:uid="{931B0B9B-B49A-4E27-B950-E3D0E03437BE}"/>
    <cellStyle name="Note 4 4" xfId="6809" xr:uid="{2BD7D9F3-C31F-4EF8-BD3D-F766F6CC8879}"/>
    <cellStyle name="Note 4 4 2" xfId="15139" xr:uid="{4EE9CE4F-DFB7-40E3-98DE-8F8A592A9596}"/>
    <cellStyle name="Note 4 4 2 2" xfId="31796" xr:uid="{A7B7E312-0826-4F99-812C-21F097778B87}"/>
    <cellStyle name="Note 4 4 3" xfId="23468" xr:uid="{F2638A5F-15C0-4438-863C-727893C762E8}"/>
    <cellStyle name="Note 4 5" xfId="9587" xr:uid="{429C4158-95E8-4EE5-ACBD-38348F1809BA}"/>
    <cellStyle name="Note 4 5 2" xfId="26244" xr:uid="{9526F927-97B9-4248-A15F-1024CD8227F1}"/>
    <cellStyle name="Note 4 6" xfId="17916" xr:uid="{FDDDA160-8AFD-4CC2-8CC0-776229A5AB35}"/>
    <cellStyle name="Note 4 7" xfId="35889" xr:uid="{B95DDCF8-D20F-4F96-BFB1-E2B7FD4CEB8F}"/>
    <cellStyle name="Note 5" xfId="35890" xr:uid="{917506FC-99EA-4C1C-9D85-9F4625DE6153}"/>
    <cellStyle name="Note 6" xfId="35891" xr:uid="{5179AC88-7873-4270-BA9E-097720C21175}"/>
    <cellStyle name="Note 7" xfId="35892" xr:uid="{85383622-6F30-40D0-B740-9C78C761686A}"/>
    <cellStyle name="Note 8" xfId="35893" xr:uid="{CAFB0676-C266-42AB-84E7-009E3C082144}"/>
    <cellStyle name="Notiz" xfId="33952" xr:uid="{F01D377F-ACB2-43F7-A74D-D84F390555F8}"/>
    <cellStyle name="Notiz 2" xfId="34342" xr:uid="{C9ED6C5A-FB55-44D2-9594-8FCC41D5BADB}"/>
    <cellStyle name="Notiz 2 2" xfId="34557" xr:uid="{CBED7940-599F-47DB-A681-5AB67D1609BA}"/>
    <cellStyle name="Notiz 3" xfId="34404" xr:uid="{BB6EDFB2-0B91-4EA8-BECD-7B315D14CC7F}"/>
    <cellStyle name="Notiz 3 2" xfId="34619" xr:uid="{69EFFC0F-15CA-4E11-A5DF-ED2FEB286746}"/>
    <cellStyle name="Notiz 4" xfId="34373" xr:uid="{5FCBAC4F-CA90-4F21-8C99-18990DAE2096}"/>
    <cellStyle name="Notiz 4 2" xfId="34588" xr:uid="{B48F3EF8-1D7E-4BCA-8CD2-A27827844FAF}"/>
    <cellStyle name="Notiz 5" xfId="34465" xr:uid="{52052D34-9959-4CD0-B1E3-2FECF78B6E78}"/>
    <cellStyle name="Output" xfId="25" builtinId="21" customBuiltin="1"/>
    <cellStyle name="Output 2" xfId="33953" xr:uid="{A824CC47-A922-4E5A-B29F-8CE92604D86F}"/>
    <cellStyle name="Output 2 10" xfId="35894" xr:uid="{35DF0CF8-4419-4FF2-B30D-AE95E214DF93}"/>
    <cellStyle name="Output 2 11" xfId="34696" xr:uid="{E127D513-7953-4F13-B2D6-0234806E7129}"/>
    <cellStyle name="Output 2 2" xfId="34343" xr:uid="{1DCADC8F-834E-4033-83C9-73A8DD7EEA48}"/>
    <cellStyle name="Output 2 2 2" xfId="34558" xr:uid="{8A9519FC-76F9-48FD-81BB-9D1AA95CFC63}"/>
    <cellStyle name="Output 2 2 3" xfId="35895" xr:uid="{29E723E3-59C7-445B-96BA-9B425B297CFC}"/>
    <cellStyle name="Output 2 3" xfId="34439" xr:uid="{E0DDF6D6-FD20-4727-8983-9FB31431960D}"/>
    <cellStyle name="Output 2 3 2" xfId="34654" xr:uid="{BFD22A76-E822-4931-9C7B-60E9739588A0}"/>
    <cellStyle name="Output 2 3 3" xfId="35896" xr:uid="{1113E48E-1248-4132-8CD0-956BA21D8E03}"/>
    <cellStyle name="Output 2 4" xfId="34466" xr:uid="{76351B4F-C1D4-459B-890B-8B9B086EFC14}"/>
    <cellStyle name="Output 2 4 2" xfId="35897" xr:uid="{ED2E45C2-4D60-4089-9A98-7D6BBC293278}"/>
    <cellStyle name="Output 2 5" xfId="35898" xr:uid="{293476AC-B0A2-47C8-8F88-1D41264426C9}"/>
    <cellStyle name="Output 2 6" xfId="35899" xr:uid="{ED6F8F1B-48F7-489D-8C70-F8E924D572C3}"/>
    <cellStyle name="Output 2 7" xfId="35900" xr:uid="{156F3975-4294-4837-86F5-059E75C39384}"/>
    <cellStyle name="Output 2 8" xfId="35901" xr:uid="{E125AFAF-AADA-49A7-9B37-F2367F5C00A8}"/>
    <cellStyle name="Output 2 9" xfId="35902" xr:uid="{0731DE53-7AD5-4CB9-B7DB-305ECD0D419C}"/>
    <cellStyle name="Output 3" xfId="34017" xr:uid="{5380A921-1FAA-4989-8B06-5E8088412358}"/>
    <cellStyle name="Output 3 2" xfId="34370" xr:uid="{E1FE071D-B092-4A96-BA7C-8265E9754F81}"/>
    <cellStyle name="Output 3 2 2" xfId="34585" xr:uid="{11AC470C-6515-4543-A705-4910828FB3EC}"/>
    <cellStyle name="Output 3 3" xfId="34421" xr:uid="{55E36FD9-34F4-4D87-9039-68F69D575284}"/>
    <cellStyle name="Output 3 3 2" xfId="34636" xr:uid="{9ABFB8DF-AC78-4EA6-9D12-839B31129E35}"/>
    <cellStyle name="Output 3 4" xfId="34471" xr:uid="{FBB16243-AA81-46BC-A3F3-18E6904FFB95}"/>
    <cellStyle name="Output 3 5" xfId="35903" xr:uid="{15D8BF11-49A5-4BAC-AC95-9AB3ABB81F7A}"/>
    <cellStyle name="Pattern" xfId="33954" xr:uid="{A4AD5A6B-A1DE-432B-83D1-25517B56403D}"/>
    <cellStyle name="Pattern 2" xfId="34214" xr:uid="{B18C84B2-0616-4237-85E2-8E0DEF482168}"/>
    <cellStyle name="Pattern 2 2" xfId="34357" xr:uid="{08E2AD58-A565-4AE3-8591-BF92AD489A29}"/>
    <cellStyle name="Pattern 2 2 2" xfId="34572" xr:uid="{C28A272E-69AB-44C9-A585-F8307918E24A}"/>
    <cellStyle name="Pattern 2 3" xfId="34503" xr:uid="{D62B0B0D-C901-4192-9016-3FA69565A434}"/>
    <cellStyle name="Pattern 3" xfId="34063" xr:uid="{65DC2798-26E7-4B71-A987-180C8763EBC8}"/>
    <cellStyle name="Pattern 3 2" xfId="34400" xr:uid="{91DCBC6E-3E64-41F1-9BF8-372094E5581A}"/>
    <cellStyle name="Pattern 3 2 2" xfId="34615" xr:uid="{777FFA6A-1B31-45AD-BB45-BB98682296F4}"/>
    <cellStyle name="Pattern 3 3" xfId="34299" xr:uid="{206FEF9B-0669-461E-924F-1F43DFB4F49B}"/>
    <cellStyle name="Pattern 3 3 2" xfId="34514" xr:uid="{ED9E4436-D4B2-479D-8F84-1E2A97601DF3}"/>
    <cellStyle name="Pattern 3 4" xfId="34413" xr:uid="{C99766AB-693A-4D9E-81F0-D48DFDB3658A}"/>
    <cellStyle name="Pattern 3 4 2" xfId="34628" xr:uid="{077B9489-DE7A-4C93-B9B1-3EE09DFF854C}"/>
    <cellStyle name="Percent 10" xfId="2901" xr:uid="{75CA983B-A0ED-4557-ABD3-8027602907F5}"/>
    <cellStyle name="Percent 10 2" xfId="35904" xr:uid="{5583CD78-12FD-41CF-BB7F-1604D0C51F4C}"/>
    <cellStyle name="Percent 10 3" xfId="35905" xr:uid="{9F75B817-4FED-462B-A6DF-BD3D143B70EA}"/>
    <cellStyle name="Percent 10 4" xfId="35906" xr:uid="{246239CB-D606-4AF8-AD57-89529FDEFE43}"/>
    <cellStyle name="Percent 10 5" xfId="35907" xr:uid="{DCA4DC54-93F9-4C71-8CFA-4F05437A3029}"/>
    <cellStyle name="Percent 10 6" xfId="35908" xr:uid="{CFE82721-3A5C-474C-AD8C-336535C71A32}"/>
    <cellStyle name="Percent 10 7" xfId="35909" xr:uid="{CDEF08CF-6A32-409E-ADEC-7A36A3616258}"/>
    <cellStyle name="Percent 10 8" xfId="35910" xr:uid="{20C45DA7-050D-4C8C-9B98-9EEC411AA07D}"/>
    <cellStyle name="Percent 11" xfId="8455" xr:uid="{B6A866B2-92BA-4A25-A0D5-0A2FEBCA1643}"/>
    <cellStyle name="Percent 11 2" xfId="35911" xr:uid="{341241DC-8433-47D7-8A06-A430D8E346DE}"/>
    <cellStyle name="Percent 11 3" xfId="35912" xr:uid="{C65408E3-0FC4-49A9-9208-E4A09F94A0CD}"/>
    <cellStyle name="Percent 11 4" xfId="35913" xr:uid="{814FF90C-EBC2-4A2A-A1F9-DD84DD573CF1}"/>
    <cellStyle name="Percent 11 5" xfId="35914" xr:uid="{B0536871-1DF3-458F-B736-E1244920344E}"/>
    <cellStyle name="Percent 11 6" xfId="35915" xr:uid="{8985C7E5-5B8F-4317-9816-0DD306284127}"/>
    <cellStyle name="Percent 11 7" xfId="35916" xr:uid="{7F06AEA3-C76F-4882-A9A1-DA4570AA2D35}"/>
    <cellStyle name="Percent 11 8" xfId="35917" xr:uid="{6575D39F-009D-4811-B035-6DA25F071D1B}"/>
    <cellStyle name="Percent 12" xfId="100" xr:uid="{D01C141E-5C37-48F7-A429-343B7740EDF4}"/>
    <cellStyle name="Percent 12 2" xfId="35919" xr:uid="{2619E4AC-7F33-43C9-B21E-5A17652CFE91}"/>
    <cellStyle name="Percent 12 3" xfId="35920" xr:uid="{08BCA8D5-A5E3-4A52-B508-32D0CAEDDB1B}"/>
    <cellStyle name="Percent 12 4" xfId="35921" xr:uid="{398CF18D-721E-481F-8D43-AC087F65A1F4}"/>
    <cellStyle name="Percent 12 5" xfId="35922" xr:uid="{390B11E7-7F56-4F69-ABAC-205A96C60452}"/>
    <cellStyle name="Percent 12 6" xfId="35923" xr:uid="{9F6F5195-B45A-454A-BE9F-1F6686804FD5}"/>
    <cellStyle name="Percent 12 7" xfId="35924" xr:uid="{BE955963-17D4-4B3C-9996-3B0CB5A9EC1B}"/>
    <cellStyle name="Percent 12 8" xfId="35925" xr:uid="{1BB85145-0D7A-495E-8FF4-A39845C05D9F}"/>
    <cellStyle name="Percent 12 9" xfId="35918" xr:uid="{B9427430-E0EB-40DC-BF1A-6BDFF22CC61E}"/>
    <cellStyle name="Percent 13" xfId="35926" xr:uid="{5DE7C894-DE76-44C2-AE27-BDBB09B41C36}"/>
    <cellStyle name="Percent 13 2" xfId="35927" xr:uid="{92B59573-5566-429F-859D-86DC06471D2C}"/>
    <cellStyle name="Percent 13 3" xfId="35928" xr:uid="{86A45199-1F63-47C1-9623-FABF7A67FA28}"/>
    <cellStyle name="Percent 13 4" xfId="35929" xr:uid="{9BA25790-251F-47B0-B23B-E14EC30010CD}"/>
    <cellStyle name="Percent 13 5" xfId="35930" xr:uid="{DDCC4D4C-5212-4B0A-A872-F569C9042502}"/>
    <cellStyle name="Percent 13 6" xfId="35931" xr:uid="{142B4329-C0E9-4222-B88E-824C237391A7}"/>
    <cellStyle name="Percent 13 7" xfId="35932" xr:uid="{FD2A9FF7-B4F2-47E6-BFCD-E8F83C857283}"/>
    <cellStyle name="Percent 13 8" xfId="35933" xr:uid="{2F3E7611-3A2B-40F9-B6F7-89A55F941F39}"/>
    <cellStyle name="Percent 14" xfId="35934" xr:uid="{51740E38-601C-4D1C-823A-2365E3661480}"/>
    <cellStyle name="Percent 14 2" xfId="35935" xr:uid="{C6A03A3F-17CB-4DD4-B77D-F3568E7E7987}"/>
    <cellStyle name="Percent 14 3" xfId="35936" xr:uid="{A62ACC01-908B-49A9-B87A-0CFB9D45B516}"/>
    <cellStyle name="Percent 14 4" xfId="35937" xr:uid="{30B2948B-DB23-4ADF-9258-8E0DE042BA28}"/>
    <cellStyle name="Percent 14 5" xfId="35938" xr:uid="{0A076012-4263-4E95-B54B-73F08C5B94DC}"/>
    <cellStyle name="Percent 14 6" xfId="35939" xr:uid="{D4EDC85B-1477-446E-B17E-9303AEE09953}"/>
    <cellStyle name="Percent 14 7" xfId="35940" xr:uid="{B391A238-8DD7-476D-9C28-C281F46F9D16}"/>
    <cellStyle name="Percent 14 8" xfId="35941" xr:uid="{A119B2F6-7F75-420A-93FE-F0AB784FEA0C}"/>
    <cellStyle name="Percent 15" xfId="35942" xr:uid="{5E55ABD6-0393-4591-A5CF-B13D3441F317}"/>
    <cellStyle name="Percent 15 10" xfId="35943" xr:uid="{3E942A39-F588-457E-81FC-4806C2E6CA77}"/>
    <cellStyle name="Percent 15 11" xfId="35944" xr:uid="{7B3D72CF-AC7F-40D6-9A23-AAC038B51643}"/>
    <cellStyle name="Percent 15 12" xfId="35945" xr:uid="{C9D7F064-EC20-49B9-BD46-D7A33BA5D23E}"/>
    <cellStyle name="Percent 15 13" xfId="35946" xr:uid="{8D0A28B2-FCEF-4582-986C-B6F419C6A29C}"/>
    <cellStyle name="Percent 15 14" xfId="35947" xr:uid="{84611C90-B8A3-45DA-83AD-44AC5577A33D}"/>
    <cellStyle name="Percent 15 2" xfId="35948" xr:uid="{FB0CA388-8B73-4DFF-A9D2-966340C8948C}"/>
    <cellStyle name="Percent 15 2 2" xfId="35949" xr:uid="{D0FDFEAF-FB5B-4DFF-A59E-D5F70C5B2173}"/>
    <cellStyle name="Percent 15 2 3" xfId="35950" xr:uid="{A2FECF82-9304-4A99-B22D-DA55A8C512C7}"/>
    <cellStyle name="Percent 15 2 4" xfId="35951" xr:uid="{037A0359-6DAF-4991-93F0-3136BCE116D6}"/>
    <cellStyle name="Percent 15 2 5" xfId="35952" xr:uid="{454BC1A8-8FFF-4B97-B4E1-108260C0727E}"/>
    <cellStyle name="Percent 15 2 6" xfId="35953" xr:uid="{FB44D6C8-7871-4B86-88DA-47A6282D0DC8}"/>
    <cellStyle name="Percent 15 2 7" xfId="35954" xr:uid="{BBD339C4-9A23-4C4C-8BCD-A842F8CC187E}"/>
    <cellStyle name="Percent 15 3" xfId="35955" xr:uid="{C17F3C39-116B-4CA6-A971-59261D91F3F8}"/>
    <cellStyle name="Percent 15 4" xfId="35956" xr:uid="{F490B3DB-3618-4527-9954-F0144A3D09A2}"/>
    <cellStyle name="Percent 15 5" xfId="35957" xr:uid="{8A1C2091-32DF-4151-AC5F-ADAD0372063E}"/>
    <cellStyle name="Percent 15 6" xfId="35958" xr:uid="{B135BCE5-0151-49B4-8F11-0BF73C385393}"/>
    <cellStyle name="Percent 15 7" xfId="35959" xr:uid="{A18DE2EB-117A-413E-A31B-8D6D9E6935A2}"/>
    <cellStyle name="Percent 15 8" xfId="35960" xr:uid="{DC529DB4-A396-46F0-BC55-2C4B5770A280}"/>
    <cellStyle name="Percent 15 9" xfId="35961" xr:uid="{5713B823-0E30-4DBF-A9DA-8C580AFEF2EC}"/>
    <cellStyle name="Percent 16 2" xfId="35962" xr:uid="{F50C9A26-6FEB-4239-9B6D-9D9D06802156}"/>
    <cellStyle name="Percent 16 3" xfId="35963" xr:uid="{ED0BE389-2960-4254-B5AB-BCB26BD2DFA3}"/>
    <cellStyle name="Percent 16 3 10" xfId="35964" xr:uid="{E41B531F-4844-47E9-9B6F-D950AD8E0C81}"/>
    <cellStyle name="Percent 16 3 11" xfId="35965" xr:uid="{390677AE-1C0F-4480-BC3F-87A57706F62B}"/>
    <cellStyle name="Percent 16 3 12" xfId="35966" xr:uid="{7CAC2BB2-1D13-4E69-9E5C-85E40F2E3972}"/>
    <cellStyle name="Percent 16 3 13" xfId="35967" xr:uid="{582AAFD2-1585-4827-A943-8BDD7C62A1CD}"/>
    <cellStyle name="Percent 16 3 14" xfId="35968" xr:uid="{25D3B992-5DC9-4202-B447-C7487F86C346}"/>
    <cellStyle name="Percent 16 3 15" xfId="35969" xr:uid="{94CEEB87-8A66-4C7C-925C-D4FEB725C7B3}"/>
    <cellStyle name="Percent 16 3 16" xfId="35970" xr:uid="{9EDBD252-E569-4413-BB62-4EC7705B5BEE}"/>
    <cellStyle name="Percent 16 3 17" xfId="35971" xr:uid="{B372DDD4-EEB1-4BF4-AF57-003A043FDB89}"/>
    <cellStyle name="Percent 16 3 2" xfId="35972" xr:uid="{04BDF158-9A43-443F-AD4C-B0C47D5C7FA2}"/>
    <cellStyle name="Percent 16 3 3" xfId="35973" xr:uid="{519A0358-03F3-4327-9F34-445D25103C85}"/>
    <cellStyle name="Percent 16 3 4" xfId="35974" xr:uid="{A8DAB018-7BD1-41C1-A40A-5FD4F36561DB}"/>
    <cellStyle name="Percent 16 3 5" xfId="35975" xr:uid="{B56A38BB-7C35-4576-A960-5D6510F0C814}"/>
    <cellStyle name="Percent 16 3 6" xfId="35976" xr:uid="{7453FCF8-1C02-4708-827B-6254B036CFC3}"/>
    <cellStyle name="Percent 16 3 7" xfId="35977" xr:uid="{DB0417CE-6134-454A-9B5E-7FE5C76CFADA}"/>
    <cellStyle name="Percent 16 3 8" xfId="35978" xr:uid="{A12E7909-3FCD-46C4-BEAE-9AE15375D2AD}"/>
    <cellStyle name="Percent 16 3 9" xfId="35979" xr:uid="{58BE2832-D552-4C61-A658-BE63FF3A33BC}"/>
    <cellStyle name="Percent 16 4" xfId="35980" xr:uid="{D9BE7599-8B58-4A4C-8F59-2B5F2B2547CC}"/>
    <cellStyle name="Percent 16 4 10" xfId="35981" xr:uid="{8FBFED1A-4AFB-49D7-AAAC-F81A4CF85908}"/>
    <cellStyle name="Percent 16 4 11" xfId="35982" xr:uid="{08212450-BB2F-4E40-85AC-599CE5C76574}"/>
    <cellStyle name="Percent 16 4 12" xfId="35983" xr:uid="{CDB98A40-C736-49D3-9048-9F43D9966820}"/>
    <cellStyle name="Percent 16 4 13" xfId="35984" xr:uid="{010350B1-7066-4374-94EE-10909F3329C2}"/>
    <cellStyle name="Percent 16 4 14" xfId="35985" xr:uid="{4B1BC509-C392-47B7-8AAD-3D466007EBE4}"/>
    <cellStyle name="Percent 16 4 15" xfId="35986" xr:uid="{447DFDAC-5E6B-4E2B-8B9D-3D3095964476}"/>
    <cellStyle name="Percent 16 4 16" xfId="35987" xr:uid="{10471358-DE3B-4311-8803-2DD932C2BB26}"/>
    <cellStyle name="Percent 16 4 17" xfId="35988" xr:uid="{1CA9FD76-E284-4147-9858-DE9419D07706}"/>
    <cellStyle name="Percent 16 4 2" xfId="35989" xr:uid="{EB17DC46-05B9-41B7-BAA5-0C736F2FD19E}"/>
    <cellStyle name="Percent 16 4 3" xfId="35990" xr:uid="{8AA821FB-308E-4C13-AA33-8362ECA85B57}"/>
    <cellStyle name="Percent 16 4 4" xfId="35991" xr:uid="{91CBBE1C-977B-4AE0-B56C-E68AFF58818C}"/>
    <cellStyle name="Percent 16 4 5" xfId="35992" xr:uid="{85555BA7-2FB7-43DF-8550-2B03CE8F2BB5}"/>
    <cellStyle name="Percent 16 4 6" xfId="35993" xr:uid="{F1532CBA-17DD-4BEF-A581-0269D3A259AE}"/>
    <cellStyle name="Percent 16 4 7" xfId="35994" xr:uid="{4CACD9CE-D0ED-408A-B2B9-B4D4CCCD8698}"/>
    <cellStyle name="Percent 16 4 8" xfId="35995" xr:uid="{1212C4B4-0900-4994-837D-0F08F2F61796}"/>
    <cellStyle name="Percent 16 4 9" xfId="35996" xr:uid="{93747609-F3DD-4F62-BE44-71750CEE757B}"/>
    <cellStyle name="Percent 16 5" xfId="35997" xr:uid="{FC0AB73E-FDA7-4D2F-B1E6-25E5469793F1}"/>
    <cellStyle name="Percent 16 5 10" xfId="35998" xr:uid="{18426608-8E23-4CFB-B844-4F1FA1E573F8}"/>
    <cellStyle name="Percent 16 5 11" xfId="35999" xr:uid="{CBDF3B37-DAD3-40D9-A733-C8779DC64E2E}"/>
    <cellStyle name="Percent 16 5 12" xfId="36000" xr:uid="{AC14BDC6-3E4F-42CC-B0B0-4197B0CC085D}"/>
    <cellStyle name="Percent 16 5 13" xfId="36001" xr:uid="{D7D42786-6B43-42A8-A9FB-E92AB5F350D5}"/>
    <cellStyle name="Percent 16 5 14" xfId="36002" xr:uid="{6FBF730A-F2CD-4C1D-9454-FAAB52494B5A}"/>
    <cellStyle name="Percent 16 5 15" xfId="36003" xr:uid="{E2DB395C-7BE3-49F5-B6E9-9710E7606ADC}"/>
    <cellStyle name="Percent 16 5 16" xfId="36004" xr:uid="{B90A4DC9-06A7-454C-889D-5A3A844D5972}"/>
    <cellStyle name="Percent 16 5 17" xfId="36005" xr:uid="{8CF62042-A52B-4B34-BBDE-5B0DA0FCBD53}"/>
    <cellStyle name="Percent 16 5 2" xfId="36006" xr:uid="{055D5358-E349-4AE2-A8E5-E68C816236AE}"/>
    <cellStyle name="Percent 16 5 3" xfId="36007" xr:uid="{610CC0FB-7926-4D2F-8421-451CFB1B9C97}"/>
    <cellStyle name="Percent 16 5 4" xfId="36008" xr:uid="{4036E00F-D043-4A30-87C1-6554DAA02A38}"/>
    <cellStyle name="Percent 16 5 5" xfId="36009" xr:uid="{02139028-5050-405C-A0AB-4AABD434E384}"/>
    <cellStyle name="Percent 16 5 6" xfId="36010" xr:uid="{79A7FE03-D87C-4AD6-9949-4A109B154620}"/>
    <cellStyle name="Percent 16 5 7" xfId="36011" xr:uid="{B541BB1A-9465-4290-910B-AC1272614B9A}"/>
    <cellStyle name="Percent 16 5 8" xfId="36012" xr:uid="{DA23EEB0-3078-4B10-9B98-15F324A6A9C2}"/>
    <cellStyle name="Percent 16 5 9" xfId="36013" xr:uid="{ABEC7DF3-EE42-4921-9084-74F80FD627C1}"/>
    <cellStyle name="Percent 16 6" xfId="36014" xr:uid="{8F1D385E-2C55-4EB4-8955-48BA316F67DF}"/>
    <cellStyle name="Percent 16 6 10" xfId="36015" xr:uid="{5AD4A857-B218-451C-A0E3-4746AB7F81A6}"/>
    <cellStyle name="Percent 16 6 11" xfId="36016" xr:uid="{E417DF5C-9A3F-4A70-A6C2-C68AC67AB1A1}"/>
    <cellStyle name="Percent 16 6 12" xfId="36017" xr:uid="{02030501-BBE3-4519-890D-C62458F2465B}"/>
    <cellStyle name="Percent 16 6 13" xfId="36018" xr:uid="{EF02FDAF-0F9C-4D11-8F83-5906B8813549}"/>
    <cellStyle name="Percent 16 6 14" xfId="36019" xr:uid="{9F3D635D-4C42-4104-B816-CDE1DC04F49E}"/>
    <cellStyle name="Percent 16 6 15" xfId="36020" xr:uid="{9236ACAA-F175-44DC-B11F-70AC7D2106ED}"/>
    <cellStyle name="Percent 16 6 16" xfId="36021" xr:uid="{FD212F08-6B4F-4517-A410-B4070F1B06B8}"/>
    <cellStyle name="Percent 16 6 17" xfId="36022" xr:uid="{89D97969-58ED-4D72-A25D-18E3CA6A7FFB}"/>
    <cellStyle name="Percent 16 6 2" xfId="36023" xr:uid="{B179F27B-5068-4CD7-AC46-6B2773B9B776}"/>
    <cellStyle name="Percent 16 6 3" xfId="36024" xr:uid="{A7D69FB3-99D2-47BA-9495-DC910FDCC253}"/>
    <cellStyle name="Percent 16 6 4" xfId="36025" xr:uid="{314AB816-D594-4817-960B-CB24A3A79D1C}"/>
    <cellStyle name="Percent 16 6 5" xfId="36026" xr:uid="{865F6650-0DF5-42E6-A7C2-80E485D365DF}"/>
    <cellStyle name="Percent 16 6 6" xfId="36027" xr:uid="{1472AC9C-6E70-426A-A3BE-5B183C97092D}"/>
    <cellStyle name="Percent 16 6 7" xfId="36028" xr:uid="{7A8B2F47-0B3D-4724-8CE6-335B855135CA}"/>
    <cellStyle name="Percent 16 6 8" xfId="36029" xr:uid="{FB47DF16-3AC0-4085-B128-9A3B49BA8ECA}"/>
    <cellStyle name="Percent 16 6 9" xfId="36030" xr:uid="{658F9B9C-0769-4756-96C8-0C673D895713}"/>
    <cellStyle name="Percent 16 7" xfId="36031" xr:uid="{BD1575DC-1456-44C1-A722-06791F783E71}"/>
    <cellStyle name="Percent 16 7 10" xfId="36032" xr:uid="{7E663CAD-F3E1-408D-BCD9-CC3A3244DE71}"/>
    <cellStyle name="Percent 16 7 11" xfId="36033" xr:uid="{2F251C2D-912C-45A5-BA28-63FEAA7FD141}"/>
    <cellStyle name="Percent 16 7 12" xfId="36034" xr:uid="{630DF60F-AE18-48A2-B8FD-5327F8F55D48}"/>
    <cellStyle name="Percent 16 7 13" xfId="36035" xr:uid="{56695626-4D65-4919-BF87-13F927A77008}"/>
    <cellStyle name="Percent 16 7 14" xfId="36036" xr:uid="{C93FF451-855B-4D75-9EB2-D0CA25C866AD}"/>
    <cellStyle name="Percent 16 7 15" xfId="36037" xr:uid="{1AC626B4-71D8-41A2-93F2-AB9325D9E37C}"/>
    <cellStyle name="Percent 16 7 16" xfId="36038" xr:uid="{63038E2B-882E-4283-995E-ED4A9100A066}"/>
    <cellStyle name="Percent 16 7 17" xfId="36039" xr:uid="{B514D26F-9302-4C1B-ACAC-A4110719B875}"/>
    <cellStyle name="Percent 16 7 2" xfId="36040" xr:uid="{91415C91-A947-47BF-9D21-03945136A5B1}"/>
    <cellStyle name="Percent 16 7 3" xfId="36041" xr:uid="{4C5EA92E-4BBE-42A1-8048-A5D62C369E1E}"/>
    <cellStyle name="Percent 16 7 4" xfId="36042" xr:uid="{673993B7-272B-4D80-8386-ED5CD013DC58}"/>
    <cellStyle name="Percent 16 7 5" xfId="36043" xr:uid="{2DF3E0B5-B7E0-48B9-B3F3-780CFD858D5D}"/>
    <cellStyle name="Percent 16 7 6" xfId="36044" xr:uid="{09226FF9-DA5A-4682-8497-120602CBABF4}"/>
    <cellStyle name="Percent 16 7 7" xfId="36045" xr:uid="{85BD570D-9D3F-4537-84F7-8139A06D01A3}"/>
    <cellStyle name="Percent 16 7 8" xfId="36046" xr:uid="{524C54BC-5E77-43E4-9516-1694AE426F51}"/>
    <cellStyle name="Percent 16 7 9" xfId="36047" xr:uid="{3313A21B-153C-4D3D-9CE7-E6C679D09F38}"/>
    <cellStyle name="Percent 16 8" xfId="36048" xr:uid="{C33F380A-33E2-4350-921C-1E9AE50D19C3}"/>
    <cellStyle name="Percent 16 8 10" xfId="36049" xr:uid="{6C22E40C-BF32-4BD1-A65E-6E9E7903CE9A}"/>
    <cellStyle name="Percent 16 8 11" xfId="36050" xr:uid="{40F94BE6-1FAD-4AA7-BEC4-B279A928A5FA}"/>
    <cellStyle name="Percent 16 8 12" xfId="36051" xr:uid="{EC34617C-EC49-49C4-AB1A-E70777760AFC}"/>
    <cellStyle name="Percent 16 8 13" xfId="36052" xr:uid="{3E407643-521F-4862-AD5C-8875ABC85DED}"/>
    <cellStyle name="Percent 16 8 14" xfId="36053" xr:uid="{B0DA3468-8AF0-406C-9E2C-F55D0E9015EB}"/>
    <cellStyle name="Percent 16 8 15" xfId="36054" xr:uid="{69A4EA92-2855-4902-B403-620CDF80FAA3}"/>
    <cellStyle name="Percent 16 8 16" xfId="36055" xr:uid="{C1C76494-E162-44F1-BB12-BF4FB1F54CED}"/>
    <cellStyle name="Percent 16 8 17" xfId="36056" xr:uid="{16A4B6DC-D62E-441E-9D49-DE2AD4A0A2D9}"/>
    <cellStyle name="Percent 16 8 2" xfId="36057" xr:uid="{D29CC4EB-4587-4C88-AE00-C019284A58D6}"/>
    <cellStyle name="Percent 16 8 3" xfId="36058" xr:uid="{960092B2-5A31-4279-82D7-0CA9583BAEA8}"/>
    <cellStyle name="Percent 16 8 4" xfId="36059" xr:uid="{63290A2B-4F13-4EF9-94A5-737827200957}"/>
    <cellStyle name="Percent 16 8 5" xfId="36060" xr:uid="{BBDA188F-3F54-42D4-82B8-FA8129806C22}"/>
    <cellStyle name="Percent 16 8 6" xfId="36061" xr:uid="{DE9AAAB6-F0F5-4C3D-B18A-DCA40AF623DA}"/>
    <cellStyle name="Percent 16 8 7" xfId="36062" xr:uid="{CCB0642C-AA17-42BE-9C24-BE1D15311F3B}"/>
    <cellStyle name="Percent 16 8 8" xfId="36063" xr:uid="{F4531FC1-2156-4A12-81B9-3043F849C2F1}"/>
    <cellStyle name="Percent 16 8 9" xfId="36064" xr:uid="{1445ED04-8824-4347-B0D8-3687CDE6C961}"/>
    <cellStyle name="Percent 16 9" xfId="36065" xr:uid="{28A4718A-F995-47F6-8224-AB8E201DB7FF}"/>
    <cellStyle name="Percent 16 9 10" xfId="36066" xr:uid="{E213B222-3449-4CE3-9CDC-F215917F51D0}"/>
    <cellStyle name="Percent 16 9 11" xfId="36067" xr:uid="{B52D9AB2-ACF9-46C7-A03F-8DC2A170C1E6}"/>
    <cellStyle name="Percent 16 9 12" xfId="36068" xr:uid="{064CADEB-C73E-48A1-AC93-3B2EF6B9D98C}"/>
    <cellStyle name="Percent 16 9 13" xfId="36069" xr:uid="{1AF86633-2A45-438D-B0A0-92EA0636DC92}"/>
    <cellStyle name="Percent 16 9 14" xfId="36070" xr:uid="{5081296C-39C7-4344-8B32-0E0F3A2DA3AB}"/>
    <cellStyle name="Percent 16 9 15" xfId="36071" xr:uid="{B3B8235D-4576-481C-BFB1-1B9D8B4598AE}"/>
    <cellStyle name="Percent 16 9 16" xfId="36072" xr:uid="{FEF63E43-5E20-4FD9-B467-0F4871EFCA20}"/>
    <cellStyle name="Percent 16 9 17" xfId="36073" xr:uid="{BF610E4B-CE07-4BDF-99C0-A00F2DB8770B}"/>
    <cellStyle name="Percent 16 9 2" xfId="36074" xr:uid="{284CE845-9D0B-445A-B7B7-E35796148D62}"/>
    <cellStyle name="Percent 16 9 3" xfId="36075" xr:uid="{C7944509-F428-48D9-B655-F53464EE67A6}"/>
    <cellStyle name="Percent 16 9 4" xfId="36076" xr:uid="{8758055D-CC7B-49DE-BC6D-FFAFBB3CE3A4}"/>
    <cellStyle name="Percent 16 9 5" xfId="36077" xr:uid="{B314AE6C-4F09-4D12-8F95-5C3ED0BD0AEB}"/>
    <cellStyle name="Percent 16 9 6" xfId="36078" xr:uid="{FC13982D-3F89-4006-AA6B-2AEEFCF0C8CE}"/>
    <cellStyle name="Percent 16 9 7" xfId="36079" xr:uid="{FDD89F83-D907-470B-9055-48259A2F2B3E}"/>
    <cellStyle name="Percent 16 9 8" xfId="36080" xr:uid="{2C6E6FFC-B707-46D5-A9F3-7460154AC589}"/>
    <cellStyle name="Percent 16 9 9" xfId="36081" xr:uid="{141F645F-D3A4-4A75-ADFA-9542B43B382C}"/>
    <cellStyle name="Percent 2" xfId="62" xr:uid="{936B829D-3B2A-4FDF-93A2-31A71768B5D7}"/>
    <cellStyle name="Percent 2 10" xfId="36082" xr:uid="{2BB4629F-628B-40B2-A465-16800FA637C8}"/>
    <cellStyle name="Percent 2 10 2" xfId="36083" xr:uid="{D3D06869-28AB-4121-9A9F-01A791764713}"/>
    <cellStyle name="Percent 2 10 3" xfId="36084" xr:uid="{84DFD4F0-2DAE-40D1-B1FE-31ACA5F4F2BF}"/>
    <cellStyle name="Percent 2 10 4" xfId="36085" xr:uid="{C71C8798-C29E-4784-802F-EAD5D5EEBE20}"/>
    <cellStyle name="Percent 2 10 5" xfId="36086" xr:uid="{8AE062D2-295C-4B21-9C4F-CD334FD6E057}"/>
    <cellStyle name="Percent 2 10 6" xfId="36087" xr:uid="{89D0690E-3E84-459C-86E2-93E212AD96F7}"/>
    <cellStyle name="Percent 2 10 7" xfId="36088" xr:uid="{D1E76E83-DB12-43A4-98EA-AAF36B29986F}"/>
    <cellStyle name="Percent 2 10 8" xfId="36089" xr:uid="{C4D0719B-4660-49C7-82C5-B708EFD87F92}"/>
    <cellStyle name="Percent 2 11" xfId="36090" xr:uid="{BB197A80-6B7F-409A-8E7C-C342B615F617}"/>
    <cellStyle name="Percent 2 11 2" xfId="36091" xr:uid="{83B2AD97-97DB-4CAF-8724-D57A14A4D91C}"/>
    <cellStyle name="Percent 2 11 3" xfId="36092" xr:uid="{C1CBD9D8-5F79-4822-BB81-6843825A009E}"/>
    <cellStyle name="Percent 2 11 4" xfId="36093" xr:uid="{3E328982-E37D-4123-811E-7DFE15D95112}"/>
    <cellStyle name="Percent 2 11 5" xfId="36094" xr:uid="{A8FFBAFE-D14B-46E6-B236-B09FF2E2F1D6}"/>
    <cellStyle name="Percent 2 11 6" xfId="36095" xr:uid="{E846EE9F-8E61-4C38-A955-3512A9BF5F13}"/>
    <cellStyle name="Percent 2 11 7" xfId="36096" xr:uid="{6870155E-D705-40D9-9261-6738A2E331E4}"/>
    <cellStyle name="Percent 2 11 8" xfId="36097" xr:uid="{7B226483-96FB-4980-AE33-8684DA5E75DF}"/>
    <cellStyle name="Percent 2 12" xfId="36098" xr:uid="{55DC2CC5-00A9-40FD-8A0A-EDEC2AFE217C}"/>
    <cellStyle name="Percent 2 13" xfId="36099" xr:uid="{3C847D36-FF6D-409A-9EC0-A3CD147F45D2}"/>
    <cellStyle name="Percent 2 14" xfId="36100" xr:uid="{3E41190C-D24D-41DA-B951-197EA0003A90}"/>
    <cellStyle name="Percent 2 15" xfId="36101" xr:uid="{1B8E5851-F17B-40FF-9E51-9A74815BDFC0}"/>
    <cellStyle name="Percent 2 16" xfId="36102" xr:uid="{0FF6692D-06AC-4768-91A8-A09D66EE8B55}"/>
    <cellStyle name="Percent 2 17" xfId="36103" xr:uid="{C2248086-7268-4DE8-87B9-74F68CC19FC6}"/>
    <cellStyle name="Percent 2 18" xfId="36104" xr:uid="{2EA8CD00-0CE8-41B5-9CA8-138385002BE1}"/>
    <cellStyle name="Percent 2 19" xfId="34729" xr:uid="{AC03107C-C1D0-45AE-BD21-9364A7A023C1}"/>
    <cellStyle name="Percent 2 2" xfId="2715" xr:uid="{9FA66141-4F61-4EDE-91D7-BB9B20C5C1E8}"/>
    <cellStyle name="Percent 2 2 2" xfId="33662" xr:uid="{228CD895-166B-4D5B-A8FA-F3FF07E23141}"/>
    <cellStyle name="Percent 2 2 3" xfId="34215" xr:uid="{DB405D1C-C5A5-43E4-9C1E-DE8E0A32D415}"/>
    <cellStyle name="Percent 2 2 3 2" xfId="36105" xr:uid="{7131A692-5566-414A-93BA-434EDDA8381A}"/>
    <cellStyle name="Percent 2 2 4" xfId="36106" xr:uid="{A1351418-038B-492D-A082-8CC8CA8D7FAF}"/>
    <cellStyle name="Percent 2 2 5" xfId="36107" xr:uid="{1CB7AAA1-34B0-4FF5-A7BC-7A682EF65648}"/>
    <cellStyle name="Percent 2 2 6" xfId="36108" xr:uid="{DF5025C3-38E1-4259-9D0D-2AE315DCDA60}"/>
    <cellStyle name="Percent 2 2 7" xfId="36109" xr:uid="{83A8673B-6752-43F0-B3A7-9CE1F342B3A8}"/>
    <cellStyle name="Percent 2 2 8" xfId="36110" xr:uid="{A2726521-5030-454B-9162-67B13E32B8FA}"/>
    <cellStyle name="Percent 2 3" xfId="33387" xr:uid="{CDEE7C8C-B9E1-449C-927E-51B561429534}"/>
    <cellStyle name="Percent 2 3 2" xfId="36111" xr:uid="{492E908B-7A02-4117-8202-80BC62EA2A09}"/>
    <cellStyle name="Percent 2 3 3" xfId="36112" xr:uid="{F7123C03-E8BB-4C98-9048-8BCC3E536055}"/>
    <cellStyle name="Percent 2 3 4" xfId="36113" xr:uid="{E2525424-6192-41EF-9555-5CDFFB97A531}"/>
    <cellStyle name="Percent 2 3 5" xfId="36114" xr:uid="{A5C72083-1D6F-459B-B8C6-E6D2F1E2C10A}"/>
    <cellStyle name="Percent 2 3 6" xfId="36115" xr:uid="{FDFF631D-EFF6-4064-B409-94A9DBF53A81}"/>
    <cellStyle name="Percent 2 3 7" xfId="36116" xr:uid="{DD46BC49-7041-4139-B439-AB71CDC0A873}"/>
    <cellStyle name="Percent 2 3 8" xfId="36117" xr:uid="{CCED48CA-6357-462E-BE11-DABAD93874BF}"/>
    <cellStyle name="Percent 2 4" xfId="33955" xr:uid="{1199B90B-20DA-42BD-B494-950DEF674F51}"/>
    <cellStyle name="Percent 2 4 2" xfId="36119" xr:uid="{FF5A04F1-6984-4ADF-9BAD-2EB0B35DA596}"/>
    <cellStyle name="Percent 2 4 3" xfId="36120" xr:uid="{7114F40F-EF55-4F61-BE87-A4B5EF0249CD}"/>
    <cellStyle name="Percent 2 4 4" xfId="36121" xr:uid="{665ADBD5-D44A-4871-BA49-48006285A9CA}"/>
    <cellStyle name="Percent 2 4 5" xfId="36122" xr:uid="{D495191F-F621-44E9-A9B3-0E5667BC24FE}"/>
    <cellStyle name="Percent 2 4 6" xfId="36123" xr:uid="{4CADA8DC-C6DA-48DD-A383-66DBB0FACF9C}"/>
    <cellStyle name="Percent 2 4 7" xfId="36124" xr:uid="{2D99409C-0AD1-4025-B4E7-DD53E7BFC56D}"/>
    <cellStyle name="Percent 2 4 8" xfId="36125" xr:uid="{303295DD-269F-45DE-8707-E51AD8EE761E}"/>
    <cellStyle name="Percent 2 4 9" xfId="36118" xr:uid="{74D8BA73-CD97-47B6-B8F2-096834C75BED}"/>
    <cellStyle name="Percent 2 5" xfId="36126" xr:uid="{872BC056-93DA-4664-9E4C-419D91A483E0}"/>
    <cellStyle name="Percent 2 5 2" xfId="36127" xr:uid="{E2ED2662-3EB9-4C7E-BA20-03EE6675AE3D}"/>
    <cellStyle name="Percent 2 5 3" xfId="36128" xr:uid="{C17294A1-4B1B-4201-A4BC-4989A75BEDF8}"/>
    <cellStyle name="Percent 2 5 4" xfId="36129" xr:uid="{3866867D-8063-48FB-9F2F-E08A9FA3FA4A}"/>
    <cellStyle name="Percent 2 5 5" xfId="36130" xr:uid="{9C79129C-CBCF-4B78-B3A3-CFF55FFA147C}"/>
    <cellStyle name="Percent 2 5 6" xfId="36131" xr:uid="{32AF8C90-AF40-4AFC-B39E-9F27CFAF1103}"/>
    <cellStyle name="Percent 2 5 7" xfId="36132" xr:uid="{EE44BFEE-F506-4686-B152-AD43E2508279}"/>
    <cellStyle name="Percent 2 5 8" xfId="36133" xr:uid="{253513A6-7B21-4E3C-97E4-E30A52A55C01}"/>
    <cellStyle name="Percent 2 6" xfId="36134" xr:uid="{855B145E-A9D5-40F6-868F-3EEDCC9CA584}"/>
    <cellStyle name="Percent 2 6 2" xfId="36135" xr:uid="{674C6B99-ECE4-41C6-B5ED-56A89E5BF94C}"/>
    <cellStyle name="Percent 2 6 3" xfId="36136" xr:uid="{73484A70-99E6-44A1-B96A-4F8F7436BBD1}"/>
    <cellStyle name="Percent 2 6 4" xfId="36137" xr:uid="{AFDE84DE-E7F3-4D8F-8EEE-BB422A1995DC}"/>
    <cellStyle name="Percent 2 6 5" xfId="36138" xr:uid="{2D06FB83-8DC7-4D9B-A869-8CD0D9E57758}"/>
    <cellStyle name="Percent 2 6 6" xfId="36139" xr:uid="{0AEE4BB2-02E7-4900-A9D6-DF374F364647}"/>
    <cellStyle name="Percent 2 6 7" xfId="36140" xr:uid="{5555EB21-E557-451F-8CBF-3B24B3897207}"/>
    <cellStyle name="Percent 2 6 8" xfId="36141" xr:uid="{7A73C756-1E09-4B95-9216-36BDE1D32AB7}"/>
    <cellStyle name="Percent 2 7" xfId="36142" xr:uid="{E47DE264-8F90-41B5-853A-0F06316833CA}"/>
    <cellStyle name="Percent 2 7 2" xfId="36143" xr:uid="{74935F1E-9D6A-4E91-BE88-C19B226A7B7E}"/>
    <cellStyle name="Percent 2 7 3" xfId="36144" xr:uid="{7AF4BF42-55FF-4705-85BE-9673298C966B}"/>
    <cellStyle name="Percent 2 7 4" xfId="36145" xr:uid="{B04EABDC-DFF2-423C-BE01-1A480A05684E}"/>
    <cellStyle name="Percent 2 7 5" xfId="36146" xr:uid="{43E4852A-4A9F-4E87-8149-AC22E47C3F3E}"/>
    <cellStyle name="Percent 2 7 6" xfId="36147" xr:uid="{81A56BD6-8443-48DB-85C6-B53A1EF647D2}"/>
    <cellStyle name="Percent 2 7 7" xfId="36148" xr:uid="{EEBC0EC1-9759-4C79-AA3A-2B22F193FDE9}"/>
    <cellStyle name="Percent 2 7 8" xfId="36149" xr:uid="{A4D2B4C9-AFD4-4276-890B-C5E2760973D4}"/>
    <cellStyle name="Percent 2 8" xfId="36150" xr:uid="{42DA19DB-5C19-4E7E-B7DF-A5694400E777}"/>
    <cellStyle name="Percent 2 8 2" xfId="36151" xr:uid="{EA9EA4AD-ABB1-4C99-AB3E-EB9ECC69134C}"/>
    <cellStyle name="Percent 2 8 3" xfId="36152" xr:uid="{AD459FEB-5902-42A4-A49E-5725B04AFA9C}"/>
    <cellStyle name="Percent 2 8 4" xfId="36153" xr:uid="{4E7444D9-F004-4AA5-94BE-EC2CE025E5AE}"/>
    <cellStyle name="Percent 2 8 5" xfId="36154" xr:uid="{8E7066C4-8426-4C84-AD4F-4AE7B8EEECB7}"/>
    <cellStyle name="Percent 2 8 6" xfId="36155" xr:uid="{A460D192-891C-4559-A934-878863DDD8A3}"/>
    <cellStyle name="Percent 2 8 7" xfId="36156" xr:uid="{CD8E2F1A-EF26-4905-AD03-277652519041}"/>
    <cellStyle name="Percent 2 8 8" xfId="36157" xr:uid="{297949E6-627B-4CDD-AF74-A79FBC425B55}"/>
    <cellStyle name="Percent 2 9" xfId="36158" xr:uid="{C87EE60A-C6E6-4640-AE23-A182338ED489}"/>
    <cellStyle name="Percent 2 9 2" xfId="36159" xr:uid="{63002A98-764E-46B2-B43C-000925344341}"/>
    <cellStyle name="Percent 2 9 3" xfId="36160" xr:uid="{9B6E2573-3FE5-460B-A170-9880C263DDFF}"/>
    <cellStyle name="Percent 2 9 4" xfId="36161" xr:uid="{6CF35389-C526-490E-A0E3-E29D0B5ADD60}"/>
    <cellStyle name="Percent 2 9 5" xfId="36162" xr:uid="{7E3B2986-015D-47E2-9AB7-47A5636B6461}"/>
    <cellStyle name="Percent 2 9 6" xfId="36163" xr:uid="{2C2383DA-A846-4C73-92F8-A504ED706287}"/>
    <cellStyle name="Percent 2 9 7" xfId="36164" xr:uid="{DC35E6B5-0A88-4DA0-8CC3-C882EE541097}"/>
    <cellStyle name="Percent 2 9 8" xfId="36165" xr:uid="{66027349-0408-43BF-8C71-7D85EBF50BDC}"/>
    <cellStyle name="Percent 3" xfId="71" xr:uid="{78AC54A7-C451-437B-B160-6FC535511125}"/>
    <cellStyle name="Percent 3 10" xfId="5650" xr:uid="{FD2423C0-3048-40E4-B998-4BEE892FFE90}"/>
    <cellStyle name="Percent 3 10 2" xfId="13980" xr:uid="{7FD8BA62-AD7A-49D9-9CE6-2963CBCFAA71}"/>
    <cellStyle name="Percent 3 10 2 2" xfId="30637" xr:uid="{83DD7F47-1878-4913-86A0-3CACCB9094A8}"/>
    <cellStyle name="Percent 3 10 3" xfId="22309" xr:uid="{2E02AEF5-E3A7-4898-82E8-F6AA7973FC54}"/>
    <cellStyle name="Percent 3 11" xfId="8427" xr:uid="{19C39788-AE84-4140-9C77-8BA9AF9C6110}"/>
    <cellStyle name="Percent 3 11 2" xfId="25085" xr:uid="{B470FD7C-1099-483A-9027-5B50F84D3DA5}"/>
    <cellStyle name="Percent 3 12" xfId="16757" xr:uid="{4A4CF70A-2B4C-485E-BFDD-4CB65B9B8412}"/>
    <cellStyle name="Percent 3 13" xfId="36166" xr:uid="{6E9DD6DA-F237-4304-8DC9-7F9CC794F081}"/>
    <cellStyle name="Percent 3 2" xfId="132" xr:uid="{56C0EE0A-5C19-4AA8-9955-418CACBAB836}"/>
    <cellStyle name="Percent 3 2 10" xfId="8486" xr:uid="{42F93C52-4C0E-4989-BDFE-A7529A8328EB}"/>
    <cellStyle name="Percent 3 2 10 2" xfId="25143" xr:uid="{0C7D4D30-FAF3-4F52-9964-C75CF65DDDB5}"/>
    <cellStyle name="Percent 3 2 11" xfId="16815" xr:uid="{44B9FEB4-A0D6-4115-A132-0EB40F936098}"/>
    <cellStyle name="Percent 3 2 12" xfId="36167" xr:uid="{8078A58C-36F2-4E4E-9337-FCCB67B67D27}"/>
    <cellStyle name="Percent 3 2 2" xfId="254" xr:uid="{97BD6ED2-CF2E-4CC7-B071-C5076385110C}"/>
    <cellStyle name="Percent 3 2 2 2" xfId="496" xr:uid="{EE0F85FF-6AA4-405C-8297-5085AC11D4D9}"/>
    <cellStyle name="Percent 3 2 2 2 2" xfId="972" xr:uid="{A80C3738-62B7-4E0D-8387-15FF452E43E3}"/>
    <cellStyle name="Percent 3 2 2 2 2 2" xfId="2300" xr:uid="{F667FB13-4DBB-4DC8-89ED-19BCD689311F}"/>
    <cellStyle name="Percent 3 2 2 2 2 2 2" xfId="5090" xr:uid="{500336B3-CAF6-4091-8B6C-2FE6EEEF4723}"/>
    <cellStyle name="Percent 3 2 2 2 2 2 2 2" xfId="13420" xr:uid="{B2B2364A-14EB-4D4B-BDAD-16C7CB9E9CDC}"/>
    <cellStyle name="Percent 3 2 2 2 2 2 2 2 2" xfId="30077" xr:uid="{042E4D36-2C8C-4921-9CF3-0944BA8E0BFD}"/>
    <cellStyle name="Percent 3 2 2 2 2 2 2 3" xfId="21749" xr:uid="{665D7FE7-5427-4E59-9D6C-8D53D84C0FE7}"/>
    <cellStyle name="Percent 3 2 2 2 2 2 3" xfId="7866" xr:uid="{24A9034C-E936-407F-966F-1AA370A7C232}"/>
    <cellStyle name="Percent 3 2 2 2 2 2 3 2" xfId="16196" xr:uid="{9D82D93B-D773-4573-918A-2E7787C9C322}"/>
    <cellStyle name="Percent 3 2 2 2 2 2 3 2 2" xfId="32853" xr:uid="{368E5A71-B152-40A5-A21B-1821DD08F545}"/>
    <cellStyle name="Percent 3 2 2 2 2 2 3 3" xfId="24525" xr:uid="{A622083E-B7D1-4BF4-B930-8EBBC878658E}"/>
    <cellStyle name="Percent 3 2 2 2 2 2 4" xfId="10644" xr:uid="{0A15488B-3108-440D-B143-B8E9BEC0FFD6}"/>
    <cellStyle name="Percent 3 2 2 2 2 2 4 2" xfId="27301" xr:uid="{B2FAC4F7-FDF1-4DDB-A066-4C123964DF44}"/>
    <cellStyle name="Percent 3 2 2 2 2 2 5" xfId="18973" xr:uid="{A0EA425F-58D6-4975-9A52-F296CD86A83C}"/>
    <cellStyle name="Percent 3 2 2 2 2 3" xfId="3763" xr:uid="{421F9DE7-BA9D-4670-8C26-9A76DAE57803}"/>
    <cellStyle name="Percent 3 2 2 2 2 3 2" xfId="12093" xr:uid="{1E39EE64-CE44-4762-98F5-4E257D71F5C3}"/>
    <cellStyle name="Percent 3 2 2 2 2 3 2 2" xfId="28750" xr:uid="{709FC57B-506C-426C-9C16-D952B2969BEC}"/>
    <cellStyle name="Percent 3 2 2 2 2 3 3" xfId="20422" xr:uid="{35614F09-735D-490B-A564-CB5E40611E95}"/>
    <cellStyle name="Percent 3 2 2 2 2 4" xfId="6539" xr:uid="{E2892C48-07F2-4DA2-A192-A9962AD04F5E}"/>
    <cellStyle name="Percent 3 2 2 2 2 4 2" xfId="14869" xr:uid="{0527E55D-A6FC-4283-9725-2030D4E37A78}"/>
    <cellStyle name="Percent 3 2 2 2 2 4 2 2" xfId="31526" xr:uid="{E678B1FD-4A84-4B21-AC75-E80E0E7E6936}"/>
    <cellStyle name="Percent 3 2 2 2 2 4 3" xfId="23198" xr:uid="{EA19ED40-65F6-4A24-A290-50C4F1B2613D}"/>
    <cellStyle name="Percent 3 2 2 2 2 5" xfId="9317" xr:uid="{7E5E9D0D-728F-4C1B-978E-93C1DB02D8C6}"/>
    <cellStyle name="Percent 3 2 2 2 2 5 2" xfId="25974" xr:uid="{49F9BD47-E83A-413E-B52F-783F7518BDC8}"/>
    <cellStyle name="Percent 3 2 2 2 2 6" xfId="17646" xr:uid="{7DF711AC-716F-4A27-BA01-8A390752715C}"/>
    <cellStyle name="Percent 3 2 2 2 3" xfId="1826" xr:uid="{0B104AEA-F184-42C7-8F1E-15F74DAF0814}"/>
    <cellStyle name="Percent 3 2 2 2 3 2" xfId="4616" xr:uid="{66F2B886-2784-44C9-8F5F-3D9CDB934147}"/>
    <cellStyle name="Percent 3 2 2 2 3 2 2" xfId="12946" xr:uid="{A2057EDF-C2E5-44EB-8798-0C31469088A5}"/>
    <cellStyle name="Percent 3 2 2 2 3 2 2 2" xfId="29603" xr:uid="{0715A75A-1916-4D6F-9AA7-E89CB7D8B28C}"/>
    <cellStyle name="Percent 3 2 2 2 3 2 3" xfId="21275" xr:uid="{AE794C59-E000-490A-880C-A9688F126143}"/>
    <cellStyle name="Percent 3 2 2 2 3 3" xfId="7392" xr:uid="{D23EC9E3-4359-46A7-B17B-1E2925F12D5C}"/>
    <cellStyle name="Percent 3 2 2 2 3 3 2" xfId="15722" xr:uid="{A7F26156-9EEA-4EE8-8E29-C458D35B7EF6}"/>
    <cellStyle name="Percent 3 2 2 2 3 3 2 2" xfId="32379" xr:uid="{1732E0CB-AE52-465C-89EC-DCF784E26049}"/>
    <cellStyle name="Percent 3 2 2 2 3 3 3" xfId="24051" xr:uid="{B5E696CF-66DC-4174-9A48-C4F7ACF20FA6}"/>
    <cellStyle name="Percent 3 2 2 2 3 4" xfId="10170" xr:uid="{30ED7A31-FD68-4E37-BA89-4DD7F7D22A84}"/>
    <cellStyle name="Percent 3 2 2 2 3 4 2" xfId="26827" xr:uid="{F8407B5F-1449-4811-AB61-3ABA74C33495}"/>
    <cellStyle name="Percent 3 2 2 2 3 5" xfId="18499" xr:uid="{4A64E8F5-4074-41BE-8AA6-8C8AEFD0A701}"/>
    <cellStyle name="Percent 3 2 2 2 4" xfId="3289" xr:uid="{379A0545-39A5-4B2B-A708-DA28A3B540F7}"/>
    <cellStyle name="Percent 3 2 2 2 4 2" xfId="11619" xr:uid="{7133C016-E5D5-4FD6-9892-133E4B07B833}"/>
    <cellStyle name="Percent 3 2 2 2 4 2 2" xfId="28276" xr:uid="{DEAA5AE3-E018-42AB-B9DA-84E97BD84160}"/>
    <cellStyle name="Percent 3 2 2 2 4 3" xfId="19948" xr:uid="{60DC183E-841B-43BD-8704-2C91FEAAE285}"/>
    <cellStyle name="Percent 3 2 2 2 5" xfId="6065" xr:uid="{39BA3D22-5ED2-45D2-9706-7BD6A24EC689}"/>
    <cellStyle name="Percent 3 2 2 2 5 2" xfId="14395" xr:uid="{9D553070-DF0E-4922-8BF9-D49ACE3284E9}"/>
    <cellStyle name="Percent 3 2 2 2 5 2 2" xfId="31052" xr:uid="{CD8C77CB-862D-4405-B6B8-4E21164FE9C9}"/>
    <cellStyle name="Percent 3 2 2 2 5 3" xfId="22724" xr:uid="{84F1FF30-BE75-4F3A-A5A7-C451EE5247F4}"/>
    <cellStyle name="Percent 3 2 2 2 6" xfId="8843" xr:uid="{DCEDBB6B-3C49-442D-877B-F92B577D7BA4}"/>
    <cellStyle name="Percent 3 2 2 2 6 2" xfId="25500" xr:uid="{8B515FF7-4F7A-4DDE-A384-BA9C98976712}"/>
    <cellStyle name="Percent 3 2 2 2 7" xfId="17172" xr:uid="{C4740785-639F-450F-9538-6BD0ABD96E00}"/>
    <cellStyle name="Percent 3 2 2 3" xfId="732" xr:uid="{F50A3867-F745-469C-A95C-BF7CB0DB47B3}"/>
    <cellStyle name="Percent 3 2 2 3 2" xfId="2062" xr:uid="{4F635EA2-2279-4BBA-BF0C-176748A9A711}"/>
    <cellStyle name="Percent 3 2 2 3 2 2" xfId="4852" xr:uid="{62EE99D1-EBEA-4024-9F86-1E4C36D2E30C}"/>
    <cellStyle name="Percent 3 2 2 3 2 2 2" xfId="13182" xr:uid="{EFC1845B-53E8-4A07-9510-C4A5EEDC4D75}"/>
    <cellStyle name="Percent 3 2 2 3 2 2 2 2" xfId="29839" xr:uid="{CC1EE1A1-4CF9-4DB7-805C-813BB2AC588B}"/>
    <cellStyle name="Percent 3 2 2 3 2 2 3" xfId="21511" xr:uid="{A3D53976-2F20-472A-BE02-78451F302450}"/>
    <cellStyle name="Percent 3 2 2 3 2 3" xfId="7628" xr:uid="{569EB491-21F1-4599-9616-9605C727B48F}"/>
    <cellStyle name="Percent 3 2 2 3 2 3 2" xfId="15958" xr:uid="{3E0E3BBB-F0AC-40C0-A403-013250B24D6D}"/>
    <cellStyle name="Percent 3 2 2 3 2 3 2 2" xfId="32615" xr:uid="{D697189E-2017-4411-ACA1-01A55E06547D}"/>
    <cellStyle name="Percent 3 2 2 3 2 3 3" xfId="24287" xr:uid="{CDF77CB7-4E18-4EFE-B048-8C880EE74429}"/>
    <cellStyle name="Percent 3 2 2 3 2 4" xfId="10406" xr:uid="{330DBCF6-4079-406B-94D1-7723D87E4D17}"/>
    <cellStyle name="Percent 3 2 2 3 2 4 2" xfId="27063" xr:uid="{70ADF48D-78A4-4213-9E92-5E65F7A91F03}"/>
    <cellStyle name="Percent 3 2 2 3 2 5" xfId="18735" xr:uid="{7855DC63-F5A4-4002-BC0C-9B1530D1A39A}"/>
    <cellStyle name="Percent 3 2 2 3 3" xfId="3525" xr:uid="{AEE954FC-3906-4F8F-B0E9-152C59683A66}"/>
    <cellStyle name="Percent 3 2 2 3 3 2" xfId="11855" xr:uid="{8CF2F9A9-3C88-415B-8600-B6B7DFA9F676}"/>
    <cellStyle name="Percent 3 2 2 3 3 2 2" xfId="28512" xr:uid="{DB25BF80-7182-4754-BFFB-839CB7F5FC91}"/>
    <cellStyle name="Percent 3 2 2 3 3 3" xfId="20184" xr:uid="{E129D26B-4C23-4322-99FE-37A9440A6B5D}"/>
    <cellStyle name="Percent 3 2 2 3 4" xfId="6301" xr:uid="{58012874-0CD1-4C4A-86AB-2F42F39D1F98}"/>
    <cellStyle name="Percent 3 2 2 3 4 2" xfId="14631" xr:uid="{474BE54F-B240-4013-A049-D9CBCF034D16}"/>
    <cellStyle name="Percent 3 2 2 3 4 2 2" xfId="31288" xr:uid="{D6C99DBF-914A-4C54-BAA8-B0713E1D1B42}"/>
    <cellStyle name="Percent 3 2 2 3 4 3" xfId="22960" xr:uid="{2EA9D4AE-C7A4-49E5-80AF-75F387D439F0}"/>
    <cellStyle name="Percent 3 2 2 3 5" xfId="9079" xr:uid="{64D32643-F83E-4010-83EF-0F64CBB26241}"/>
    <cellStyle name="Percent 3 2 2 3 5 2" xfId="25736" xr:uid="{99F983F7-0749-4BE9-8023-F724D003F5E1}"/>
    <cellStyle name="Percent 3 2 2 3 6" xfId="17408" xr:uid="{66CCB86E-2079-4E04-BAFE-26497392CD4B}"/>
    <cellStyle name="Percent 3 2 2 4" xfId="1209" xr:uid="{DE0351A2-6FD4-4EEF-A9C3-4FD97690295C}"/>
    <cellStyle name="Percent 3 2 2 4 2" xfId="2537" xr:uid="{CB7EFEFA-A167-4456-801E-206110C03C78}"/>
    <cellStyle name="Percent 3 2 2 4 2 2" xfId="5327" xr:uid="{E9AB072B-4391-44D4-9613-D97E274B1B93}"/>
    <cellStyle name="Percent 3 2 2 4 2 2 2" xfId="13657" xr:uid="{128CA339-1CDB-43D9-9CD1-123B020D68CE}"/>
    <cellStyle name="Percent 3 2 2 4 2 2 2 2" xfId="30314" xr:uid="{82E16779-792C-4724-ABDF-096845638858}"/>
    <cellStyle name="Percent 3 2 2 4 2 2 3" xfId="21986" xr:uid="{9D3B0037-3590-4A4B-AC0B-78BE676C077B}"/>
    <cellStyle name="Percent 3 2 2 4 2 3" xfId="8103" xr:uid="{9E418D0C-233A-4E84-927B-D3E97AF769D6}"/>
    <cellStyle name="Percent 3 2 2 4 2 3 2" xfId="16433" xr:uid="{81C4D128-4E3E-4D34-B7EC-66FF30DAD02C}"/>
    <cellStyle name="Percent 3 2 2 4 2 3 2 2" xfId="33090" xr:uid="{98078B28-AC4C-4689-BF05-080E1CC4909F}"/>
    <cellStyle name="Percent 3 2 2 4 2 3 3" xfId="24762" xr:uid="{FCD72AF5-A4D4-41C6-84F4-9C779CFBAF42}"/>
    <cellStyle name="Percent 3 2 2 4 2 4" xfId="10881" xr:uid="{3118CA4F-5FD8-4714-BE9A-CC9F919D906C}"/>
    <cellStyle name="Percent 3 2 2 4 2 4 2" xfId="27538" xr:uid="{DF9875AE-59A3-453D-A338-C6502B69235E}"/>
    <cellStyle name="Percent 3 2 2 4 2 5" xfId="19210" xr:uid="{CCCF7A0C-BD5D-4D00-8768-3EDE17451C55}"/>
    <cellStyle name="Percent 3 2 2 4 3" xfId="4000" xr:uid="{155F8DD4-EF7F-4E24-83C3-E4E144926DE3}"/>
    <cellStyle name="Percent 3 2 2 4 3 2" xfId="12330" xr:uid="{A2244172-6EF0-4B98-A5DB-5E208C7F9B2A}"/>
    <cellStyle name="Percent 3 2 2 4 3 2 2" xfId="28987" xr:uid="{4CAD0F1C-E6F2-4EB5-AF9A-3FDEE00C4C3F}"/>
    <cellStyle name="Percent 3 2 2 4 3 3" xfId="20659" xr:uid="{67964DD8-D25E-45D4-BDCD-739664A265B3}"/>
    <cellStyle name="Percent 3 2 2 4 4" xfId="6776" xr:uid="{55E02F4B-74DA-433A-BFBD-73D42A168E43}"/>
    <cellStyle name="Percent 3 2 2 4 4 2" xfId="15106" xr:uid="{3AB1D97C-6C62-410A-B48B-14DB923DC0BE}"/>
    <cellStyle name="Percent 3 2 2 4 4 2 2" xfId="31763" xr:uid="{9C6E80E2-11BE-4170-808D-DC115FD5F396}"/>
    <cellStyle name="Percent 3 2 2 4 4 3" xfId="23435" xr:uid="{153AE447-BA36-47E3-B0AE-7813D335675F}"/>
    <cellStyle name="Percent 3 2 2 4 5" xfId="9554" xr:uid="{03958588-9CDE-42FD-AE6B-B97437A389C0}"/>
    <cellStyle name="Percent 3 2 2 4 5 2" xfId="26211" xr:uid="{A24B7F63-FA75-436E-965F-DDB304127D07}"/>
    <cellStyle name="Percent 3 2 2 4 6" xfId="17883" xr:uid="{A3176407-E669-4A4D-8BC8-7A88A8A1F135}"/>
    <cellStyle name="Percent 3 2 2 5" xfId="1589" xr:uid="{EB482338-DB29-485F-9F94-2C00568B680F}"/>
    <cellStyle name="Percent 3 2 2 5 2" xfId="4379" xr:uid="{6744096D-5F7D-46B1-8B5E-BE11D0137307}"/>
    <cellStyle name="Percent 3 2 2 5 2 2" xfId="12709" xr:uid="{8798EEAC-20D1-44DA-B2A4-C00B8646E995}"/>
    <cellStyle name="Percent 3 2 2 5 2 2 2" xfId="29366" xr:uid="{CF78F577-ED8B-4D13-B6B4-513837C62040}"/>
    <cellStyle name="Percent 3 2 2 5 2 3" xfId="21038" xr:uid="{A597E34F-9D85-4C38-8C06-76B3BF6A93FD}"/>
    <cellStyle name="Percent 3 2 2 5 3" xfId="7155" xr:uid="{E3AE65A1-D1C1-46E8-8F4E-ABD876F99915}"/>
    <cellStyle name="Percent 3 2 2 5 3 2" xfId="15485" xr:uid="{34AFB152-9967-4037-BC91-F61052FE3A47}"/>
    <cellStyle name="Percent 3 2 2 5 3 2 2" xfId="32142" xr:uid="{30FBBA8F-DCCF-48A2-8C6B-466D6CAC917D}"/>
    <cellStyle name="Percent 3 2 2 5 3 3" xfId="23814" xr:uid="{4DB64E78-1920-4A92-A3D2-7582D3F86E83}"/>
    <cellStyle name="Percent 3 2 2 5 4" xfId="9933" xr:uid="{A98CA345-5C17-492A-A670-C7D1A0D58173}"/>
    <cellStyle name="Percent 3 2 2 5 4 2" xfId="26590" xr:uid="{1FB2E9C7-920C-47ED-B88A-6E048A197749}"/>
    <cellStyle name="Percent 3 2 2 5 5" xfId="18262" xr:uid="{778DCF96-4EC7-4C76-A200-CFAC501D5C9E}"/>
    <cellStyle name="Percent 3 2 2 6" xfId="3052" xr:uid="{B296C671-21ED-44A7-9C96-BC21A98638B6}"/>
    <cellStyle name="Percent 3 2 2 6 2" xfId="11382" xr:uid="{94DC6011-119C-4B1F-82D7-73D5FB3AAE9E}"/>
    <cellStyle name="Percent 3 2 2 6 2 2" xfId="28039" xr:uid="{C51E0EF1-108E-4AA8-A742-9CDFDDECA083}"/>
    <cellStyle name="Percent 3 2 2 6 3" xfId="19711" xr:uid="{DF5FEA18-C37B-4890-A062-BEE22822F418}"/>
    <cellStyle name="Percent 3 2 2 7" xfId="5828" xr:uid="{B789BEDA-80E0-4B1A-8F2B-34F9AB0A5C4F}"/>
    <cellStyle name="Percent 3 2 2 7 2" xfId="14158" xr:uid="{4895AD65-E89A-482D-9B6B-7DD2BED991EC}"/>
    <cellStyle name="Percent 3 2 2 7 2 2" xfId="30815" xr:uid="{3516AB3B-6CA7-467F-AED4-3E1D02860145}"/>
    <cellStyle name="Percent 3 2 2 7 3" xfId="22487" xr:uid="{7D87DADA-6A78-49B7-8CA5-F2D28BDAE941}"/>
    <cellStyle name="Percent 3 2 2 8" xfId="8606" xr:uid="{DCCE742F-2FFB-4DE8-B42E-47FF6D81DC91}"/>
    <cellStyle name="Percent 3 2 2 8 2" xfId="25263" xr:uid="{7015EA23-337B-476C-AECB-9E457C56F1D3}"/>
    <cellStyle name="Percent 3 2 2 9" xfId="16935" xr:uid="{F3602190-2D50-4B76-BC74-189EFCDE7093}"/>
    <cellStyle name="Percent 3 2 3" xfId="376" xr:uid="{4DEC81F8-E4B0-4F45-A2EB-C8C15EE62CFF}"/>
    <cellStyle name="Percent 3 2 3 2" xfId="854" xr:uid="{CFD76A74-5C00-478F-B883-95C5CA320695}"/>
    <cellStyle name="Percent 3 2 3 2 2" xfId="2182" xr:uid="{4C01C723-D767-4915-94F9-F3D36A92F177}"/>
    <cellStyle name="Percent 3 2 3 2 2 2" xfId="4972" xr:uid="{3FBDAA10-72D5-492E-B2BC-3BD5C4E21A31}"/>
    <cellStyle name="Percent 3 2 3 2 2 2 2" xfId="13302" xr:uid="{0E5D98D5-D29E-47FE-9AEB-B8F8EDAF5C71}"/>
    <cellStyle name="Percent 3 2 3 2 2 2 2 2" xfId="29959" xr:uid="{CFD926DE-3AD8-442D-935D-6C055EE47E56}"/>
    <cellStyle name="Percent 3 2 3 2 2 2 3" xfId="21631" xr:uid="{29149EE3-6F8C-4A38-9834-A4258CB50822}"/>
    <cellStyle name="Percent 3 2 3 2 2 3" xfId="7748" xr:uid="{46ABCF30-6A29-4406-8199-583512677E6F}"/>
    <cellStyle name="Percent 3 2 3 2 2 3 2" xfId="16078" xr:uid="{E4D0833E-9785-4B95-BC21-E528B8370727}"/>
    <cellStyle name="Percent 3 2 3 2 2 3 2 2" xfId="32735" xr:uid="{3539C828-B632-400C-B86F-939B0996424F}"/>
    <cellStyle name="Percent 3 2 3 2 2 3 3" xfId="24407" xr:uid="{C2BC47D4-D49F-4D9D-8F4B-869E4B2AB0FF}"/>
    <cellStyle name="Percent 3 2 3 2 2 4" xfId="10526" xr:uid="{53901FF6-5C7B-42D9-AF87-92DB68F66853}"/>
    <cellStyle name="Percent 3 2 3 2 2 4 2" xfId="27183" xr:uid="{3256A5DC-9C65-45F5-8D58-64A488DE1E27}"/>
    <cellStyle name="Percent 3 2 3 2 2 5" xfId="18855" xr:uid="{0B14C205-AC90-4D58-BE9A-F769855D2C0B}"/>
    <cellStyle name="Percent 3 2 3 2 3" xfId="3645" xr:uid="{4391F3AE-93B2-4F46-870B-7EB936BDF871}"/>
    <cellStyle name="Percent 3 2 3 2 3 2" xfId="11975" xr:uid="{5B9C2E08-5F38-43DE-A86E-1347E2A1219C}"/>
    <cellStyle name="Percent 3 2 3 2 3 2 2" xfId="28632" xr:uid="{1CC73DEA-395E-44AF-83C8-788BFB069DFB}"/>
    <cellStyle name="Percent 3 2 3 2 3 3" xfId="20304" xr:uid="{5D642AC6-CE31-42F0-842C-C1E6B3F27357}"/>
    <cellStyle name="Percent 3 2 3 2 4" xfId="6421" xr:uid="{B0843288-1627-420F-9266-6191B6B5363A}"/>
    <cellStyle name="Percent 3 2 3 2 4 2" xfId="14751" xr:uid="{5D5D2FFD-92B2-41ED-814C-88DD6F7ADD4C}"/>
    <cellStyle name="Percent 3 2 3 2 4 2 2" xfId="31408" xr:uid="{14927C60-AB6C-4161-8272-B749E92B8FD2}"/>
    <cellStyle name="Percent 3 2 3 2 4 3" xfId="23080" xr:uid="{DD34EAB8-E986-4E2E-AF05-C46C7FE4B731}"/>
    <cellStyle name="Percent 3 2 3 2 5" xfId="9199" xr:uid="{C1D30235-57B9-435E-BA6F-0AED63AECFB8}"/>
    <cellStyle name="Percent 3 2 3 2 5 2" xfId="25856" xr:uid="{C2C1D086-9578-49B1-9FF4-7A53BDAE6572}"/>
    <cellStyle name="Percent 3 2 3 2 6" xfId="17528" xr:uid="{ED30C84E-3917-4F1F-8025-366E981F3CEE}"/>
    <cellStyle name="Percent 3 2 3 3" xfId="1706" xr:uid="{63A771F9-52E9-4CC6-9286-431C3A1ABF2B}"/>
    <cellStyle name="Percent 3 2 3 3 2" xfId="4496" xr:uid="{1EDB3921-0308-470F-8072-CDB814B46F8B}"/>
    <cellStyle name="Percent 3 2 3 3 2 2" xfId="12826" xr:uid="{328F5913-91B7-4822-85A2-1DDA2FBBC9A8}"/>
    <cellStyle name="Percent 3 2 3 3 2 2 2" xfId="29483" xr:uid="{CE992C70-15B5-4584-84BF-6B044641CBB1}"/>
    <cellStyle name="Percent 3 2 3 3 2 3" xfId="21155" xr:uid="{D258DC21-8915-45E1-956A-022F6955DF68}"/>
    <cellStyle name="Percent 3 2 3 3 3" xfId="7272" xr:uid="{2F5B8348-FEF0-46DC-BD89-6CCD4C05AF18}"/>
    <cellStyle name="Percent 3 2 3 3 3 2" xfId="15602" xr:uid="{F60BA145-0617-43CB-96DB-B3F05C63BD18}"/>
    <cellStyle name="Percent 3 2 3 3 3 2 2" xfId="32259" xr:uid="{09A8E4E6-2D02-40F4-96C2-8329463497C0}"/>
    <cellStyle name="Percent 3 2 3 3 3 3" xfId="23931" xr:uid="{61C10E78-BB6F-48B2-954E-DDE7EDE373F4}"/>
    <cellStyle name="Percent 3 2 3 3 4" xfId="10050" xr:uid="{B775E5A0-2A96-4B15-BDEA-C6B2FD2F0B38}"/>
    <cellStyle name="Percent 3 2 3 3 4 2" xfId="26707" xr:uid="{5A0D1166-A148-4214-A774-ADAA8025C2CB}"/>
    <cellStyle name="Percent 3 2 3 3 5" xfId="18379" xr:uid="{8A2D913B-4E3A-4E73-928B-07125AD528B7}"/>
    <cellStyle name="Percent 3 2 3 4" xfId="3169" xr:uid="{729F23F4-1564-4479-A792-26E355EE354C}"/>
    <cellStyle name="Percent 3 2 3 4 2" xfId="11499" xr:uid="{DB89C711-AC8A-405A-863D-8EEA78C379BE}"/>
    <cellStyle name="Percent 3 2 3 4 2 2" xfId="28156" xr:uid="{2815A6FA-B088-4C13-BDB2-32D9118386CC}"/>
    <cellStyle name="Percent 3 2 3 4 3" xfId="19828" xr:uid="{7B08729E-0522-4379-AD66-61B8FCFEBA72}"/>
    <cellStyle name="Percent 3 2 3 5" xfId="5945" xr:uid="{E5C0E4F9-0DF0-4D21-9967-E0D6EC61A478}"/>
    <cellStyle name="Percent 3 2 3 5 2" xfId="14275" xr:uid="{7E708A24-62C2-4CB3-8C99-D7F8A4641606}"/>
    <cellStyle name="Percent 3 2 3 5 2 2" xfId="30932" xr:uid="{B35ADE24-D869-4C59-8C2F-94FC8CFFC94D}"/>
    <cellStyle name="Percent 3 2 3 5 3" xfId="22604" xr:uid="{BBA1A918-8D56-4F5D-8687-5B74B3D67F1D}"/>
    <cellStyle name="Percent 3 2 3 6" xfId="8723" xr:uid="{DE4F4C93-97A0-4ED7-828D-33B5FDC1CD41}"/>
    <cellStyle name="Percent 3 2 3 6 2" xfId="25380" xr:uid="{B218F176-1915-4BC7-835F-F82554BD3E24}"/>
    <cellStyle name="Percent 3 2 3 7" xfId="17052" xr:uid="{72E85077-9CE8-4748-9BF9-58FC5778E8D5}"/>
    <cellStyle name="Percent 3 2 4" xfId="612" xr:uid="{0030DCB4-BA0B-4B70-8C91-72D447B4EB28}"/>
    <cellStyle name="Percent 3 2 4 2" xfId="1942" xr:uid="{046A1D93-8EAE-4D05-AE56-C4247375761F}"/>
    <cellStyle name="Percent 3 2 4 2 2" xfId="4732" xr:uid="{C2F13013-ACF0-4BB2-9342-11F94641DBD3}"/>
    <cellStyle name="Percent 3 2 4 2 2 2" xfId="13062" xr:uid="{FC814997-E341-4324-AC80-BF11AB791016}"/>
    <cellStyle name="Percent 3 2 4 2 2 2 2" xfId="29719" xr:uid="{29D10B73-DB80-43B6-AB0C-4957A44A3F74}"/>
    <cellStyle name="Percent 3 2 4 2 2 3" xfId="21391" xr:uid="{E6A522BE-CEF6-43A8-B171-E34A8E2B7943}"/>
    <cellStyle name="Percent 3 2 4 2 3" xfId="7508" xr:uid="{BA9C4DA9-633E-47F3-81DE-1D4012D67316}"/>
    <cellStyle name="Percent 3 2 4 2 3 2" xfId="15838" xr:uid="{A0C58110-5662-4EF5-80D9-BDF58ED8A4E1}"/>
    <cellStyle name="Percent 3 2 4 2 3 2 2" xfId="32495" xr:uid="{AD85866F-51F2-41B4-9B78-F5B095294C4A}"/>
    <cellStyle name="Percent 3 2 4 2 3 3" xfId="24167" xr:uid="{5275E88A-2361-48D8-A12F-3298B6381950}"/>
    <cellStyle name="Percent 3 2 4 2 4" xfId="10286" xr:uid="{9218924C-0F55-462C-AA13-12E7273B0ADC}"/>
    <cellStyle name="Percent 3 2 4 2 4 2" xfId="26943" xr:uid="{AB835C7E-0B49-4960-8F80-86C62AC9F904}"/>
    <cellStyle name="Percent 3 2 4 2 5" xfId="18615" xr:uid="{DF6FD4F8-C620-4303-93A1-D18CD2DBC35C}"/>
    <cellStyle name="Percent 3 2 4 3" xfId="3405" xr:uid="{A3E3A417-BB01-4EF4-B5D8-0B1698308475}"/>
    <cellStyle name="Percent 3 2 4 3 2" xfId="11735" xr:uid="{719031DA-F1CC-489B-83D8-69F883D518D4}"/>
    <cellStyle name="Percent 3 2 4 3 2 2" xfId="28392" xr:uid="{73F8E9C4-57E3-42F1-BD44-93A6B097EB74}"/>
    <cellStyle name="Percent 3 2 4 3 3" xfId="20064" xr:uid="{B454B410-B650-46FA-8B75-FF35F503F31E}"/>
    <cellStyle name="Percent 3 2 4 4" xfId="6181" xr:uid="{1CA82DCA-E8E7-4907-828B-63CC62E7D657}"/>
    <cellStyle name="Percent 3 2 4 4 2" xfId="14511" xr:uid="{22A09486-841A-42BB-8FB5-F855E4FCD801}"/>
    <cellStyle name="Percent 3 2 4 4 2 2" xfId="31168" xr:uid="{E5C8EE2C-952C-44E8-A88E-C0E7F7DF7B6B}"/>
    <cellStyle name="Percent 3 2 4 4 3" xfId="22840" xr:uid="{F6B1174F-81FA-4C66-BFD0-CE378FE56883}"/>
    <cellStyle name="Percent 3 2 4 5" xfId="8959" xr:uid="{1FA1EF7A-069B-430C-B92C-9808D1601F57}"/>
    <cellStyle name="Percent 3 2 4 5 2" xfId="25616" xr:uid="{18888780-D341-4AB8-A381-92C89192280A}"/>
    <cellStyle name="Percent 3 2 4 6" xfId="17288" xr:uid="{F4446BD4-091C-4510-974A-446429014CA7}"/>
    <cellStyle name="Percent 3 2 5" xfId="1089" xr:uid="{07A26A87-5E68-41B9-AF7E-D65D1228F1CC}"/>
    <cellStyle name="Percent 3 2 5 2" xfId="2417" xr:uid="{5776DBFE-86D8-4139-80EA-1DF0CDD4BA79}"/>
    <cellStyle name="Percent 3 2 5 2 2" xfId="5207" xr:uid="{18A99326-9296-4CD3-B3C9-39FE8B0C2F63}"/>
    <cellStyle name="Percent 3 2 5 2 2 2" xfId="13537" xr:uid="{B3AB9C7D-EC4C-4BC9-8462-AF839EB664D9}"/>
    <cellStyle name="Percent 3 2 5 2 2 2 2" xfId="30194" xr:uid="{7A298936-993D-45C5-BDD5-D3CBCFBBF828}"/>
    <cellStyle name="Percent 3 2 5 2 2 3" xfId="21866" xr:uid="{424B9578-0B93-4EFC-8887-8F249EFBC8E2}"/>
    <cellStyle name="Percent 3 2 5 2 3" xfId="7983" xr:uid="{2A3EBA95-B96C-46D1-9BCF-A838BF3E76DC}"/>
    <cellStyle name="Percent 3 2 5 2 3 2" xfId="16313" xr:uid="{E2249EF0-8F64-40F7-9133-DCA8E841F3A1}"/>
    <cellStyle name="Percent 3 2 5 2 3 2 2" xfId="32970" xr:uid="{D406B7A1-6923-4815-8E1C-A22C107804FD}"/>
    <cellStyle name="Percent 3 2 5 2 3 3" xfId="24642" xr:uid="{9C4E063F-E65B-41F8-BB41-2C447D4A98D4}"/>
    <cellStyle name="Percent 3 2 5 2 4" xfId="10761" xr:uid="{68880D38-D39A-4CAE-AF97-FAE66C643B3A}"/>
    <cellStyle name="Percent 3 2 5 2 4 2" xfId="27418" xr:uid="{20CD7FEB-CFED-4AB6-99B5-918D4B6063D6}"/>
    <cellStyle name="Percent 3 2 5 2 5" xfId="19090" xr:uid="{67B4E107-2CFE-43A5-B1AF-DF6F24596CD3}"/>
    <cellStyle name="Percent 3 2 5 3" xfId="3880" xr:uid="{F1374A47-C727-43F5-A211-EDC57E260495}"/>
    <cellStyle name="Percent 3 2 5 3 2" xfId="12210" xr:uid="{CFEC5D38-861F-4FB6-94ED-DFF9E60CB66E}"/>
    <cellStyle name="Percent 3 2 5 3 2 2" xfId="28867" xr:uid="{9B2FB5F3-0952-4C9C-932D-92BCCCA4BFC1}"/>
    <cellStyle name="Percent 3 2 5 3 3" xfId="20539" xr:uid="{72B7CD1C-F3B6-4D16-A76E-5CF633A6E69F}"/>
    <cellStyle name="Percent 3 2 5 4" xfId="6656" xr:uid="{215AD0A5-FCA5-430C-B7EF-F204884DDAC2}"/>
    <cellStyle name="Percent 3 2 5 4 2" xfId="14986" xr:uid="{D84B0BD5-B434-48CD-8EBA-AD212CF7A2DA}"/>
    <cellStyle name="Percent 3 2 5 4 2 2" xfId="31643" xr:uid="{43B20000-7E97-40F7-8B86-134F14C58394}"/>
    <cellStyle name="Percent 3 2 5 4 3" xfId="23315" xr:uid="{8D2A01DD-C0FF-4C88-8C5C-273AD6DCB093}"/>
    <cellStyle name="Percent 3 2 5 5" xfId="9434" xr:uid="{1016E7D9-151B-4670-BCF4-F91C0F8F0BAA}"/>
    <cellStyle name="Percent 3 2 5 5 2" xfId="26091" xr:uid="{7DE50054-6307-48B8-83FC-E50B859E39F6}"/>
    <cellStyle name="Percent 3 2 5 6" xfId="17763" xr:uid="{C62394AD-C557-4DF4-AB69-D83523E18D68}"/>
    <cellStyle name="Percent 3 2 6" xfId="1354" xr:uid="{B1EB71CB-AE8C-4BAC-8700-3D42A0514FBF}"/>
    <cellStyle name="Percent 3 2 6 2" xfId="2682" xr:uid="{802C460B-76BB-4AEA-8C60-96F5E165C8EA}"/>
    <cellStyle name="Percent 3 2 6 2 2" xfId="5472" xr:uid="{4693EB34-5026-4D0E-A59E-51C762770F4D}"/>
    <cellStyle name="Percent 3 2 6 2 2 2" xfId="13802" xr:uid="{C6FD3762-F8E9-434A-9748-E3BE45BD8821}"/>
    <cellStyle name="Percent 3 2 6 2 2 2 2" xfId="30459" xr:uid="{284659A2-E656-4516-AB65-611AEAC37FA0}"/>
    <cellStyle name="Percent 3 2 6 2 2 3" xfId="22131" xr:uid="{788E0DC6-0059-4DCB-AC51-D8E14A842203}"/>
    <cellStyle name="Percent 3 2 6 2 3" xfId="8248" xr:uid="{E51493F3-BC0B-498C-80C9-834747F2C087}"/>
    <cellStyle name="Percent 3 2 6 2 3 2" xfId="16578" xr:uid="{440D3C51-B374-4B68-89D5-1F9508A15117}"/>
    <cellStyle name="Percent 3 2 6 2 3 2 2" xfId="33235" xr:uid="{D7D35BD2-A716-433E-87AB-6FE496A5D69E}"/>
    <cellStyle name="Percent 3 2 6 2 3 3" xfId="24907" xr:uid="{F7EA2F3F-1A68-402D-9D9A-78CF189EC7C5}"/>
    <cellStyle name="Percent 3 2 6 2 4" xfId="11026" xr:uid="{BB464145-4BDA-48AA-B772-8E3FFA2533B9}"/>
    <cellStyle name="Percent 3 2 6 2 4 2" xfId="27683" xr:uid="{964E93E1-F90B-4121-A481-012CD45F3181}"/>
    <cellStyle name="Percent 3 2 6 2 5" xfId="19355" xr:uid="{DF3EC000-0329-4DDF-8E26-C1DE4EC05B69}"/>
    <cellStyle name="Percent 3 2 6 3" xfId="4145" xr:uid="{AF4D9A28-E822-4AF9-8B3D-1DB765600227}"/>
    <cellStyle name="Percent 3 2 6 3 2" xfId="12475" xr:uid="{C5AB09A5-66F7-46E1-A3D4-FC04AF8166F0}"/>
    <cellStyle name="Percent 3 2 6 3 2 2" xfId="29132" xr:uid="{700D66E1-43E4-4379-89C9-5132C5C31886}"/>
    <cellStyle name="Percent 3 2 6 3 3" xfId="20804" xr:uid="{92B3D0E7-E68B-4BF5-B576-BEAC3383B8B8}"/>
    <cellStyle name="Percent 3 2 6 4" xfId="6921" xr:uid="{C3CEB630-D334-4953-9912-C370DD9125E0}"/>
    <cellStyle name="Percent 3 2 6 4 2" xfId="15251" xr:uid="{B9DA52F7-FB12-4C48-8236-1C58BD25AD22}"/>
    <cellStyle name="Percent 3 2 6 4 2 2" xfId="31908" xr:uid="{0618ED9E-A5F3-48BC-B646-CBDCEE22C712}"/>
    <cellStyle name="Percent 3 2 6 4 3" xfId="23580" xr:uid="{51441D45-A95B-4788-85F5-523218241FFD}"/>
    <cellStyle name="Percent 3 2 6 5" xfId="9699" xr:uid="{9488B8A1-E804-4AAD-A25B-C066DF3B7BB7}"/>
    <cellStyle name="Percent 3 2 6 5 2" xfId="26356" xr:uid="{A923A38D-E8A2-496C-A366-989DF6B10D06}"/>
    <cellStyle name="Percent 3 2 6 6" xfId="18028" xr:uid="{C62D34CD-1855-456E-A3E2-A8ED0D20369A}"/>
    <cellStyle name="Percent 3 2 7" xfId="1469" xr:uid="{954DA7B5-B80A-4A9A-B5C0-8B4A3A41EA57}"/>
    <cellStyle name="Percent 3 2 7 2" xfId="4259" xr:uid="{4D71B6A9-BD5A-4F03-B606-F464DEE73065}"/>
    <cellStyle name="Percent 3 2 7 2 2" xfId="12589" xr:uid="{930CADB5-F111-4094-B753-233963B6AB37}"/>
    <cellStyle name="Percent 3 2 7 2 2 2" xfId="29246" xr:uid="{5A98DCA8-0D09-4A3C-A71A-237CA57FD65C}"/>
    <cellStyle name="Percent 3 2 7 2 3" xfId="20918" xr:uid="{70F41838-C8DC-48BC-9BAD-4B08EEB23ECE}"/>
    <cellStyle name="Percent 3 2 7 3" xfId="7035" xr:uid="{E480DE10-420B-420A-863A-46791ACF7BF0}"/>
    <cellStyle name="Percent 3 2 7 3 2" xfId="15365" xr:uid="{28A01E47-85D1-43A0-86E9-BCCDC841FDA8}"/>
    <cellStyle name="Percent 3 2 7 3 2 2" xfId="32022" xr:uid="{92527A4A-99BD-4043-9007-69E06599BAD2}"/>
    <cellStyle name="Percent 3 2 7 3 3" xfId="23694" xr:uid="{39F335D3-FD87-499F-BAAE-B60AE9241869}"/>
    <cellStyle name="Percent 3 2 7 4" xfId="9813" xr:uid="{E5463CEB-3003-43DD-861E-5CF1F463C472}"/>
    <cellStyle name="Percent 3 2 7 4 2" xfId="26470" xr:uid="{FEA78E93-5868-4E09-A8BA-14107A3A85F3}"/>
    <cellStyle name="Percent 3 2 7 5" xfId="18142" xr:uid="{1A685953-0E48-49EF-AEF7-E3A91449E5BD}"/>
    <cellStyle name="Percent 3 2 8" xfId="2932" xr:uid="{D52B26EF-3432-438B-B8F9-7837EC5B0179}"/>
    <cellStyle name="Percent 3 2 8 2" xfId="11262" xr:uid="{744C77B7-9548-4BD6-859C-0579C4C2A36D}"/>
    <cellStyle name="Percent 3 2 8 2 2" xfId="27919" xr:uid="{6AF0C7E5-69B6-4A76-B17F-6E31537B4FBE}"/>
    <cellStyle name="Percent 3 2 8 3" xfId="19591" xr:uid="{00A8CC1C-2FCF-4771-81F9-0C15456F07E8}"/>
    <cellStyle name="Percent 3 2 9" xfId="5708" xr:uid="{F7BD94F9-4AF4-4443-AB17-2E0FDB608435}"/>
    <cellStyle name="Percent 3 2 9 2" xfId="14038" xr:uid="{E8772F1F-D37B-49BC-81F7-B9245E792962}"/>
    <cellStyle name="Percent 3 2 9 2 2" xfId="30695" xr:uid="{367D9393-E7E6-4C3D-B1C6-30CC281A197F}"/>
    <cellStyle name="Percent 3 2 9 3" xfId="22367" xr:uid="{943746CE-E7A3-4893-B8C7-12AC377440F2}"/>
    <cellStyle name="Percent 3 3" xfId="192" xr:uid="{0BF2831B-77FB-4F5F-81CA-205301D91D0C}"/>
    <cellStyle name="Percent 3 3 10" xfId="36168" xr:uid="{F01EB68C-D766-4135-B637-13870A5DA9E8}"/>
    <cellStyle name="Percent 3 3 2" xfId="434" xr:uid="{E323B5EE-D594-45A8-910E-72955C65AA58}"/>
    <cellStyle name="Percent 3 3 2 2" xfId="911" xr:uid="{8FDAC4C1-0FE4-464F-9176-FB0928C53FA8}"/>
    <cellStyle name="Percent 3 3 2 2 2" xfId="2239" xr:uid="{0B62B24F-873C-4EAB-A69B-B8114F1159E5}"/>
    <cellStyle name="Percent 3 3 2 2 2 2" xfId="5029" xr:uid="{972E1AB8-4A3B-4A98-8FE0-1121FDC6AAA3}"/>
    <cellStyle name="Percent 3 3 2 2 2 2 2" xfId="13359" xr:uid="{2725C9D8-49E3-419A-BF02-8C6533E398AE}"/>
    <cellStyle name="Percent 3 3 2 2 2 2 2 2" xfId="30016" xr:uid="{D391DD8B-6A00-4861-ADEA-48020BABC1AD}"/>
    <cellStyle name="Percent 3 3 2 2 2 2 3" xfId="21688" xr:uid="{458E9E72-91C9-4EC0-A9CA-B6F58D7A6CE0}"/>
    <cellStyle name="Percent 3 3 2 2 2 3" xfId="7805" xr:uid="{366E5DCA-3CCD-4121-A627-561223FDDF64}"/>
    <cellStyle name="Percent 3 3 2 2 2 3 2" xfId="16135" xr:uid="{7831353C-C617-41E7-A322-6A48D67BB8D3}"/>
    <cellStyle name="Percent 3 3 2 2 2 3 2 2" xfId="32792" xr:uid="{7B221B64-3BA5-42A4-A5AD-E793CF9F5CF6}"/>
    <cellStyle name="Percent 3 3 2 2 2 3 3" xfId="24464" xr:uid="{77DB7D4B-51E5-4210-916F-68E541DA675D}"/>
    <cellStyle name="Percent 3 3 2 2 2 4" xfId="10583" xr:uid="{9933ACB2-3C4C-40AA-9080-BF27C590F5E4}"/>
    <cellStyle name="Percent 3 3 2 2 2 4 2" xfId="27240" xr:uid="{CC2220EA-1394-4A54-813C-A087004E77FE}"/>
    <cellStyle name="Percent 3 3 2 2 2 5" xfId="18912" xr:uid="{0E01535F-4D99-4344-8670-3E808C6F6DC8}"/>
    <cellStyle name="Percent 3 3 2 2 3" xfId="3702" xr:uid="{8DE7C0CC-6FAF-4C04-B424-4E0FBE090972}"/>
    <cellStyle name="Percent 3 3 2 2 3 2" xfId="12032" xr:uid="{FA0D694F-9238-4F5D-B2B0-67C1E0C67DC6}"/>
    <cellStyle name="Percent 3 3 2 2 3 2 2" xfId="28689" xr:uid="{A4C2F2D7-78CB-4A05-AB4A-55D98ED9CECE}"/>
    <cellStyle name="Percent 3 3 2 2 3 3" xfId="20361" xr:uid="{F446E164-03D6-4BC2-8D5B-DEBD6D71E980}"/>
    <cellStyle name="Percent 3 3 2 2 4" xfId="6478" xr:uid="{0B903822-83EC-4117-82E4-88407313FEB1}"/>
    <cellStyle name="Percent 3 3 2 2 4 2" xfId="14808" xr:uid="{CAFDEBC0-ECA4-4E19-91E3-082F68C3E133}"/>
    <cellStyle name="Percent 3 3 2 2 4 2 2" xfId="31465" xr:uid="{F1BDAD0E-6D0A-4B54-8E8B-43D0537119C9}"/>
    <cellStyle name="Percent 3 3 2 2 4 3" xfId="23137" xr:uid="{5689723F-6B9D-4C6A-88CC-E5A0851DD284}"/>
    <cellStyle name="Percent 3 3 2 2 5" xfId="9256" xr:uid="{746624D6-D874-4C84-A76A-BE349319D596}"/>
    <cellStyle name="Percent 3 3 2 2 5 2" xfId="25913" xr:uid="{9B857D79-A474-4552-A5AC-D23EEA9CFF30}"/>
    <cellStyle name="Percent 3 3 2 2 6" xfId="17585" xr:uid="{205846D9-C68E-48A9-8D9B-FE2EADB79427}"/>
    <cellStyle name="Percent 3 3 2 3" xfId="1764" xr:uid="{F80A6EB2-67C7-4E99-9014-87F360C3A8D3}"/>
    <cellStyle name="Percent 3 3 2 3 2" xfId="4554" xr:uid="{50058682-3776-48F4-A86C-39DD66CF0B38}"/>
    <cellStyle name="Percent 3 3 2 3 2 2" xfId="12884" xr:uid="{572D1040-3498-4E8C-ABBE-6D74228048CA}"/>
    <cellStyle name="Percent 3 3 2 3 2 2 2" xfId="29541" xr:uid="{69876B0D-9438-4013-9DDD-3A370E6C6184}"/>
    <cellStyle name="Percent 3 3 2 3 2 3" xfId="21213" xr:uid="{CA6F4036-6C2B-42E2-BA23-6812ED0D7060}"/>
    <cellStyle name="Percent 3 3 2 3 3" xfId="7330" xr:uid="{CDD02EDC-FF4B-4142-8832-842A27C2D98A}"/>
    <cellStyle name="Percent 3 3 2 3 3 2" xfId="15660" xr:uid="{8EAA53CA-A76A-4B62-A9D2-6618CF5EA565}"/>
    <cellStyle name="Percent 3 3 2 3 3 2 2" xfId="32317" xr:uid="{C404535F-EE6F-401C-A2DB-C44EB7426AFC}"/>
    <cellStyle name="Percent 3 3 2 3 3 3" xfId="23989" xr:uid="{4D80374B-49FD-47FA-AE88-0A3DEC0C4C9B}"/>
    <cellStyle name="Percent 3 3 2 3 4" xfId="10108" xr:uid="{7BD620CF-6BD5-4210-8F70-2E99925426D4}"/>
    <cellStyle name="Percent 3 3 2 3 4 2" xfId="26765" xr:uid="{131B14A4-70AB-4DDB-838F-D2BD4FFCBEAA}"/>
    <cellStyle name="Percent 3 3 2 3 5" xfId="18437" xr:uid="{6E8B1FF5-CB49-4587-A48A-CACBD8444B48}"/>
    <cellStyle name="Percent 3 3 2 4" xfId="3227" xr:uid="{375C3707-45A5-4433-B357-37ED3E1FF048}"/>
    <cellStyle name="Percent 3 3 2 4 2" xfId="11557" xr:uid="{2C8CD04D-4AF3-4FC4-993F-490DC8C4F22A}"/>
    <cellStyle name="Percent 3 3 2 4 2 2" xfId="28214" xr:uid="{3465A330-10AF-4C48-B494-811CCB46FF30}"/>
    <cellStyle name="Percent 3 3 2 4 3" xfId="19886" xr:uid="{57A1A498-6F54-4FCF-96CA-0B0EFE11B6FD}"/>
    <cellStyle name="Percent 3 3 2 5" xfId="6003" xr:uid="{FB4A6705-5DEA-4F5D-84E6-D9B67929A55F}"/>
    <cellStyle name="Percent 3 3 2 5 2" xfId="14333" xr:uid="{536D99AE-0418-404C-A41E-7EAEEA009728}"/>
    <cellStyle name="Percent 3 3 2 5 2 2" xfId="30990" xr:uid="{757FFDEB-F686-4ED0-A589-C3E57C36AB4D}"/>
    <cellStyle name="Percent 3 3 2 5 3" xfId="22662" xr:uid="{BEE09C53-80F9-4001-95EB-F63AFEB471DB}"/>
    <cellStyle name="Percent 3 3 2 6" xfId="8781" xr:uid="{FDF03AAD-BCEC-445F-A8BA-B9A0EEE8A934}"/>
    <cellStyle name="Percent 3 3 2 6 2" xfId="25438" xr:uid="{3A522771-FA23-4D87-A3E4-D7AA845E76DA}"/>
    <cellStyle name="Percent 3 3 2 7" xfId="17110" xr:uid="{6B8AD74C-8AE5-410C-BE50-5D54DAC7B65F}"/>
    <cellStyle name="Percent 3 3 3" xfId="670" xr:uid="{09A6FFD7-2DBD-48A0-83D2-F758881A9286}"/>
    <cellStyle name="Percent 3 3 3 2" xfId="2000" xr:uid="{356E2A96-B68E-459C-A1C4-18ACB3752A04}"/>
    <cellStyle name="Percent 3 3 3 2 2" xfId="4790" xr:uid="{15264AB1-3420-4BBA-BB86-6E8D9EC793AD}"/>
    <cellStyle name="Percent 3 3 3 2 2 2" xfId="13120" xr:uid="{D58F03F3-7728-49B8-8F3B-EC54C4783FC1}"/>
    <cellStyle name="Percent 3 3 3 2 2 2 2" xfId="29777" xr:uid="{484A71E8-9287-4938-851B-A4D2012505C4}"/>
    <cellStyle name="Percent 3 3 3 2 2 3" xfId="21449" xr:uid="{96EB561C-3005-4A36-86D4-CFC3C2AD4369}"/>
    <cellStyle name="Percent 3 3 3 2 3" xfId="7566" xr:uid="{ABBC0C3A-CD86-4948-BFC1-B99A09AD69AB}"/>
    <cellStyle name="Percent 3 3 3 2 3 2" xfId="15896" xr:uid="{DD9E3D2E-FA7C-473B-9880-4DE155978697}"/>
    <cellStyle name="Percent 3 3 3 2 3 2 2" xfId="32553" xr:uid="{41740897-BF1D-4E28-96C0-539F82A8CFFD}"/>
    <cellStyle name="Percent 3 3 3 2 3 3" xfId="24225" xr:uid="{2B241516-5AC2-490D-AA6F-9F9379B8D734}"/>
    <cellStyle name="Percent 3 3 3 2 4" xfId="10344" xr:uid="{4ECDBFB8-9DD3-4259-ABCC-055EC76A0FFC}"/>
    <cellStyle name="Percent 3 3 3 2 4 2" xfId="27001" xr:uid="{6E31F344-D2A1-4C6A-9AAC-65B1480912C9}"/>
    <cellStyle name="Percent 3 3 3 2 5" xfId="18673" xr:uid="{B782EAF1-A100-44D7-8064-42A7AFF4B88F}"/>
    <cellStyle name="Percent 3 3 3 3" xfId="3463" xr:uid="{1B7044EB-33A1-474B-AC1E-95DF91F2450E}"/>
    <cellStyle name="Percent 3 3 3 3 2" xfId="11793" xr:uid="{28AF97FA-1A98-4E03-90C9-B45676C88670}"/>
    <cellStyle name="Percent 3 3 3 3 2 2" xfId="28450" xr:uid="{5B24E8DE-0D8F-4D8E-BE5C-0F9FF758C861}"/>
    <cellStyle name="Percent 3 3 3 3 3" xfId="20122" xr:uid="{32A64C1B-2352-4230-8373-6C985821A47B}"/>
    <cellStyle name="Percent 3 3 3 4" xfId="6239" xr:uid="{C4E71434-CFC9-4C16-827B-0BAA0FEE4323}"/>
    <cellStyle name="Percent 3 3 3 4 2" xfId="14569" xr:uid="{90E0C300-3E63-4416-94A9-3D8F285B5593}"/>
    <cellStyle name="Percent 3 3 3 4 2 2" xfId="31226" xr:uid="{0376267B-3DE1-43F1-8791-FD521007B577}"/>
    <cellStyle name="Percent 3 3 3 4 3" xfId="22898" xr:uid="{89243503-D7D8-427E-A4B0-DB4943B1AA85}"/>
    <cellStyle name="Percent 3 3 3 5" xfId="9017" xr:uid="{2DB77BF7-8217-42A7-B415-70D2BDFD0E61}"/>
    <cellStyle name="Percent 3 3 3 5 2" xfId="25674" xr:uid="{CA7E70C3-0C25-4639-A18D-5CB52F2765BF}"/>
    <cellStyle name="Percent 3 3 3 6" xfId="17346" xr:uid="{24A2DFE3-D002-4BDB-BFA8-BB266FD0578A}"/>
    <cellStyle name="Percent 3 3 4" xfId="1147" xr:uid="{D226A1C8-F857-48B1-B65B-04D5C914144F}"/>
    <cellStyle name="Percent 3 3 4 2" xfId="2475" xr:uid="{864EA8A7-1DE7-4DAC-96D3-F7BC3AD7C7B0}"/>
    <cellStyle name="Percent 3 3 4 2 2" xfId="5265" xr:uid="{C70B4AE9-F796-4C1C-9FF2-36AC5B0267B4}"/>
    <cellStyle name="Percent 3 3 4 2 2 2" xfId="13595" xr:uid="{CD010137-4090-42B9-A870-9339812ABAEC}"/>
    <cellStyle name="Percent 3 3 4 2 2 2 2" xfId="30252" xr:uid="{371604C2-E4E4-4C2A-990C-F8406034DC34}"/>
    <cellStyle name="Percent 3 3 4 2 2 3" xfId="21924" xr:uid="{62F92D74-6BA0-4D98-A687-E36F8BB73E4E}"/>
    <cellStyle name="Percent 3 3 4 2 3" xfId="8041" xr:uid="{7B71D166-C149-444A-BCE6-1B56A94C6F8A}"/>
    <cellStyle name="Percent 3 3 4 2 3 2" xfId="16371" xr:uid="{D390D1CF-CD73-4156-864C-56B9227366BD}"/>
    <cellStyle name="Percent 3 3 4 2 3 2 2" xfId="33028" xr:uid="{AE69AC4A-C9AD-4139-8AAE-1F7AD5316A52}"/>
    <cellStyle name="Percent 3 3 4 2 3 3" xfId="24700" xr:uid="{0BDBBF35-B006-44D6-AD28-5B57EEC8481C}"/>
    <cellStyle name="Percent 3 3 4 2 4" xfId="10819" xr:uid="{F34E4ECC-7B4C-4305-8429-50F029F1D3DF}"/>
    <cellStyle name="Percent 3 3 4 2 4 2" xfId="27476" xr:uid="{D617F504-DE46-4776-B928-356B88A4E90F}"/>
    <cellStyle name="Percent 3 3 4 2 5" xfId="19148" xr:uid="{52B25A00-C2E2-480E-8A3D-7A97AA34B885}"/>
    <cellStyle name="Percent 3 3 4 3" xfId="3938" xr:uid="{C3A69A70-48A5-4A72-8686-F3EB7360B520}"/>
    <cellStyle name="Percent 3 3 4 3 2" xfId="12268" xr:uid="{242CC084-B57E-43F0-8D1B-334FD53F4823}"/>
    <cellStyle name="Percent 3 3 4 3 2 2" xfId="28925" xr:uid="{27DE9B09-6345-4ADA-9542-4538E9EEE692}"/>
    <cellStyle name="Percent 3 3 4 3 3" xfId="20597" xr:uid="{A7AA59EC-7F7F-4F9D-A21C-E0A21D1D715F}"/>
    <cellStyle name="Percent 3 3 4 4" xfId="6714" xr:uid="{31C1CF67-9E11-4A2E-B015-B9DE54F0E4EF}"/>
    <cellStyle name="Percent 3 3 4 4 2" xfId="15044" xr:uid="{F8B263EF-7F79-4580-8CCE-E1E2402C73D5}"/>
    <cellStyle name="Percent 3 3 4 4 2 2" xfId="31701" xr:uid="{9D4BDFFC-5B08-4F6A-BCF3-1010B98377AD}"/>
    <cellStyle name="Percent 3 3 4 4 3" xfId="23373" xr:uid="{956F70E0-3DA2-4F07-A041-0A55818EAB3E}"/>
    <cellStyle name="Percent 3 3 4 5" xfId="9492" xr:uid="{7B250990-AA33-4040-A644-ACD69FDC193D}"/>
    <cellStyle name="Percent 3 3 4 5 2" xfId="26149" xr:uid="{34BDD2C2-9BB9-486E-A948-2974A90E56B5}"/>
    <cellStyle name="Percent 3 3 4 6" xfId="17821" xr:uid="{ADBA7EFE-0A66-4B7D-B601-571C72D25CDF}"/>
    <cellStyle name="Percent 3 3 5" xfId="1527" xr:uid="{9F96F936-44B5-4270-8EE4-BDCC319DFA56}"/>
    <cellStyle name="Percent 3 3 5 2" xfId="4317" xr:uid="{D6C278F6-5F89-42FB-BC51-ACC5325C4F5E}"/>
    <cellStyle name="Percent 3 3 5 2 2" xfId="12647" xr:uid="{01EB7444-A922-437C-BB7A-FE8FCE1DF7B0}"/>
    <cellStyle name="Percent 3 3 5 2 2 2" xfId="29304" xr:uid="{0E773D87-639D-42F6-93D6-FA9BBDA55667}"/>
    <cellStyle name="Percent 3 3 5 2 3" xfId="20976" xr:uid="{40ECC518-A556-45B1-B87B-E563C69BB03E}"/>
    <cellStyle name="Percent 3 3 5 3" xfId="7093" xr:uid="{24E79C2F-293B-45F5-9D7E-8CCBB5C81408}"/>
    <cellStyle name="Percent 3 3 5 3 2" xfId="15423" xr:uid="{555614D4-2543-44DA-855F-317A10158702}"/>
    <cellStyle name="Percent 3 3 5 3 2 2" xfId="32080" xr:uid="{26149E6E-C8BE-4208-9C7E-D133E6E922D0}"/>
    <cellStyle name="Percent 3 3 5 3 3" xfId="23752" xr:uid="{A2CC2B77-D8A8-410D-A551-80D574520443}"/>
    <cellStyle name="Percent 3 3 5 4" xfId="9871" xr:uid="{AF84A8D4-4858-4BD5-B9FD-80E2A03B01CF}"/>
    <cellStyle name="Percent 3 3 5 4 2" xfId="26528" xr:uid="{40F3A578-D611-487D-91D9-E679D5D3FCF1}"/>
    <cellStyle name="Percent 3 3 5 5" xfId="18200" xr:uid="{E65829C8-442E-4543-925F-350D27A39989}"/>
    <cellStyle name="Percent 3 3 6" xfId="2990" xr:uid="{2B37FA9D-ADA0-43A1-9732-685B1401018D}"/>
    <cellStyle name="Percent 3 3 6 2" xfId="11320" xr:uid="{F7213FA7-CFEB-42D3-8860-C29AC5E04563}"/>
    <cellStyle name="Percent 3 3 6 2 2" xfId="27977" xr:uid="{D64049EF-E335-4910-A94C-D2325270433B}"/>
    <cellStyle name="Percent 3 3 6 3" xfId="19649" xr:uid="{3C5A650D-B6CA-4FF2-82DF-64DBB39BA62B}"/>
    <cellStyle name="Percent 3 3 7" xfId="5766" xr:uid="{72BC918B-99B2-4222-9FE3-F58BCEAA59C9}"/>
    <cellStyle name="Percent 3 3 7 2" xfId="14096" xr:uid="{A10998D9-71F6-4C8C-B964-DE364DF74B6C}"/>
    <cellStyle name="Percent 3 3 7 2 2" xfId="30753" xr:uid="{0FA32245-8360-41A4-A441-E57B2DC1B827}"/>
    <cellStyle name="Percent 3 3 7 3" xfId="22425" xr:uid="{6EDEF06A-BB87-4A8A-8738-CCB88694060E}"/>
    <cellStyle name="Percent 3 3 8" xfId="8544" xr:uid="{4409CEDE-8628-4135-A56F-93F634104090}"/>
    <cellStyle name="Percent 3 3 8 2" xfId="25201" xr:uid="{1CD734EE-9570-47B2-852E-9E960F90CCC3}"/>
    <cellStyle name="Percent 3 3 9" xfId="16873" xr:uid="{F353F46B-2CBB-4CF7-8AE6-431928D5C6A6}"/>
    <cellStyle name="Percent 3 4" xfId="318" xr:uid="{911BBDD1-3662-4B78-AEEC-5DCAEE459861}"/>
    <cellStyle name="Percent 3 4 2" xfId="799" xr:uid="{EBC38234-2532-486D-8CFF-8D1D7BB6302E}"/>
    <cellStyle name="Percent 3 4 2 2" xfId="2127" xr:uid="{2D1C245D-F385-4202-8F3A-0A1816189088}"/>
    <cellStyle name="Percent 3 4 2 2 2" xfId="4917" xr:uid="{5BC1CD64-80F7-4F22-93D5-5A8EF4E0F9B2}"/>
    <cellStyle name="Percent 3 4 2 2 2 2" xfId="13247" xr:uid="{EDEC4F11-34C4-4596-931C-A456BDAC860A}"/>
    <cellStyle name="Percent 3 4 2 2 2 2 2" xfId="29904" xr:uid="{A18CE8B6-2CC1-4261-B47A-934C0F416D95}"/>
    <cellStyle name="Percent 3 4 2 2 2 3" xfId="21576" xr:uid="{76843538-7E7E-4DA1-A579-E38FD316F63D}"/>
    <cellStyle name="Percent 3 4 2 2 3" xfId="7693" xr:uid="{F79D1E64-29D7-45A9-8467-E50155858ED8}"/>
    <cellStyle name="Percent 3 4 2 2 3 2" xfId="16023" xr:uid="{0D173841-B8E8-47AA-98D5-34C6AEB51EAC}"/>
    <cellStyle name="Percent 3 4 2 2 3 2 2" xfId="32680" xr:uid="{0A56C327-C3FF-4AD5-8BC8-1BDC84C76DF1}"/>
    <cellStyle name="Percent 3 4 2 2 3 3" xfId="24352" xr:uid="{0C82611F-0CEF-43FD-813F-FEAB9072AA38}"/>
    <cellStyle name="Percent 3 4 2 2 4" xfId="10471" xr:uid="{6CEA615B-0251-4972-902D-CD7654D5DA42}"/>
    <cellStyle name="Percent 3 4 2 2 4 2" xfId="27128" xr:uid="{FDCCE279-54AB-432D-9F1F-11F8006C2A32}"/>
    <cellStyle name="Percent 3 4 2 2 5" xfId="18800" xr:uid="{CEB98420-EDA7-4CE5-8B60-2BEDB75EA696}"/>
    <cellStyle name="Percent 3 4 2 3" xfId="3590" xr:uid="{D6EF4363-9A5D-4312-BA8C-0C9F21B2AB7E}"/>
    <cellStyle name="Percent 3 4 2 3 2" xfId="11920" xr:uid="{BDA8D160-1D0D-4D73-BB04-8F4A63E4A8B4}"/>
    <cellStyle name="Percent 3 4 2 3 2 2" xfId="28577" xr:uid="{06131174-7DAE-4114-B28F-B2FF0FB25647}"/>
    <cellStyle name="Percent 3 4 2 3 3" xfId="20249" xr:uid="{326209EE-6D14-484B-BC81-AA6F8509CE27}"/>
    <cellStyle name="Percent 3 4 2 4" xfId="6366" xr:uid="{763CE466-71CD-445A-A2BC-5F4398F7AB0C}"/>
    <cellStyle name="Percent 3 4 2 4 2" xfId="14696" xr:uid="{DCA1AAE2-74C7-464C-A3B0-83C2734CA1E5}"/>
    <cellStyle name="Percent 3 4 2 4 2 2" xfId="31353" xr:uid="{15564DBF-30F5-4901-BC92-0AFDC2AA06D6}"/>
    <cellStyle name="Percent 3 4 2 4 3" xfId="23025" xr:uid="{D044704F-E2E6-4018-95F4-22EDB27C03F9}"/>
    <cellStyle name="Percent 3 4 2 5" xfId="9144" xr:uid="{EE51717E-1FE8-4ED7-B3D3-AA3310755F51}"/>
    <cellStyle name="Percent 3 4 2 5 2" xfId="25801" xr:uid="{E105DFE7-C5CD-4D04-9886-685C5144279A}"/>
    <cellStyle name="Percent 3 4 2 6" xfId="17473" xr:uid="{3975446A-4B18-405A-942F-17A138C74D5C}"/>
    <cellStyle name="Percent 3 4 3" xfId="1648" xr:uid="{69A2FE54-DA36-4FF3-916C-2E4EFBA29B63}"/>
    <cellStyle name="Percent 3 4 3 2" xfId="4438" xr:uid="{CA670EA5-EAB4-48E2-8796-BD6D348CB504}"/>
    <cellStyle name="Percent 3 4 3 2 2" xfId="12768" xr:uid="{9D76E330-BCBC-48C4-9C79-4D3D06C8DAE9}"/>
    <cellStyle name="Percent 3 4 3 2 2 2" xfId="29425" xr:uid="{7A1EF021-8D02-4D73-AB6E-C84981A0F779}"/>
    <cellStyle name="Percent 3 4 3 2 3" xfId="21097" xr:uid="{0FDE41EA-05FC-4089-B108-E3BCB45230B0}"/>
    <cellStyle name="Percent 3 4 3 3" xfId="7214" xr:uid="{95F88DCE-090D-479E-963F-7050B0B0CD15}"/>
    <cellStyle name="Percent 3 4 3 3 2" xfId="15544" xr:uid="{76717DFC-4A13-4C77-A027-683208C5BEE5}"/>
    <cellStyle name="Percent 3 4 3 3 2 2" xfId="32201" xr:uid="{85C71972-9C4A-4F81-AEB8-0F15712FE624}"/>
    <cellStyle name="Percent 3 4 3 3 3" xfId="23873" xr:uid="{982FFA52-FA2A-44C0-99EE-EDE51D133286}"/>
    <cellStyle name="Percent 3 4 3 4" xfId="9992" xr:uid="{9B2558B0-01FB-44FA-846C-3A8E851CEB0C}"/>
    <cellStyle name="Percent 3 4 3 4 2" xfId="26649" xr:uid="{67ABDB75-D7ED-438B-80D0-3CD0978452DF}"/>
    <cellStyle name="Percent 3 4 3 5" xfId="18321" xr:uid="{2060D4A5-814F-4863-B991-9A7D2A139499}"/>
    <cellStyle name="Percent 3 4 4" xfId="3111" xr:uid="{13D0FFA4-FD3B-41B9-9BD1-C6E1544A44D4}"/>
    <cellStyle name="Percent 3 4 4 2" xfId="11441" xr:uid="{F8A2B903-E90A-42FC-8287-14CFBFC8EC15}"/>
    <cellStyle name="Percent 3 4 4 2 2" xfId="28098" xr:uid="{43E5A84D-A732-45AF-A556-BEAA411A0D6B}"/>
    <cellStyle name="Percent 3 4 4 3" xfId="19770" xr:uid="{F141FD4A-E325-4A20-BC68-750DAB795308}"/>
    <cellStyle name="Percent 3 4 5" xfId="5887" xr:uid="{467EB0DA-8CE0-4BBA-80FD-D0A38B90C9CA}"/>
    <cellStyle name="Percent 3 4 5 2" xfId="14217" xr:uid="{B2B17C85-6600-4A00-A9F5-45ADB4138E19}"/>
    <cellStyle name="Percent 3 4 5 2 2" xfId="30874" xr:uid="{CFC7DCA5-9588-47D6-807D-C08158FF37BD}"/>
    <cellStyle name="Percent 3 4 5 3" xfId="22546" xr:uid="{07F1159F-0EDB-4F8A-AA98-922EC77ED5D0}"/>
    <cellStyle name="Percent 3 4 6" xfId="8665" xr:uid="{77C2C490-4123-491E-B23C-7B528AAD9FD3}"/>
    <cellStyle name="Percent 3 4 6 2" xfId="25322" xr:uid="{DA512FFD-FC29-4238-961A-31462CB74573}"/>
    <cellStyle name="Percent 3 4 7" xfId="16994" xr:uid="{AFD2A5D2-4C71-4600-8539-DA5ED1C7D09E}"/>
    <cellStyle name="Percent 3 4 8" xfId="36169" xr:uid="{13624FF6-EA06-4142-BEEE-261CE38BDC24}"/>
    <cellStyle name="Percent 3 5" xfId="554" xr:uid="{A20FB476-1295-45C8-86E5-BB98C434F6FF}"/>
    <cellStyle name="Percent 3 5 2" xfId="1884" xr:uid="{10839FF2-6A7D-460A-A2EC-A3319E3E3D5E}"/>
    <cellStyle name="Percent 3 5 2 2" xfId="4674" xr:uid="{283EC700-2452-4CA0-9CA4-B56BDB11EF33}"/>
    <cellStyle name="Percent 3 5 2 2 2" xfId="13004" xr:uid="{A1B343F3-4EA8-4A50-A3F9-934E2A039067}"/>
    <cellStyle name="Percent 3 5 2 2 2 2" xfId="29661" xr:uid="{A66F1E65-4DB0-42AC-95D1-0D10EC632B0B}"/>
    <cellStyle name="Percent 3 5 2 2 3" xfId="21333" xr:uid="{E7272AFA-5043-4347-8E8A-D2AB737493AE}"/>
    <cellStyle name="Percent 3 5 2 3" xfId="7450" xr:uid="{CEAD9D2F-47CF-4101-B3C6-6350BE55DBAE}"/>
    <cellStyle name="Percent 3 5 2 3 2" xfId="15780" xr:uid="{1F587D5A-E9C7-4002-8BDF-C58D507752D9}"/>
    <cellStyle name="Percent 3 5 2 3 2 2" xfId="32437" xr:uid="{D1D64B08-E6BE-43E9-A7EE-02790D4D98EC}"/>
    <cellStyle name="Percent 3 5 2 3 3" xfId="24109" xr:uid="{2E46588A-8DF9-4E96-B1AA-7EDD58D82554}"/>
    <cellStyle name="Percent 3 5 2 4" xfId="10228" xr:uid="{24D6235E-6ECF-46AA-A505-97C327BF70F9}"/>
    <cellStyle name="Percent 3 5 2 4 2" xfId="26885" xr:uid="{4F121777-4058-47FE-88EE-10A8DD988BF6}"/>
    <cellStyle name="Percent 3 5 2 5" xfId="18557" xr:uid="{59E6F051-3E33-4065-8F21-B2974F6884D4}"/>
    <cellStyle name="Percent 3 5 3" xfId="3347" xr:uid="{3D57C85C-58F5-4ED0-A39A-08C316554FFC}"/>
    <cellStyle name="Percent 3 5 3 2" xfId="11677" xr:uid="{9BA1C376-0CBF-4032-8C98-1BD6099016E2}"/>
    <cellStyle name="Percent 3 5 3 2 2" xfId="28334" xr:uid="{C9E23573-A61D-4E4C-A654-9EFF3B957519}"/>
    <cellStyle name="Percent 3 5 3 3" xfId="20006" xr:uid="{AA927BE8-8149-4D2A-8071-D579318AD6AD}"/>
    <cellStyle name="Percent 3 5 4" xfId="6123" xr:uid="{096058CB-9BC0-4F44-A07F-B4EF32F5BE9C}"/>
    <cellStyle name="Percent 3 5 4 2" xfId="14453" xr:uid="{C46724D8-134F-4F72-8FA2-09A974C9614A}"/>
    <cellStyle name="Percent 3 5 4 2 2" xfId="31110" xr:uid="{821ADF31-BC7E-4C45-926A-F5B28D53056D}"/>
    <cellStyle name="Percent 3 5 4 3" xfId="22782" xr:uid="{33E9BC1C-203F-40DC-965A-DD97A2885DE9}"/>
    <cellStyle name="Percent 3 5 5" xfId="8901" xr:uid="{583A4B96-0AC0-4751-A6FD-8660BF8211B0}"/>
    <cellStyle name="Percent 3 5 5 2" xfId="25558" xr:uid="{5BC2410A-E162-4DD3-9E53-E390273EA424}"/>
    <cellStyle name="Percent 3 5 6" xfId="17230" xr:uid="{C2C0BA63-1A2E-45E7-A6A3-3A82E400C1D5}"/>
    <cellStyle name="Percent 3 5 7" xfId="36170" xr:uid="{E69CA219-CFD4-48D2-9408-C7662DFABE5A}"/>
    <cellStyle name="Percent 3 6" xfId="1031" xr:uid="{E1B70366-409E-4756-8C3B-9171A1202431}"/>
    <cellStyle name="Percent 3 6 2" xfId="2359" xr:uid="{CF2995AA-206B-427C-8C6D-855EB7282778}"/>
    <cellStyle name="Percent 3 6 2 2" xfId="5149" xr:uid="{02D0C359-1903-4460-A309-8D5684E72180}"/>
    <cellStyle name="Percent 3 6 2 2 2" xfId="13479" xr:uid="{E254831C-CDDB-4386-B7D4-658FB88495D0}"/>
    <cellStyle name="Percent 3 6 2 2 2 2" xfId="30136" xr:uid="{F285A7DF-3B14-4DC8-AD39-03675203F3F7}"/>
    <cellStyle name="Percent 3 6 2 2 3" xfId="21808" xr:uid="{A1660477-2DE6-4514-A5BD-AD88B93E1E08}"/>
    <cellStyle name="Percent 3 6 2 3" xfId="7925" xr:uid="{6B1118E2-AD7F-4010-A9FA-49BD98940E80}"/>
    <cellStyle name="Percent 3 6 2 3 2" xfId="16255" xr:uid="{F8A0D985-1138-4A1C-A29F-85E49CBEFB0A}"/>
    <cellStyle name="Percent 3 6 2 3 2 2" xfId="32912" xr:uid="{F3DCD951-ACF8-4E0A-B02F-0D6E32A5F7E7}"/>
    <cellStyle name="Percent 3 6 2 3 3" xfId="24584" xr:uid="{0537EB6F-71EB-4808-8BDD-A5D9BAE1B775}"/>
    <cellStyle name="Percent 3 6 2 4" xfId="10703" xr:uid="{7B55ECA8-AB41-4A99-A36F-504E093D70F3}"/>
    <cellStyle name="Percent 3 6 2 4 2" xfId="27360" xr:uid="{D3A10ED7-2ECE-4103-AD2F-EF44759DB03D}"/>
    <cellStyle name="Percent 3 6 2 5" xfId="19032" xr:uid="{9CF75494-CAFF-4263-ADE3-64501AC1288A}"/>
    <cellStyle name="Percent 3 6 3" xfId="3822" xr:uid="{938B6100-2E37-40CC-BF82-8220BDAD34E5}"/>
    <cellStyle name="Percent 3 6 3 2" xfId="12152" xr:uid="{B0791D8F-EFB9-4841-8542-39EDE7A80C2B}"/>
    <cellStyle name="Percent 3 6 3 2 2" xfId="28809" xr:uid="{54A812E9-ECB4-4C2B-B879-E36E111FEE14}"/>
    <cellStyle name="Percent 3 6 3 3" xfId="20481" xr:uid="{85A8393C-52E4-48BD-BC16-8BF86A65A994}"/>
    <cellStyle name="Percent 3 6 4" xfId="6598" xr:uid="{F6A75544-4C16-4B95-8278-2EAA96CCA63D}"/>
    <cellStyle name="Percent 3 6 4 2" xfId="14928" xr:uid="{E5B593A2-A0E2-43BF-A796-78960AB657E8}"/>
    <cellStyle name="Percent 3 6 4 2 2" xfId="31585" xr:uid="{F9B2EC4F-D1B4-4ECD-9FDA-8D9B6793EB73}"/>
    <cellStyle name="Percent 3 6 4 3" xfId="23257" xr:uid="{525FF40F-8D7B-498F-9905-1C40018A4D0F}"/>
    <cellStyle name="Percent 3 6 5" xfId="9376" xr:uid="{64775350-5A6C-4288-8124-FB4D56EEC998}"/>
    <cellStyle name="Percent 3 6 5 2" xfId="26033" xr:uid="{68E16A51-3E86-4F74-88F5-6EBCB43B46F8}"/>
    <cellStyle name="Percent 3 6 6" xfId="17705" xr:uid="{F36842A3-EAB6-4698-86DB-BC91B36CFCCD}"/>
    <cellStyle name="Percent 3 6 7" xfId="36171" xr:uid="{3042D7AE-9DB8-4C5A-BD96-762E9A90246B}"/>
    <cellStyle name="Percent 3 7" xfId="1292" xr:uid="{611870BE-9853-4608-8487-3CB890D05E94}"/>
    <cellStyle name="Percent 3 7 2" xfId="2620" xr:uid="{057C1108-4C2D-4D07-BF87-DA4964A2AAD6}"/>
    <cellStyle name="Percent 3 7 2 2" xfId="5410" xr:uid="{33EF6CE3-4B22-4DE7-888D-6FD0B458A3BF}"/>
    <cellStyle name="Percent 3 7 2 2 2" xfId="13740" xr:uid="{BCC79A09-6C33-4B3D-8B6A-9E7C49F9DB6F}"/>
    <cellStyle name="Percent 3 7 2 2 2 2" xfId="30397" xr:uid="{4354E6DE-B603-442A-AAE6-ACACAEDD0343}"/>
    <cellStyle name="Percent 3 7 2 2 3" xfId="22069" xr:uid="{6194C2F0-A6F2-465C-B3F8-B7FD77CECEAE}"/>
    <cellStyle name="Percent 3 7 2 3" xfId="8186" xr:uid="{18DF3573-5DC4-48E1-9596-2B59A6AF1627}"/>
    <cellStyle name="Percent 3 7 2 3 2" xfId="16516" xr:uid="{F9880839-D967-40E4-8D17-797049150BA8}"/>
    <cellStyle name="Percent 3 7 2 3 2 2" xfId="33173" xr:uid="{CFDC0E2C-1226-4EC9-A1B7-733A7E57EA55}"/>
    <cellStyle name="Percent 3 7 2 3 3" xfId="24845" xr:uid="{DEF7F7F2-2096-4935-9895-AA33F7A1D396}"/>
    <cellStyle name="Percent 3 7 2 4" xfId="10964" xr:uid="{7342604A-CECF-4875-A511-7F3A5EDE1440}"/>
    <cellStyle name="Percent 3 7 2 4 2" xfId="27621" xr:uid="{08EF8FEB-64D0-4927-A05D-16AD32B5E2D9}"/>
    <cellStyle name="Percent 3 7 2 5" xfId="19293" xr:uid="{18645B06-4C70-4B9D-8562-9CC18F37FAA3}"/>
    <cellStyle name="Percent 3 7 3" xfId="4083" xr:uid="{03C83E7A-CAFF-4D5D-A556-E3EE3DEE0726}"/>
    <cellStyle name="Percent 3 7 3 2" xfId="12413" xr:uid="{97DF4C54-1520-499F-B8EB-C48729670A1B}"/>
    <cellStyle name="Percent 3 7 3 2 2" xfId="29070" xr:uid="{1A53AE34-1C50-4E9B-99A4-7EC40FC312C6}"/>
    <cellStyle name="Percent 3 7 3 3" xfId="20742" xr:uid="{7FA88D36-C5EF-4BE0-8C38-755050C2D2F4}"/>
    <cellStyle name="Percent 3 7 4" xfId="6859" xr:uid="{F495958C-8B3E-4241-8C7D-67D708949FBE}"/>
    <cellStyle name="Percent 3 7 4 2" xfId="15189" xr:uid="{8E7AF2CA-6862-422E-B716-F2DF415599E2}"/>
    <cellStyle name="Percent 3 7 4 2 2" xfId="31846" xr:uid="{5F6253D8-36A8-481F-9C97-680B9370700D}"/>
    <cellStyle name="Percent 3 7 4 3" xfId="23518" xr:uid="{38ACF741-343B-403B-9E1D-987DBDDDE71B}"/>
    <cellStyle name="Percent 3 7 5" xfId="9637" xr:uid="{E4C1E5F7-B51B-49E5-B4C2-69CE27D80EB5}"/>
    <cellStyle name="Percent 3 7 5 2" xfId="26294" xr:uid="{21FE8337-9FB7-475F-BA8D-773EC02529BE}"/>
    <cellStyle name="Percent 3 7 6" xfId="17966" xr:uid="{513E0159-2C2B-427E-95E9-CA9059CFAED8}"/>
    <cellStyle name="Percent 3 7 7" xfId="36172" xr:uid="{C6935160-FE9F-46D9-95EB-F06CD5F932F1}"/>
    <cellStyle name="Percent 3 8" xfId="1410" xr:uid="{914C4DCB-2621-4A0E-9C93-9F67E52FB9C6}"/>
    <cellStyle name="Percent 3 8 2" xfId="4201" xr:uid="{971E3869-0DC4-48EB-873E-D3A6F14A6320}"/>
    <cellStyle name="Percent 3 8 2 2" xfId="12531" xr:uid="{2BD75FEF-DBED-4EFB-A7BB-043D14B72E05}"/>
    <cellStyle name="Percent 3 8 2 2 2" xfId="29188" xr:uid="{B3C5370B-D46B-4D97-AC4D-BDBF7A8EF06E}"/>
    <cellStyle name="Percent 3 8 2 3" xfId="20860" xr:uid="{E9574258-AE4F-4716-8EB0-CC4ECF04647F}"/>
    <cellStyle name="Percent 3 8 3" xfId="6977" xr:uid="{FE973AD7-7FC0-4ECF-8DDF-DCF3606E0F12}"/>
    <cellStyle name="Percent 3 8 3 2" xfId="15307" xr:uid="{122F6F05-7323-40AF-A7C3-A60D750A94B4}"/>
    <cellStyle name="Percent 3 8 3 2 2" xfId="31964" xr:uid="{A2AB4F31-85E9-4CC7-8ECF-87681C24BAA7}"/>
    <cellStyle name="Percent 3 8 3 3" xfId="23636" xr:uid="{E43EDF90-34C2-4F62-B9F3-A43D4E64A092}"/>
    <cellStyle name="Percent 3 8 4" xfId="9755" xr:uid="{67EBF99A-6904-425E-9EC4-BA061D023FFA}"/>
    <cellStyle name="Percent 3 8 4 2" xfId="26412" xr:uid="{62C94F13-127C-4FE0-88F7-2BF458C2C48B}"/>
    <cellStyle name="Percent 3 8 5" xfId="18084" xr:uid="{73F67E99-7773-4A44-A6D9-7EDD38281B7A}"/>
    <cellStyle name="Percent 3 8 6" xfId="36173" xr:uid="{6A18F97B-02B8-44EA-BA0A-DCAB3B127FB8}"/>
    <cellStyle name="Percent 3 9" xfId="2873" xr:uid="{DCBC263B-7E79-4623-BF24-3595F76C9C3F}"/>
    <cellStyle name="Percent 3 9 2" xfId="11204" xr:uid="{D9EE02A9-1E1D-4383-99BC-383FF69D139D}"/>
    <cellStyle name="Percent 3 9 2 2" xfId="27861" xr:uid="{592E1BF0-97CC-489D-B6F0-5B9B8B22670D}"/>
    <cellStyle name="Percent 3 9 3" xfId="19533" xr:uid="{C7806E7A-EB8E-4EAF-968A-83AA45248F32}"/>
    <cellStyle name="Percent 4" xfId="77" xr:uid="{89519A0E-FC44-4F98-A6E8-89DA49390C5B}"/>
    <cellStyle name="Percent 4 10" xfId="5655" xr:uid="{2B7A841B-1477-48B1-905D-642EC9E7527E}"/>
    <cellStyle name="Percent 4 10 2" xfId="13985" xr:uid="{FB7FC91C-5D18-4734-B89C-D0E71601420D}"/>
    <cellStyle name="Percent 4 10 2 2" xfId="30642" xr:uid="{374BF877-1388-4764-8108-E9F9456FD972}"/>
    <cellStyle name="Percent 4 10 3" xfId="22314" xr:uid="{F204A6B3-36BD-4725-A11E-4E7628D94CA2}"/>
    <cellStyle name="Percent 4 10 4" xfId="36175" xr:uid="{088B136C-2251-4B7D-889F-6623FB56A35D}"/>
    <cellStyle name="Percent 4 11" xfId="8432" xr:uid="{52DB6D8C-53B3-445C-B184-E8E2471B65D3}"/>
    <cellStyle name="Percent 4 11 2" xfId="25090" xr:uid="{3E0C4E07-CDAB-4AE6-A0FE-ED29EE06413E}"/>
    <cellStyle name="Percent 4 11 3" xfId="36176" xr:uid="{03C97BC1-17F0-4F7D-A5F0-43818BB9D55F}"/>
    <cellStyle name="Percent 4 12" xfId="16762" xr:uid="{880ED63D-AABF-4A42-A483-0EF5EEF7FE5C}"/>
    <cellStyle name="Percent 4 12 2" xfId="36177" xr:uid="{72BCD1B8-5A61-42C8-8F9D-A75EB7A8108C}"/>
    <cellStyle name="Percent 4 13" xfId="36178" xr:uid="{9476B922-8157-4940-A24E-99FEB0596007}"/>
    <cellStyle name="Percent 4 14" xfId="36174" xr:uid="{E9C28186-FFEB-4B16-BDDA-79EB68CFCAA0}"/>
    <cellStyle name="Percent 4 2" xfId="138" xr:uid="{63F33A80-9034-469F-BFE1-913A87E6BC4D}"/>
    <cellStyle name="Percent 4 2 10" xfId="8491" xr:uid="{A0B3E8D6-F1BD-4E0E-A7B7-E595DFC155C5}"/>
    <cellStyle name="Percent 4 2 10 2" xfId="25148" xr:uid="{6D8E3169-DAFC-4311-9537-1A47E4335F86}"/>
    <cellStyle name="Percent 4 2 11" xfId="16820" xr:uid="{BC07DA3C-BDB0-4880-92D3-0677DB23CF6F}"/>
    <cellStyle name="Percent 4 2 12" xfId="36179" xr:uid="{5A4E0A1E-37FE-416B-81CD-79A1AB6CE983}"/>
    <cellStyle name="Percent 4 2 2" xfId="259" xr:uid="{3715E90F-E4C8-473B-99C8-7530CAF179E6}"/>
    <cellStyle name="Percent 4 2 2 10" xfId="36180" xr:uid="{21F07873-ADA0-4709-B8E4-20332A31B186}"/>
    <cellStyle name="Percent 4 2 2 2" xfId="501" xr:uid="{85D41E7A-8ECA-445E-87A6-4EA16D9D0FE1}"/>
    <cellStyle name="Percent 4 2 2 2 2" xfId="977" xr:uid="{72333CE3-00F2-4A7F-A466-7B0473B5C3D7}"/>
    <cellStyle name="Percent 4 2 2 2 2 2" xfId="2305" xr:uid="{6136DB50-148F-4E2C-86E6-20C4BFB8DAB6}"/>
    <cellStyle name="Percent 4 2 2 2 2 2 2" xfId="5095" xr:uid="{DEF1EA5B-5E83-402A-8F03-202A332B6C73}"/>
    <cellStyle name="Percent 4 2 2 2 2 2 2 2" xfId="13425" xr:uid="{F544BD1A-4294-4CA8-9B2A-1C6EB8B67280}"/>
    <cellStyle name="Percent 4 2 2 2 2 2 2 2 2" xfId="30082" xr:uid="{5ADD5505-0C32-4D04-BCF0-8A0184342655}"/>
    <cellStyle name="Percent 4 2 2 2 2 2 2 3" xfId="21754" xr:uid="{AC1C7145-54AC-4438-85DC-7CC04290EF43}"/>
    <cellStyle name="Percent 4 2 2 2 2 2 3" xfId="7871" xr:uid="{390487AB-DF10-4CEB-A103-764C9BFD9046}"/>
    <cellStyle name="Percent 4 2 2 2 2 2 3 2" xfId="16201" xr:uid="{17353231-DD14-4948-8D3F-AD1E1D5EBF23}"/>
    <cellStyle name="Percent 4 2 2 2 2 2 3 2 2" xfId="32858" xr:uid="{55AC9644-76A3-4805-897B-B741F383CE82}"/>
    <cellStyle name="Percent 4 2 2 2 2 2 3 3" xfId="24530" xr:uid="{63B63F31-4BF5-43A0-889A-08E5B7D44558}"/>
    <cellStyle name="Percent 4 2 2 2 2 2 4" xfId="10649" xr:uid="{648E68FA-BAC3-4118-BD5C-9D429B6CEA6B}"/>
    <cellStyle name="Percent 4 2 2 2 2 2 4 2" xfId="27306" xr:uid="{7F1AEAE3-16E4-484D-9F21-42DC753332CC}"/>
    <cellStyle name="Percent 4 2 2 2 2 2 5" xfId="18978" xr:uid="{05C072AF-4E3D-4D92-9BC6-0AF63FB51C9A}"/>
    <cellStyle name="Percent 4 2 2 2 2 3" xfId="3768" xr:uid="{A0E207BE-8D3A-48F7-897E-A17E8A33C221}"/>
    <cellStyle name="Percent 4 2 2 2 2 3 2" xfId="12098" xr:uid="{2D9B56EC-5595-4636-9A07-FF4FE033A007}"/>
    <cellStyle name="Percent 4 2 2 2 2 3 2 2" xfId="28755" xr:uid="{415E73F6-F2B1-4D15-B07D-56F610FA4525}"/>
    <cellStyle name="Percent 4 2 2 2 2 3 3" xfId="20427" xr:uid="{347B040E-EE1E-489F-AAEC-07C3AB98B6AF}"/>
    <cellStyle name="Percent 4 2 2 2 2 4" xfId="6544" xr:uid="{EB11F9D9-6B51-425F-9110-1C321A8518AA}"/>
    <cellStyle name="Percent 4 2 2 2 2 4 2" xfId="14874" xr:uid="{64E48396-C530-4B65-A2E3-B53CEE13F349}"/>
    <cellStyle name="Percent 4 2 2 2 2 4 2 2" xfId="31531" xr:uid="{013E6F42-1593-4D52-A286-0078DFAEF312}"/>
    <cellStyle name="Percent 4 2 2 2 2 4 3" xfId="23203" xr:uid="{C1CF28A3-21A2-4E55-8052-238F0218141E}"/>
    <cellStyle name="Percent 4 2 2 2 2 5" xfId="9322" xr:uid="{5EE538A1-A442-43EC-910E-B4721DE085F5}"/>
    <cellStyle name="Percent 4 2 2 2 2 5 2" xfId="25979" xr:uid="{EFBC57E3-54B0-481D-A3EA-F0ACA80C53DC}"/>
    <cellStyle name="Percent 4 2 2 2 2 6" xfId="17651" xr:uid="{FD8D6C3B-52B7-435C-8E26-8E38B042F703}"/>
    <cellStyle name="Percent 4 2 2 2 3" xfId="1831" xr:uid="{7AD6C5A3-5ACB-45F5-AACD-2719E83E2C49}"/>
    <cellStyle name="Percent 4 2 2 2 3 2" xfId="4621" xr:uid="{E475A958-D245-4D55-AFD7-1D529FE79E51}"/>
    <cellStyle name="Percent 4 2 2 2 3 2 2" xfId="12951" xr:uid="{662FAAF8-2602-4183-B5C7-7142F962C176}"/>
    <cellStyle name="Percent 4 2 2 2 3 2 2 2" xfId="29608" xr:uid="{AAE938B3-FFF3-49EF-A22D-EF8690DB7832}"/>
    <cellStyle name="Percent 4 2 2 2 3 2 3" xfId="21280" xr:uid="{E4741ECD-C850-4F92-83C4-FF7B51B0CCA5}"/>
    <cellStyle name="Percent 4 2 2 2 3 3" xfId="7397" xr:uid="{66AEC20E-075A-4D07-BB97-9D14E038A80F}"/>
    <cellStyle name="Percent 4 2 2 2 3 3 2" xfId="15727" xr:uid="{3C3572FB-0CB9-4A51-981D-EBC35EDFF6F2}"/>
    <cellStyle name="Percent 4 2 2 2 3 3 2 2" xfId="32384" xr:uid="{9C9784A0-E51E-472B-807D-46A22EA46DE3}"/>
    <cellStyle name="Percent 4 2 2 2 3 3 3" xfId="24056" xr:uid="{70E65306-EC0B-4BB0-A3A3-9C85D8DAF397}"/>
    <cellStyle name="Percent 4 2 2 2 3 4" xfId="10175" xr:uid="{B94DE509-F899-4B57-908F-0708122F90A2}"/>
    <cellStyle name="Percent 4 2 2 2 3 4 2" xfId="26832" xr:uid="{4B7F2AAB-5DE0-4ABD-B817-ADF508D1D302}"/>
    <cellStyle name="Percent 4 2 2 2 3 5" xfId="18504" xr:uid="{CF85F63E-48E7-45FC-8055-294BBE8B8EC6}"/>
    <cellStyle name="Percent 4 2 2 2 4" xfId="3294" xr:uid="{9617F3A0-7E1A-45D7-8795-413C9AD976E1}"/>
    <cellStyle name="Percent 4 2 2 2 4 2" xfId="11624" xr:uid="{E1BB6A93-DAD2-4D70-8603-E2D549983CC2}"/>
    <cellStyle name="Percent 4 2 2 2 4 2 2" xfId="28281" xr:uid="{0E8F0865-EB9E-4000-82E3-631E71FB34EE}"/>
    <cellStyle name="Percent 4 2 2 2 4 3" xfId="19953" xr:uid="{4E12BB0E-CB11-4445-8339-FF8252D9F023}"/>
    <cellStyle name="Percent 4 2 2 2 5" xfId="6070" xr:uid="{E8568CE0-11B9-4EFC-A114-7B8EB148B08E}"/>
    <cellStyle name="Percent 4 2 2 2 5 2" xfId="14400" xr:uid="{1CFEC7F0-0D45-45C9-B982-000B461D77AB}"/>
    <cellStyle name="Percent 4 2 2 2 5 2 2" xfId="31057" xr:uid="{61A19C2C-99BF-453B-836D-646F7D09E6FE}"/>
    <cellStyle name="Percent 4 2 2 2 5 3" xfId="22729" xr:uid="{ACBF2DF2-E8A1-43DD-8DFB-10C406759515}"/>
    <cellStyle name="Percent 4 2 2 2 6" xfId="8848" xr:uid="{9AE9662D-6C88-464C-98B2-B1B479B267E8}"/>
    <cellStyle name="Percent 4 2 2 2 6 2" xfId="25505" xr:uid="{DA859D09-4ABF-4C5B-BB8B-1597CDAF208D}"/>
    <cellStyle name="Percent 4 2 2 2 7" xfId="17177" xr:uid="{A4959D05-3E5D-43CD-BA97-8505F4A7B4C6}"/>
    <cellStyle name="Percent 4 2 2 3" xfId="737" xr:uid="{DF815F9B-B35B-48FE-98AD-DD2A15342D1B}"/>
    <cellStyle name="Percent 4 2 2 3 2" xfId="2067" xr:uid="{556796E0-09DC-41C5-B079-89A4B6300F8C}"/>
    <cellStyle name="Percent 4 2 2 3 2 2" xfId="4857" xr:uid="{B898253E-4369-4048-8209-D628DC58188A}"/>
    <cellStyle name="Percent 4 2 2 3 2 2 2" xfId="13187" xr:uid="{10D4459F-D87C-40D5-80C2-88CB62D955F2}"/>
    <cellStyle name="Percent 4 2 2 3 2 2 2 2" xfId="29844" xr:uid="{21817E7A-A410-475C-AF26-41433995C38E}"/>
    <cellStyle name="Percent 4 2 2 3 2 2 3" xfId="21516" xr:uid="{DE360002-AB9E-4063-8280-4759ED8ACAF5}"/>
    <cellStyle name="Percent 4 2 2 3 2 3" xfId="7633" xr:uid="{0EC01DB1-31FD-4C7E-9E25-D826CFBAE7EF}"/>
    <cellStyle name="Percent 4 2 2 3 2 3 2" xfId="15963" xr:uid="{0A4CBB7A-F066-4A9D-80A1-BDED4873A2A9}"/>
    <cellStyle name="Percent 4 2 2 3 2 3 2 2" xfId="32620" xr:uid="{DFD199D1-D022-43E0-BC24-C3861A25FC85}"/>
    <cellStyle name="Percent 4 2 2 3 2 3 3" xfId="24292" xr:uid="{25E57E35-E7AC-4D23-A4E2-DE8763E5CE23}"/>
    <cellStyle name="Percent 4 2 2 3 2 4" xfId="10411" xr:uid="{E3584B9D-077A-473D-94CC-BDFB72FCFAB4}"/>
    <cellStyle name="Percent 4 2 2 3 2 4 2" xfId="27068" xr:uid="{451368E6-2535-46C7-9985-7A650EFD62A8}"/>
    <cellStyle name="Percent 4 2 2 3 2 5" xfId="18740" xr:uid="{A70FC772-7802-4F6B-BA69-3CBD4AD58860}"/>
    <cellStyle name="Percent 4 2 2 3 3" xfId="3530" xr:uid="{4E0533BB-0DAA-4865-9474-2FEC706A58AF}"/>
    <cellStyle name="Percent 4 2 2 3 3 2" xfId="11860" xr:uid="{DEB1E22A-0F1D-4904-AC72-16FC35A9AFB9}"/>
    <cellStyle name="Percent 4 2 2 3 3 2 2" xfId="28517" xr:uid="{E27C69EF-C1BF-4574-A94B-BE702AEE752E}"/>
    <cellStyle name="Percent 4 2 2 3 3 3" xfId="20189" xr:uid="{8F17E418-F01D-4AF0-A9AF-B595E0DF3E25}"/>
    <cellStyle name="Percent 4 2 2 3 4" xfId="6306" xr:uid="{F272591A-3820-402F-8030-294BB91694DE}"/>
    <cellStyle name="Percent 4 2 2 3 4 2" xfId="14636" xr:uid="{30353E6A-9C46-44DB-B406-2EA2320BE4A4}"/>
    <cellStyle name="Percent 4 2 2 3 4 2 2" xfId="31293" xr:uid="{AF474B1C-F7F3-4D1C-AE6B-A6176E906920}"/>
    <cellStyle name="Percent 4 2 2 3 4 3" xfId="22965" xr:uid="{5B7AE5F5-2C62-4074-BE1E-A7A596E50AB5}"/>
    <cellStyle name="Percent 4 2 2 3 5" xfId="9084" xr:uid="{EB0EA2D5-8BD9-4645-AA3C-C4296677AEA9}"/>
    <cellStyle name="Percent 4 2 2 3 5 2" xfId="25741" xr:uid="{7C0DB2E1-60D9-4BA0-8218-D79A99A41C3A}"/>
    <cellStyle name="Percent 4 2 2 3 6" xfId="17413" xr:uid="{73039020-F843-4419-8CDB-F1C66E00C14A}"/>
    <cellStyle name="Percent 4 2 2 4" xfId="1214" xr:uid="{F26CD77F-BCE4-4BBE-B99C-0045DA3C1A82}"/>
    <cellStyle name="Percent 4 2 2 4 2" xfId="2542" xr:uid="{7869DA92-A05C-4106-B842-D23948A0354C}"/>
    <cellStyle name="Percent 4 2 2 4 2 2" xfId="5332" xr:uid="{959B7701-8867-4F2F-B8B8-10C8C207B13E}"/>
    <cellStyle name="Percent 4 2 2 4 2 2 2" xfId="13662" xr:uid="{55AA834F-5837-4315-AFCD-38DBAE069A61}"/>
    <cellStyle name="Percent 4 2 2 4 2 2 2 2" xfId="30319" xr:uid="{C1AA3C4D-411C-44C8-B2C8-6CB78555DD73}"/>
    <cellStyle name="Percent 4 2 2 4 2 2 3" xfId="21991" xr:uid="{7604C7A1-C51B-40B9-B7EF-6505B7288617}"/>
    <cellStyle name="Percent 4 2 2 4 2 3" xfId="8108" xr:uid="{A146B6D7-DC69-4A22-BF52-D7B4C77AC76E}"/>
    <cellStyle name="Percent 4 2 2 4 2 3 2" xfId="16438" xr:uid="{B75FA51A-CC5B-4B0E-9BA8-7344F775F1B4}"/>
    <cellStyle name="Percent 4 2 2 4 2 3 2 2" xfId="33095" xr:uid="{83ACE4B9-2DB9-423A-A13E-7BE86EC8B194}"/>
    <cellStyle name="Percent 4 2 2 4 2 3 3" xfId="24767" xr:uid="{2D88DE20-91B5-4787-B51E-08D4C03F4CD1}"/>
    <cellStyle name="Percent 4 2 2 4 2 4" xfId="10886" xr:uid="{35E58885-BB4C-4466-A9A1-5119EA572B1C}"/>
    <cellStyle name="Percent 4 2 2 4 2 4 2" xfId="27543" xr:uid="{2E9EE228-117C-4AD8-8722-2BB160DF454D}"/>
    <cellStyle name="Percent 4 2 2 4 2 5" xfId="19215" xr:uid="{AE780EF0-23D9-4E43-994B-AC1058DAAE68}"/>
    <cellStyle name="Percent 4 2 2 4 3" xfId="4005" xr:uid="{68C3339B-0E6A-4705-BAC4-AD809932F625}"/>
    <cellStyle name="Percent 4 2 2 4 3 2" xfId="12335" xr:uid="{E45F1FCF-EEF2-41D9-90DD-224268491BD3}"/>
    <cellStyle name="Percent 4 2 2 4 3 2 2" xfId="28992" xr:uid="{E055106F-9272-40C0-B47C-90487C5E9D8D}"/>
    <cellStyle name="Percent 4 2 2 4 3 3" xfId="20664" xr:uid="{924E5052-4C23-4B12-860A-170B29830679}"/>
    <cellStyle name="Percent 4 2 2 4 4" xfId="6781" xr:uid="{79818A46-59B4-43A7-BA55-AAA2F6E51BC9}"/>
    <cellStyle name="Percent 4 2 2 4 4 2" xfId="15111" xr:uid="{B3A81C98-2FCA-435B-BA09-2EBBAB22BBCF}"/>
    <cellStyle name="Percent 4 2 2 4 4 2 2" xfId="31768" xr:uid="{B31EB5DD-9317-4353-80FF-8B5F824C4EED}"/>
    <cellStyle name="Percent 4 2 2 4 4 3" xfId="23440" xr:uid="{BD6F5217-F65D-49DC-A64D-1EE6AC30BCB7}"/>
    <cellStyle name="Percent 4 2 2 4 5" xfId="9559" xr:uid="{F691E2CF-661E-486B-9FF9-50E8A8B1370D}"/>
    <cellStyle name="Percent 4 2 2 4 5 2" xfId="26216" xr:uid="{CA9DDF68-912A-4B2C-AE51-79E338B1F3EB}"/>
    <cellStyle name="Percent 4 2 2 4 6" xfId="17888" xr:uid="{1E88D4F8-71BD-4916-87FD-033DC41DFB77}"/>
    <cellStyle name="Percent 4 2 2 5" xfId="1594" xr:uid="{E8B80C18-769B-41C1-9C6F-E12A9CE19090}"/>
    <cellStyle name="Percent 4 2 2 5 2" xfId="4384" xr:uid="{716A1E59-D4F8-4EE8-B2CC-D6D04CC1F502}"/>
    <cellStyle name="Percent 4 2 2 5 2 2" xfId="12714" xr:uid="{7CD89C7F-840D-4860-AE07-E11D96893AEC}"/>
    <cellStyle name="Percent 4 2 2 5 2 2 2" xfId="29371" xr:uid="{080C76A0-539D-4189-9AF9-E42D411B05C2}"/>
    <cellStyle name="Percent 4 2 2 5 2 3" xfId="21043" xr:uid="{DCB7C25C-2D18-48D3-B417-F4C9719BD1F7}"/>
    <cellStyle name="Percent 4 2 2 5 3" xfId="7160" xr:uid="{AD6AA14C-8D3A-4755-BB2C-62AE22253F3C}"/>
    <cellStyle name="Percent 4 2 2 5 3 2" xfId="15490" xr:uid="{AE9F4C4C-D127-42AF-B638-80D088A403DB}"/>
    <cellStyle name="Percent 4 2 2 5 3 2 2" xfId="32147" xr:uid="{20D91859-1ABE-4874-9DC8-4A413BB4DFF5}"/>
    <cellStyle name="Percent 4 2 2 5 3 3" xfId="23819" xr:uid="{610C63B5-8CD5-4467-B8A6-C30636538BEA}"/>
    <cellStyle name="Percent 4 2 2 5 4" xfId="9938" xr:uid="{8524669F-85BB-41FB-BA02-DF8216ACA58B}"/>
    <cellStyle name="Percent 4 2 2 5 4 2" xfId="26595" xr:uid="{46E09C96-D8DF-4F5F-9158-C9914B38C5CB}"/>
    <cellStyle name="Percent 4 2 2 5 5" xfId="18267" xr:uid="{61B3D3C1-2DAC-4AAF-8842-186F7EB9F2EB}"/>
    <cellStyle name="Percent 4 2 2 6" xfId="3057" xr:uid="{DC852A4D-35B2-4783-A702-627F57A9BA93}"/>
    <cellStyle name="Percent 4 2 2 6 2" xfId="11387" xr:uid="{3F556BD2-EBB9-4908-9C7B-6FD315DE339E}"/>
    <cellStyle name="Percent 4 2 2 6 2 2" xfId="28044" xr:uid="{AA61F866-5415-4DA9-8CD5-8B0178485D42}"/>
    <cellStyle name="Percent 4 2 2 6 3" xfId="19716" xr:uid="{BAEC8E31-94F7-4A24-9D40-CAC77CAFA576}"/>
    <cellStyle name="Percent 4 2 2 7" xfId="5833" xr:uid="{4C8DC908-A591-4518-ACA6-CA6A94EEF462}"/>
    <cellStyle name="Percent 4 2 2 7 2" xfId="14163" xr:uid="{1E842EFD-EC16-4CB8-9C98-805FF98CDEA9}"/>
    <cellStyle name="Percent 4 2 2 7 2 2" xfId="30820" xr:uid="{E8C6D6A4-25EA-496C-B564-6B5873F8470E}"/>
    <cellStyle name="Percent 4 2 2 7 3" xfId="22492" xr:uid="{19FE2337-D670-40E9-92AD-93EE6B0E2867}"/>
    <cellStyle name="Percent 4 2 2 8" xfId="8611" xr:uid="{58ACB83A-EFAE-408F-8204-DEA471FFB985}"/>
    <cellStyle name="Percent 4 2 2 8 2" xfId="25268" xr:uid="{0ED5E25A-935D-4542-94E6-2240FF8015CE}"/>
    <cellStyle name="Percent 4 2 2 9" xfId="16940" xr:uid="{E4257700-68FF-46F7-988B-8C8836049BD4}"/>
    <cellStyle name="Percent 4 2 3" xfId="381" xr:uid="{79A2C8FA-90FB-4CC8-8ECF-CA6D4CE9557C}"/>
    <cellStyle name="Percent 4 2 3 2" xfId="859" xr:uid="{A4B7BEBC-C2EB-4A5B-84C4-035565A82C7C}"/>
    <cellStyle name="Percent 4 2 3 2 2" xfId="2187" xr:uid="{4EFF5F75-BEAE-453C-B9F7-D633268C3C90}"/>
    <cellStyle name="Percent 4 2 3 2 2 2" xfId="4977" xr:uid="{7A2614B1-30B6-4602-A303-EFBF4CF3BB8B}"/>
    <cellStyle name="Percent 4 2 3 2 2 2 2" xfId="13307" xr:uid="{7DA3CC7C-26F7-4E0D-B238-D0A5411FC6BF}"/>
    <cellStyle name="Percent 4 2 3 2 2 2 2 2" xfId="29964" xr:uid="{CE566011-05A6-4EF0-84A1-03A05796A66F}"/>
    <cellStyle name="Percent 4 2 3 2 2 2 3" xfId="21636" xr:uid="{5712E886-E708-4F78-9A22-D9D882C1C21B}"/>
    <cellStyle name="Percent 4 2 3 2 2 3" xfId="7753" xr:uid="{EA417CE3-ABD1-4FF4-AFE8-C54E1FAFBE97}"/>
    <cellStyle name="Percent 4 2 3 2 2 3 2" xfId="16083" xr:uid="{F5D0783D-AC71-4237-907D-BA076CD5059D}"/>
    <cellStyle name="Percent 4 2 3 2 2 3 2 2" xfId="32740" xr:uid="{6A34BEE4-33AA-47CC-AD80-C27FF369D6B2}"/>
    <cellStyle name="Percent 4 2 3 2 2 3 3" xfId="24412" xr:uid="{839F6E8A-7CEB-437B-A3DC-625E8343EEE3}"/>
    <cellStyle name="Percent 4 2 3 2 2 4" xfId="10531" xr:uid="{D67D4328-D3A1-4599-8068-44CF1A960087}"/>
    <cellStyle name="Percent 4 2 3 2 2 4 2" xfId="27188" xr:uid="{06ED0FBE-C3BD-48B8-BE63-F7C13055F8AE}"/>
    <cellStyle name="Percent 4 2 3 2 2 5" xfId="18860" xr:uid="{EDD651B0-CD90-4ADD-89F9-12726E3D07BF}"/>
    <cellStyle name="Percent 4 2 3 2 3" xfId="3650" xr:uid="{A6A27B5C-1846-4ADF-9E81-C278A56F5487}"/>
    <cellStyle name="Percent 4 2 3 2 3 2" xfId="11980" xr:uid="{F34BC6CE-E585-4991-9FCC-43AEDE5E4DF8}"/>
    <cellStyle name="Percent 4 2 3 2 3 2 2" xfId="28637" xr:uid="{BA813BBE-024D-4C43-A18B-65A77336A1B5}"/>
    <cellStyle name="Percent 4 2 3 2 3 3" xfId="20309" xr:uid="{4D352550-9007-47E7-B6A6-CBE5032BD1C8}"/>
    <cellStyle name="Percent 4 2 3 2 4" xfId="6426" xr:uid="{D8C618F9-91F9-4BA6-A95F-B526B0CDF183}"/>
    <cellStyle name="Percent 4 2 3 2 4 2" xfId="14756" xr:uid="{C07887E2-4020-4D90-8E11-54686B6035EF}"/>
    <cellStyle name="Percent 4 2 3 2 4 2 2" xfId="31413" xr:uid="{55E91970-7EF2-44B3-B44B-39924D3C03C7}"/>
    <cellStyle name="Percent 4 2 3 2 4 3" xfId="23085" xr:uid="{2D44EA19-A990-4184-BC87-57A3D42CECC2}"/>
    <cellStyle name="Percent 4 2 3 2 5" xfId="9204" xr:uid="{1760A750-FB9E-41F8-98D6-FF6F0CB68559}"/>
    <cellStyle name="Percent 4 2 3 2 5 2" xfId="25861" xr:uid="{018F6EF5-A565-4B03-BEDC-2B3ABFE66A71}"/>
    <cellStyle name="Percent 4 2 3 2 6" xfId="17533" xr:uid="{41585DDB-3A48-4504-8FEA-DE490F567F67}"/>
    <cellStyle name="Percent 4 2 3 3" xfId="1711" xr:uid="{D41CCBA9-E82D-4F78-86A6-77F468C3727B}"/>
    <cellStyle name="Percent 4 2 3 3 2" xfId="4501" xr:uid="{74BBE553-763D-4083-BF4E-27AF2D838256}"/>
    <cellStyle name="Percent 4 2 3 3 2 2" xfId="12831" xr:uid="{D5820918-D365-4952-ADAE-0F53A544A6EA}"/>
    <cellStyle name="Percent 4 2 3 3 2 2 2" xfId="29488" xr:uid="{137153B4-467B-4642-8D76-A6849AE49533}"/>
    <cellStyle name="Percent 4 2 3 3 2 3" xfId="21160" xr:uid="{046F5313-044B-4C75-8CA3-2A8ED144B315}"/>
    <cellStyle name="Percent 4 2 3 3 3" xfId="7277" xr:uid="{BA3D92F1-62C5-4D73-A6FE-E85A061E6490}"/>
    <cellStyle name="Percent 4 2 3 3 3 2" xfId="15607" xr:uid="{FF05B436-3096-4189-9095-58B212D3858C}"/>
    <cellStyle name="Percent 4 2 3 3 3 2 2" xfId="32264" xr:uid="{46095AA0-32CA-4BBB-91E2-3B0A75E140F9}"/>
    <cellStyle name="Percent 4 2 3 3 3 3" xfId="23936" xr:uid="{7E7601B0-D50B-4841-80B9-BE42740A87B8}"/>
    <cellStyle name="Percent 4 2 3 3 4" xfId="10055" xr:uid="{2E812F52-536E-4610-9F45-F98BF3B0C813}"/>
    <cellStyle name="Percent 4 2 3 3 4 2" xfId="26712" xr:uid="{B5443536-C54C-4438-BAA2-A9A9E695FEE7}"/>
    <cellStyle name="Percent 4 2 3 3 5" xfId="18384" xr:uid="{F66540F1-429A-4D28-8F63-8B9A39806159}"/>
    <cellStyle name="Percent 4 2 3 4" xfId="3174" xr:uid="{CBA9E7C7-1AC5-4EBC-BEAA-F4A241871C73}"/>
    <cellStyle name="Percent 4 2 3 4 2" xfId="11504" xr:uid="{4D537CC5-984A-4518-9DBD-01497AC5D458}"/>
    <cellStyle name="Percent 4 2 3 4 2 2" xfId="28161" xr:uid="{2997CBC9-C3E5-4069-8558-9A100BA51ABB}"/>
    <cellStyle name="Percent 4 2 3 4 3" xfId="19833" xr:uid="{AC4FD989-3DE2-4B3B-A7E1-C7C2AA365C30}"/>
    <cellStyle name="Percent 4 2 3 5" xfId="5950" xr:uid="{F1B91AD8-AFF5-4ADB-8EE1-F0146D0719A8}"/>
    <cellStyle name="Percent 4 2 3 5 2" xfId="14280" xr:uid="{8EFB294B-49C5-4397-9D1D-2BBBF7F458C3}"/>
    <cellStyle name="Percent 4 2 3 5 2 2" xfId="30937" xr:uid="{BB99B6E9-A6CC-424E-AD63-2742FD35F778}"/>
    <cellStyle name="Percent 4 2 3 5 3" xfId="22609" xr:uid="{6F4FBD46-882A-4813-A2C5-859D73B03444}"/>
    <cellStyle name="Percent 4 2 3 6" xfId="8728" xr:uid="{F900C769-5106-48D0-88B5-43C7C8477C4D}"/>
    <cellStyle name="Percent 4 2 3 6 2" xfId="25385" xr:uid="{811DEDF4-03FE-496A-81EE-C3739331AE93}"/>
    <cellStyle name="Percent 4 2 3 7" xfId="17057" xr:uid="{E2CD6774-8DFE-4CD4-88B0-8675CBD49A72}"/>
    <cellStyle name="Percent 4 2 3 8" xfId="36181" xr:uid="{0CA81C41-3C83-429E-9241-2532B07F40AE}"/>
    <cellStyle name="Percent 4 2 4" xfId="617" xr:uid="{BEBED7CB-D4D6-4C11-9A47-C9BFAEA69B53}"/>
    <cellStyle name="Percent 4 2 4 2" xfId="1947" xr:uid="{3CD62100-EB5D-470B-9525-3ABE6B10A2A2}"/>
    <cellStyle name="Percent 4 2 4 2 2" xfId="4737" xr:uid="{7C0F12D7-0E87-4F1A-9EDE-BA2998A6BEB2}"/>
    <cellStyle name="Percent 4 2 4 2 2 2" xfId="13067" xr:uid="{B41ABB5D-DAB9-4820-8279-8C42E02B39AB}"/>
    <cellStyle name="Percent 4 2 4 2 2 2 2" xfId="29724" xr:uid="{C6F0AE34-37BA-4D71-842D-F4B97D95D4AB}"/>
    <cellStyle name="Percent 4 2 4 2 2 3" xfId="21396" xr:uid="{17808387-81B9-477A-B628-2A1CD71BC240}"/>
    <cellStyle name="Percent 4 2 4 2 3" xfId="7513" xr:uid="{517FB04D-3E19-4611-BEA2-2E646711A18B}"/>
    <cellStyle name="Percent 4 2 4 2 3 2" xfId="15843" xr:uid="{EE7D3727-0650-47FF-AF75-6AAE663AB968}"/>
    <cellStyle name="Percent 4 2 4 2 3 2 2" xfId="32500" xr:uid="{5FE5851F-77ED-4C5C-A093-2A18C8A2CCF7}"/>
    <cellStyle name="Percent 4 2 4 2 3 3" xfId="24172" xr:uid="{349633E5-6344-4970-8DD7-DE06B7535199}"/>
    <cellStyle name="Percent 4 2 4 2 4" xfId="10291" xr:uid="{3B1FA7C1-2E26-4CF1-A0D5-00B9BE28AF10}"/>
    <cellStyle name="Percent 4 2 4 2 4 2" xfId="26948" xr:uid="{0E81B77F-48D7-404F-B54C-1EC0F21D968E}"/>
    <cellStyle name="Percent 4 2 4 2 5" xfId="18620" xr:uid="{62675942-A0ED-4ED6-8913-F60A254B397B}"/>
    <cellStyle name="Percent 4 2 4 3" xfId="3410" xr:uid="{E435B315-8976-4652-AE93-A1BCCE8D681A}"/>
    <cellStyle name="Percent 4 2 4 3 2" xfId="11740" xr:uid="{FD596E72-392F-4268-A8EE-79B50D3FEA28}"/>
    <cellStyle name="Percent 4 2 4 3 2 2" xfId="28397" xr:uid="{D9E589B2-FA41-47C9-B112-4CA72369EF3D}"/>
    <cellStyle name="Percent 4 2 4 3 3" xfId="20069" xr:uid="{2962D051-DD45-4E3F-A863-70C73FF89056}"/>
    <cellStyle name="Percent 4 2 4 4" xfId="6186" xr:uid="{39B1B16D-2829-47E7-99DA-DAB4442170E7}"/>
    <cellStyle name="Percent 4 2 4 4 2" xfId="14516" xr:uid="{B5DB0364-F2C3-4D43-A6A6-F834673EE36E}"/>
    <cellStyle name="Percent 4 2 4 4 2 2" xfId="31173" xr:uid="{48057EB4-68FC-4FAD-B6B0-8C2FC2C45553}"/>
    <cellStyle name="Percent 4 2 4 4 3" xfId="22845" xr:uid="{0FBFB017-F657-48A1-A258-38C7A0AAA20A}"/>
    <cellStyle name="Percent 4 2 4 5" xfId="8964" xr:uid="{03944285-9AA4-4F06-8C2D-F3FB60341D3B}"/>
    <cellStyle name="Percent 4 2 4 5 2" xfId="25621" xr:uid="{1CF94F20-8C4B-4C7B-8853-CFA3ECF5C840}"/>
    <cellStyle name="Percent 4 2 4 6" xfId="17293" xr:uid="{3C700CE5-9242-4695-A4F8-576BCDFAA121}"/>
    <cellStyle name="Percent 4 2 4 7" xfId="36182" xr:uid="{61CBFB6B-6F0D-443F-A6A3-04E172E0DE10}"/>
    <cellStyle name="Percent 4 2 5" xfId="1094" xr:uid="{0E0ED081-54A3-42E5-A2C9-99E73425B729}"/>
    <cellStyle name="Percent 4 2 5 2" xfId="2422" xr:uid="{8FD713DA-1EBF-4936-B2FB-5B957E4FAAB2}"/>
    <cellStyle name="Percent 4 2 5 2 2" xfId="5212" xr:uid="{4392DA4A-A52F-4C26-BB11-E10662149353}"/>
    <cellStyle name="Percent 4 2 5 2 2 2" xfId="13542" xr:uid="{2B95CF3F-33AD-4BBA-A813-679BBD814838}"/>
    <cellStyle name="Percent 4 2 5 2 2 2 2" xfId="30199" xr:uid="{EB326F3A-39C6-408C-9101-5CC6D57AE482}"/>
    <cellStyle name="Percent 4 2 5 2 2 3" xfId="21871" xr:uid="{035333C2-A19D-4A15-9F5E-63D5B468B066}"/>
    <cellStyle name="Percent 4 2 5 2 3" xfId="7988" xr:uid="{65E89A9A-23ED-40BA-ABAB-5AE63BC46408}"/>
    <cellStyle name="Percent 4 2 5 2 3 2" xfId="16318" xr:uid="{EB6A21D9-6882-431B-9424-E00B0FB02C95}"/>
    <cellStyle name="Percent 4 2 5 2 3 2 2" xfId="32975" xr:uid="{52D4429D-2FB6-4400-93A0-3128153EEF93}"/>
    <cellStyle name="Percent 4 2 5 2 3 3" xfId="24647" xr:uid="{25AC074F-8922-4B99-9B19-F984FC2DDA67}"/>
    <cellStyle name="Percent 4 2 5 2 4" xfId="10766" xr:uid="{DBD1F276-A165-4855-90FA-732D7504A280}"/>
    <cellStyle name="Percent 4 2 5 2 4 2" xfId="27423" xr:uid="{C12D97AA-BF9E-4A65-871C-1E814BDA80E9}"/>
    <cellStyle name="Percent 4 2 5 2 5" xfId="19095" xr:uid="{8BDBF0B4-9204-4963-93D5-6C46BEA985D3}"/>
    <cellStyle name="Percent 4 2 5 3" xfId="3885" xr:uid="{14A8A210-1441-46A3-AA40-F91167FBD996}"/>
    <cellStyle name="Percent 4 2 5 3 2" xfId="12215" xr:uid="{C5662A0B-65DE-4F5D-A88D-949DCBED49A8}"/>
    <cellStyle name="Percent 4 2 5 3 2 2" xfId="28872" xr:uid="{CC7C4942-620A-4978-A03D-C8740A477F62}"/>
    <cellStyle name="Percent 4 2 5 3 3" xfId="20544" xr:uid="{8B073EA8-18AE-4641-BF68-029A82508E93}"/>
    <cellStyle name="Percent 4 2 5 4" xfId="6661" xr:uid="{460C9A7A-D558-4BA7-AA23-3A0890996A61}"/>
    <cellStyle name="Percent 4 2 5 4 2" xfId="14991" xr:uid="{44A8D024-F8B5-47F9-9E53-B4D9F6155072}"/>
    <cellStyle name="Percent 4 2 5 4 2 2" xfId="31648" xr:uid="{12E33BE3-1874-400C-8477-1FCAD20D08D1}"/>
    <cellStyle name="Percent 4 2 5 4 3" xfId="23320" xr:uid="{6E1E116A-7D3A-424C-8504-7A647592C3C2}"/>
    <cellStyle name="Percent 4 2 5 5" xfId="9439" xr:uid="{2896D8CE-C90D-4867-9A1D-523D74362D0B}"/>
    <cellStyle name="Percent 4 2 5 5 2" xfId="26096" xr:uid="{6CB3ACDD-53AC-43D4-ACCA-1E09D24CD7E0}"/>
    <cellStyle name="Percent 4 2 5 6" xfId="17768" xr:uid="{40E7BA86-F3CD-4E20-B4A9-E9032C291E06}"/>
    <cellStyle name="Percent 4 2 5 7" xfId="36183" xr:uid="{254B22A7-D1A2-4E76-A59E-7D6FCA5ECDD1}"/>
    <cellStyle name="Percent 4 2 6" xfId="1359" xr:uid="{8C255BCC-4451-4C34-911E-6B0AE2A8EB19}"/>
    <cellStyle name="Percent 4 2 6 2" xfId="2687" xr:uid="{FCF28EDA-BC91-42B1-902B-933192D6B27C}"/>
    <cellStyle name="Percent 4 2 6 2 2" xfId="5477" xr:uid="{38C524A3-AEC9-404C-8251-2830121FE214}"/>
    <cellStyle name="Percent 4 2 6 2 2 2" xfId="13807" xr:uid="{915964AC-F2F6-4608-92E2-DF38F101C628}"/>
    <cellStyle name="Percent 4 2 6 2 2 2 2" xfId="30464" xr:uid="{8364DCA5-8F1F-4092-98CB-87EC695BB51A}"/>
    <cellStyle name="Percent 4 2 6 2 2 3" xfId="22136" xr:uid="{8DFF7C88-0FC0-4F10-8B4D-1EB800B1EBF1}"/>
    <cellStyle name="Percent 4 2 6 2 3" xfId="8253" xr:uid="{E2774267-838C-4A2C-8E1A-D4D6CD5AF478}"/>
    <cellStyle name="Percent 4 2 6 2 3 2" xfId="16583" xr:uid="{6608D8A7-5C69-4113-9BA9-90F9001F6A92}"/>
    <cellStyle name="Percent 4 2 6 2 3 2 2" xfId="33240" xr:uid="{008C6D3C-68C1-47C0-9769-D685A06B1309}"/>
    <cellStyle name="Percent 4 2 6 2 3 3" xfId="24912" xr:uid="{D2C80BCF-D39F-470E-BA0D-DDEC890A3865}"/>
    <cellStyle name="Percent 4 2 6 2 4" xfId="11031" xr:uid="{4FB3E5CB-6B91-4C99-8468-ECB769BE658D}"/>
    <cellStyle name="Percent 4 2 6 2 4 2" xfId="27688" xr:uid="{43D5C06A-EA6F-4928-8DEF-32A5AB48382F}"/>
    <cellStyle name="Percent 4 2 6 2 5" xfId="19360" xr:uid="{CEB09A5F-093C-4049-9137-F4B16B0D5D1A}"/>
    <cellStyle name="Percent 4 2 6 3" xfId="4150" xr:uid="{664FEBAB-7064-48FA-A5C5-BD5772602B77}"/>
    <cellStyle name="Percent 4 2 6 3 2" xfId="12480" xr:uid="{E777D521-74D0-426D-B559-B3139362375C}"/>
    <cellStyle name="Percent 4 2 6 3 2 2" xfId="29137" xr:uid="{A43C8990-E856-4CA7-B0CA-7A253EEE3C42}"/>
    <cellStyle name="Percent 4 2 6 3 3" xfId="20809" xr:uid="{61FED482-E4BA-4F19-BB02-CCA9CAB733B2}"/>
    <cellStyle name="Percent 4 2 6 4" xfId="6926" xr:uid="{0B34ADF5-BFF4-4894-AD0C-1259895CC4AA}"/>
    <cellStyle name="Percent 4 2 6 4 2" xfId="15256" xr:uid="{B8B36EBB-60B3-48F4-964D-6891A315FAC3}"/>
    <cellStyle name="Percent 4 2 6 4 2 2" xfId="31913" xr:uid="{13F3226C-E5A8-47BB-BBF0-450703392463}"/>
    <cellStyle name="Percent 4 2 6 4 3" xfId="23585" xr:uid="{8E49E0A7-9C1A-4EC3-8EE5-C4069156E67B}"/>
    <cellStyle name="Percent 4 2 6 5" xfId="9704" xr:uid="{BC0AECAA-6A94-4088-AD1B-A882671E04AA}"/>
    <cellStyle name="Percent 4 2 6 5 2" xfId="26361" xr:uid="{EE808C01-082A-4517-88DF-183DD342FF92}"/>
    <cellStyle name="Percent 4 2 6 6" xfId="18033" xr:uid="{D9EA2F34-125D-475E-9555-9F6A435D6F99}"/>
    <cellStyle name="Percent 4 2 6 7" xfId="36184" xr:uid="{1CF09EA6-286D-4B3A-B8E4-6F9E3D4D9F7B}"/>
    <cellStyle name="Percent 4 2 7" xfId="1474" xr:uid="{CC4F170B-EF4F-408A-9D9E-0A466BD05B93}"/>
    <cellStyle name="Percent 4 2 7 2" xfId="4264" xr:uid="{B153072C-766A-4ABF-BB1E-820BCD6FD1F6}"/>
    <cellStyle name="Percent 4 2 7 2 2" xfId="12594" xr:uid="{5B897816-A2BD-473E-B0CE-0C9C41732E94}"/>
    <cellStyle name="Percent 4 2 7 2 2 2" xfId="29251" xr:uid="{09648093-899D-42F1-8060-DB5191B43547}"/>
    <cellStyle name="Percent 4 2 7 2 3" xfId="20923" xr:uid="{71492041-68C2-4F1E-AF6E-5AEE76944D9F}"/>
    <cellStyle name="Percent 4 2 7 3" xfId="7040" xr:uid="{1DDFCBBB-D2D5-4240-A061-5165199AFAD3}"/>
    <cellStyle name="Percent 4 2 7 3 2" xfId="15370" xr:uid="{784DDBD3-C625-4774-84F6-AEF9B4D354D7}"/>
    <cellStyle name="Percent 4 2 7 3 2 2" xfId="32027" xr:uid="{06EF21FA-02E5-4ED4-929E-03D1B3F5626B}"/>
    <cellStyle name="Percent 4 2 7 3 3" xfId="23699" xr:uid="{36861EC9-E232-4AAF-B884-996CEDE1BFF8}"/>
    <cellStyle name="Percent 4 2 7 4" xfId="9818" xr:uid="{B926B6E8-493A-4488-BE16-1B7FB63EC405}"/>
    <cellStyle name="Percent 4 2 7 4 2" xfId="26475" xr:uid="{DA397474-D076-4647-AD52-FE72F3F65114}"/>
    <cellStyle name="Percent 4 2 7 5" xfId="18147" xr:uid="{49C5920C-5F94-4F1E-A3DD-19679D2BEFB0}"/>
    <cellStyle name="Percent 4 2 7 6" xfId="36185" xr:uid="{CE4D7C27-6E39-4017-B38A-57FAB21D3E6A}"/>
    <cellStyle name="Percent 4 2 8" xfId="2937" xr:uid="{017BC157-3165-4802-AD8C-BD3A4DAF47DD}"/>
    <cellStyle name="Percent 4 2 8 2" xfId="11267" xr:uid="{02ED0D60-06EF-4A61-9465-25A621988E1E}"/>
    <cellStyle name="Percent 4 2 8 2 2" xfId="27924" xr:uid="{18896F6D-80F6-4EBF-A5B1-044FF0B9F567}"/>
    <cellStyle name="Percent 4 2 8 3" xfId="19596" xr:uid="{99F6673F-6BEC-4799-9495-8A0454E83A7A}"/>
    <cellStyle name="Percent 4 2 8 4" xfId="36186" xr:uid="{E9B52EFB-8779-4D79-BD46-969D5AFB5436}"/>
    <cellStyle name="Percent 4 2 9" xfId="5713" xr:uid="{B671EDB8-EF2D-41FD-B03B-FE85B3B71A1D}"/>
    <cellStyle name="Percent 4 2 9 2" xfId="14043" xr:uid="{CBA82E71-CD8F-4DF4-B187-0132CBFF19C3}"/>
    <cellStyle name="Percent 4 2 9 2 2" xfId="30700" xr:uid="{56F14459-8626-4CA8-9693-E84EDC1305AD}"/>
    <cellStyle name="Percent 4 2 9 3" xfId="22372" xr:uid="{2C033624-A7D0-4AD6-B6BF-EF14F0A5FFAF}"/>
    <cellStyle name="Percent 4 3" xfId="197" xr:uid="{7633B9B3-2E5C-4E85-B3E7-AB25B28FC451}"/>
    <cellStyle name="Percent 4 3 10" xfId="36187" xr:uid="{78CABC4D-A7D1-49C3-825B-AD3D96CCB7E0}"/>
    <cellStyle name="Percent 4 3 2" xfId="439" xr:uid="{85CFA13D-1DDC-48A5-AD2C-C0A268ED260D}"/>
    <cellStyle name="Percent 4 3 2 2" xfId="916" xr:uid="{B0B2A416-AA1E-4D45-9E7C-654E7F496C30}"/>
    <cellStyle name="Percent 4 3 2 2 2" xfId="2244" xr:uid="{CA28BA98-52BD-4E2D-95AC-1101D4932EEE}"/>
    <cellStyle name="Percent 4 3 2 2 2 2" xfId="5034" xr:uid="{CDDF794C-3E98-4CBF-B616-697062DA8119}"/>
    <cellStyle name="Percent 4 3 2 2 2 2 2" xfId="13364" xr:uid="{16F7DD2F-3D6A-424D-B342-AB834AACF33C}"/>
    <cellStyle name="Percent 4 3 2 2 2 2 2 2" xfId="30021" xr:uid="{890AE419-153B-474B-8ABD-2C2D748B29B7}"/>
    <cellStyle name="Percent 4 3 2 2 2 2 3" xfId="21693" xr:uid="{7C1110AC-4657-4FFB-B2F0-5E9733F01CCA}"/>
    <cellStyle name="Percent 4 3 2 2 2 3" xfId="7810" xr:uid="{10E03488-727E-4D9F-8CBD-41C8ACFE3372}"/>
    <cellStyle name="Percent 4 3 2 2 2 3 2" xfId="16140" xr:uid="{E7420113-89F9-4278-9E1D-9CA41341B302}"/>
    <cellStyle name="Percent 4 3 2 2 2 3 2 2" xfId="32797" xr:uid="{7FE98F1B-7825-456A-8837-7BEFD996448E}"/>
    <cellStyle name="Percent 4 3 2 2 2 3 3" xfId="24469" xr:uid="{30B72F44-AADB-45B0-8A80-C0F333100832}"/>
    <cellStyle name="Percent 4 3 2 2 2 4" xfId="10588" xr:uid="{A1A0DD60-EFBA-4A06-B541-9B4747FF2242}"/>
    <cellStyle name="Percent 4 3 2 2 2 4 2" xfId="27245" xr:uid="{524B6AB7-9BAE-4E96-B66C-86D79F113EF0}"/>
    <cellStyle name="Percent 4 3 2 2 2 5" xfId="18917" xr:uid="{F1A25748-506E-470C-9A7A-447C21E6D54D}"/>
    <cellStyle name="Percent 4 3 2 2 3" xfId="3707" xr:uid="{C1AD1084-3DD2-407A-A414-5C8E98E88E20}"/>
    <cellStyle name="Percent 4 3 2 2 3 2" xfId="12037" xr:uid="{4B9931ED-3B09-4332-A44C-E8D2100D531F}"/>
    <cellStyle name="Percent 4 3 2 2 3 2 2" xfId="28694" xr:uid="{2837DCA3-B92D-4EF2-BD13-CA24AA9B3BBD}"/>
    <cellStyle name="Percent 4 3 2 2 3 3" xfId="20366" xr:uid="{E430B7ED-8091-4BE8-A214-1AABCE7688BF}"/>
    <cellStyle name="Percent 4 3 2 2 4" xfId="6483" xr:uid="{62F279AD-FDF3-4D1E-9C8F-DAC93B048F00}"/>
    <cellStyle name="Percent 4 3 2 2 4 2" xfId="14813" xr:uid="{5F541534-3243-4252-B6B3-DAA970CF1E2D}"/>
    <cellStyle name="Percent 4 3 2 2 4 2 2" xfId="31470" xr:uid="{088ABEC8-EC2A-43FF-9057-849166C464F3}"/>
    <cellStyle name="Percent 4 3 2 2 4 3" xfId="23142" xr:uid="{6E3817CD-9F6A-4EEA-AA2D-82546071EA0C}"/>
    <cellStyle name="Percent 4 3 2 2 5" xfId="9261" xr:uid="{44890D21-474B-49C0-9A98-B8470514E47E}"/>
    <cellStyle name="Percent 4 3 2 2 5 2" xfId="25918" xr:uid="{0E74C691-D267-4133-BF39-CA80B82239B7}"/>
    <cellStyle name="Percent 4 3 2 2 6" xfId="17590" xr:uid="{E608CF56-AE81-4859-966E-CB2EE5C4D045}"/>
    <cellStyle name="Percent 4 3 2 3" xfId="1769" xr:uid="{A7D00644-4ADE-4923-8BF9-BE89BD7F1D32}"/>
    <cellStyle name="Percent 4 3 2 3 2" xfId="4559" xr:uid="{0389F465-451A-4D96-83B2-56FCBA84E11B}"/>
    <cellStyle name="Percent 4 3 2 3 2 2" xfId="12889" xr:uid="{59C1B8E4-EAA4-47E4-B99B-66CF2C2FE9E1}"/>
    <cellStyle name="Percent 4 3 2 3 2 2 2" xfId="29546" xr:uid="{47FB8291-C24A-458D-AD75-99EA90AB861D}"/>
    <cellStyle name="Percent 4 3 2 3 2 3" xfId="21218" xr:uid="{F0DBA4EE-7440-4C99-934E-6AC37A41517C}"/>
    <cellStyle name="Percent 4 3 2 3 3" xfId="7335" xr:uid="{786F04CC-E96E-40E6-846B-354C2182B243}"/>
    <cellStyle name="Percent 4 3 2 3 3 2" xfId="15665" xr:uid="{64BA5B71-900F-4572-9C23-B570C81BEF7A}"/>
    <cellStyle name="Percent 4 3 2 3 3 2 2" xfId="32322" xr:uid="{1865E357-ECEC-4153-9C6B-0C4D98E38FB3}"/>
    <cellStyle name="Percent 4 3 2 3 3 3" xfId="23994" xr:uid="{EF9926E9-0374-4F1E-9E2A-AEB84A58D8CE}"/>
    <cellStyle name="Percent 4 3 2 3 4" xfId="10113" xr:uid="{1C33CD7F-4A66-4C09-B519-9BC20CE66ED1}"/>
    <cellStyle name="Percent 4 3 2 3 4 2" xfId="26770" xr:uid="{F4BECD12-AA07-4A5E-9B4A-2453D31C043B}"/>
    <cellStyle name="Percent 4 3 2 3 5" xfId="18442" xr:uid="{D8907A15-5D64-4782-B574-FB738ADE91D3}"/>
    <cellStyle name="Percent 4 3 2 4" xfId="3232" xr:uid="{D025D82F-32CB-4930-8F6C-47C8B1C287A4}"/>
    <cellStyle name="Percent 4 3 2 4 2" xfId="11562" xr:uid="{69ABE05D-FA8F-408F-BE2C-E5F86E3659C2}"/>
    <cellStyle name="Percent 4 3 2 4 2 2" xfId="28219" xr:uid="{494BC7BC-0501-4B61-ADBC-64D799A370E1}"/>
    <cellStyle name="Percent 4 3 2 4 3" xfId="19891" xr:uid="{69D0B3A5-9BC2-46FE-885C-18F2E53A2746}"/>
    <cellStyle name="Percent 4 3 2 5" xfId="6008" xr:uid="{837F3895-CD10-4EE5-ABD1-ABC5E3C60C9E}"/>
    <cellStyle name="Percent 4 3 2 5 2" xfId="14338" xr:uid="{0B9631E3-9AA1-46F5-82FF-AC73C74863D4}"/>
    <cellStyle name="Percent 4 3 2 5 2 2" xfId="30995" xr:uid="{16DE51B9-16BE-431B-A449-B8DA17D3A91D}"/>
    <cellStyle name="Percent 4 3 2 5 3" xfId="22667" xr:uid="{B1F28192-3BAE-4C18-A9B4-B09CEF664C21}"/>
    <cellStyle name="Percent 4 3 2 6" xfId="8786" xr:uid="{BB6944B0-3529-4E6C-92A9-0012932F811A}"/>
    <cellStyle name="Percent 4 3 2 6 2" xfId="25443" xr:uid="{81AFDB36-747C-4997-8047-8C736A7B50CF}"/>
    <cellStyle name="Percent 4 3 2 7" xfId="17115" xr:uid="{0278738D-0B80-47B7-9973-E734C071C9D7}"/>
    <cellStyle name="Percent 4 3 2 8" xfId="36188" xr:uid="{4D7CB115-1A49-4C90-8AA1-3664313E0516}"/>
    <cellStyle name="Percent 4 3 3" xfId="675" xr:uid="{8EA990CB-9292-4D5E-9FD3-51B553C90F7A}"/>
    <cellStyle name="Percent 4 3 3 2" xfId="2005" xr:uid="{8EF0A695-7AF9-4C10-999F-8AF8D5ECF29A}"/>
    <cellStyle name="Percent 4 3 3 2 2" xfId="4795" xr:uid="{0B2024A4-D8F8-4340-927D-DF660F252800}"/>
    <cellStyle name="Percent 4 3 3 2 2 2" xfId="13125" xr:uid="{5C48B7D5-9B18-409D-B45C-E4399D1A1EB1}"/>
    <cellStyle name="Percent 4 3 3 2 2 2 2" xfId="29782" xr:uid="{946C5372-25EA-4669-9FBF-9FD548B18677}"/>
    <cellStyle name="Percent 4 3 3 2 2 3" xfId="21454" xr:uid="{68B93380-130E-4855-8C62-A8AC1F7DED56}"/>
    <cellStyle name="Percent 4 3 3 2 3" xfId="7571" xr:uid="{1E04C02F-73CC-4075-B448-D0F90FAF31ED}"/>
    <cellStyle name="Percent 4 3 3 2 3 2" xfId="15901" xr:uid="{A1648605-8B7D-433A-85EA-BE88902FE2CF}"/>
    <cellStyle name="Percent 4 3 3 2 3 2 2" xfId="32558" xr:uid="{0D6A1B1A-3B9C-4C86-B299-CE8A01B8CD78}"/>
    <cellStyle name="Percent 4 3 3 2 3 3" xfId="24230" xr:uid="{FCB10585-9909-4DA5-B94F-6CA7DD46C43C}"/>
    <cellStyle name="Percent 4 3 3 2 4" xfId="10349" xr:uid="{E3E43489-1E6A-4A4B-AF6A-72D64E052D97}"/>
    <cellStyle name="Percent 4 3 3 2 4 2" xfId="27006" xr:uid="{C22984B4-6FF0-43D5-AFA4-B270345DE8CB}"/>
    <cellStyle name="Percent 4 3 3 2 5" xfId="18678" xr:uid="{EFE64196-9194-41C2-AC78-7806E8675EA1}"/>
    <cellStyle name="Percent 4 3 3 3" xfId="3468" xr:uid="{360490A1-4342-4D65-9F7D-B6C0E30328DE}"/>
    <cellStyle name="Percent 4 3 3 3 2" xfId="11798" xr:uid="{C84913D2-9BBB-4EC3-B7BC-176F89B48498}"/>
    <cellStyle name="Percent 4 3 3 3 2 2" xfId="28455" xr:uid="{911414CD-65A3-4107-AB4A-F11A8A64167D}"/>
    <cellStyle name="Percent 4 3 3 3 3" xfId="20127" xr:uid="{650CACE7-272A-4250-985F-F858B831272A}"/>
    <cellStyle name="Percent 4 3 3 4" xfId="6244" xr:uid="{633734A0-7CBD-4675-8A47-CC589A3D3806}"/>
    <cellStyle name="Percent 4 3 3 4 2" xfId="14574" xr:uid="{3FFDC0EE-8458-486E-87F0-04BF5CD78594}"/>
    <cellStyle name="Percent 4 3 3 4 2 2" xfId="31231" xr:uid="{29D7BD4C-72AE-4DE3-AC0A-E7CB97C6A58D}"/>
    <cellStyle name="Percent 4 3 3 4 3" xfId="22903" xr:uid="{E8F04661-82E8-4544-B1FC-4B0A8100A290}"/>
    <cellStyle name="Percent 4 3 3 5" xfId="9022" xr:uid="{EBE8EC54-4B5E-4848-8F40-0E17472742E0}"/>
    <cellStyle name="Percent 4 3 3 5 2" xfId="25679" xr:uid="{131B846F-A849-44A6-B68E-A3CEB24F7887}"/>
    <cellStyle name="Percent 4 3 3 6" xfId="17351" xr:uid="{94837C8E-71A7-43F6-8547-AAAA2C822113}"/>
    <cellStyle name="Percent 4 3 3 7" xfId="36189" xr:uid="{925DDA92-58D8-4510-BA08-812A375C82F3}"/>
    <cellStyle name="Percent 4 3 4" xfId="1152" xr:uid="{3229C0CC-9854-411D-A0C8-406C016EA6DA}"/>
    <cellStyle name="Percent 4 3 4 2" xfId="2480" xr:uid="{0E7B68CD-83D8-412D-9D39-9F33FBF07462}"/>
    <cellStyle name="Percent 4 3 4 2 2" xfId="5270" xr:uid="{8295B741-93DA-43EB-9C6F-EA2BDD9B8B72}"/>
    <cellStyle name="Percent 4 3 4 2 2 2" xfId="13600" xr:uid="{36A16AB4-A9BE-42E4-86F3-1B92930C02F8}"/>
    <cellStyle name="Percent 4 3 4 2 2 2 2" xfId="30257" xr:uid="{ACF7BB3A-55C9-402E-AB78-F5ACFA5FCA1A}"/>
    <cellStyle name="Percent 4 3 4 2 2 3" xfId="21929" xr:uid="{AA0FD77F-9D19-4E3E-9981-74281833C80D}"/>
    <cellStyle name="Percent 4 3 4 2 3" xfId="8046" xr:uid="{250F2D9E-8F82-425B-A1CE-0A4475F96808}"/>
    <cellStyle name="Percent 4 3 4 2 3 2" xfId="16376" xr:uid="{7261C8A5-A99D-4903-A45A-A234C3805784}"/>
    <cellStyle name="Percent 4 3 4 2 3 2 2" xfId="33033" xr:uid="{A3A3692C-8889-4320-BAC6-F353763839E5}"/>
    <cellStyle name="Percent 4 3 4 2 3 3" xfId="24705" xr:uid="{FB1EEA90-8092-4BCA-80D1-548058112445}"/>
    <cellStyle name="Percent 4 3 4 2 4" xfId="10824" xr:uid="{681C6B0C-F963-4326-82E6-B5F229A9D47A}"/>
    <cellStyle name="Percent 4 3 4 2 4 2" xfId="27481" xr:uid="{56DDBD1F-A90D-4365-87EC-84E04DF47548}"/>
    <cellStyle name="Percent 4 3 4 2 5" xfId="19153" xr:uid="{D29D39E4-DDD6-4C7C-BE6A-1455F928EA68}"/>
    <cellStyle name="Percent 4 3 4 3" xfId="3943" xr:uid="{F09DD283-B405-4CC9-8005-DDD4B87A9B9B}"/>
    <cellStyle name="Percent 4 3 4 3 2" xfId="12273" xr:uid="{818CAFD2-4FB2-4A4C-A427-14BF256EDFA1}"/>
    <cellStyle name="Percent 4 3 4 3 2 2" xfId="28930" xr:uid="{886944E4-5741-486B-B1E2-457F467A346F}"/>
    <cellStyle name="Percent 4 3 4 3 3" xfId="20602" xr:uid="{8CA2D6AB-FAAC-432E-BAFB-E92BEF9C44A6}"/>
    <cellStyle name="Percent 4 3 4 4" xfId="6719" xr:uid="{6246390F-E7C0-4540-8A59-F3D0293917B3}"/>
    <cellStyle name="Percent 4 3 4 4 2" xfId="15049" xr:uid="{653EDE88-3E73-445C-A566-B49DFC6487A7}"/>
    <cellStyle name="Percent 4 3 4 4 2 2" xfId="31706" xr:uid="{191943A9-942F-4261-AFC5-C9683F144185}"/>
    <cellStyle name="Percent 4 3 4 4 3" xfId="23378" xr:uid="{DAA6EAF9-E9DE-47B8-B48F-1ADFBF8FF394}"/>
    <cellStyle name="Percent 4 3 4 5" xfId="9497" xr:uid="{18F2D4CD-0272-46B1-9E0F-CE2BC8F3E665}"/>
    <cellStyle name="Percent 4 3 4 5 2" xfId="26154" xr:uid="{72769003-01C0-4405-A5D5-FE3C475D160B}"/>
    <cellStyle name="Percent 4 3 4 6" xfId="17826" xr:uid="{3981F9E3-6B68-4CF4-B4BD-1B4925ED1E45}"/>
    <cellStyle name="Percent 4 3 4 7" xfId="36190" xr:uid="{BD8BA2DE-B30D-4132-AC84-B4127C440A78}"/>
    <cellStyle name="Percent 4 3 5" xfId="1532" xr:uid="{DAD85B23-4811-4C86-9D42-A791F72A053B}"/>
    <cellStyle name="Percent 4 3 5 2" xfId="4322" xr:uid="{9D265435-75BA-41BC-A83A-6866F97AB53A}"/>
    <cellStyle name="Percent 4 3 5 2 2" xfId="12652" xr:uid="{F3F8745B-ADB0-49DD-BB9E-DE7D41C67677}"/>
    <cellStyle name="Percent 4 3 5 2 2 2" xfId="29309" xr:uid="{52C51561-CB89-4B8C-998C-D78BC452AE52}"/>
    <cellStyle name="Percent 4 3 5 2 3" xfId="20981" xr:uid="{96F32497-A974-4F66-9935-C98A048F6F3F}"/>
    <cellStyle name="Percent 4 3 5 3" xfId="7098" xr:uid="{A30113F3-B6D5-4F57-B375-9A45AA1A6CDD}"/>
    <cellStyle name="Percent 4 3 5 3 2" xfId="15428" xr:uid="{DF087BB2-1B9C-4AB5-8253-A4DD6E6754F6}"/>
    <cellStyle name="Percent 4 3 5 3 2 2" xfId="32085" xr:uid="{CCD53945-96D3-4344-A1E5-282963A46BC8}"/>
    <cellStyle name="Percent 4 3 5 3 3" xfId="23757" xr:uid="{FECE03EE-C69F-4C4A-90D0-B004C5A993A5}"/>
    <cellStyle name="Percent 4 3 5 4" xfId="9876" xr:uid="{CCD25A4B-8F62-4222-B5C4-C940646D3825}"/>
    <cellStyle name="Percent 4 3 5 4 2" xfId="26533" xr:uid="{FE268F0F-83E2-44DE-A9F4-A44991C3D27E}"/>
    <cellStyle name="Percent 4 3 5 5" xfId="18205" xr:uid="{BCF22B70-C967-4661-9AA4-9CE9CCED5EFE}"/>
    <cellStyle name="Percent 4 3 5 6" xfId="36191" xr:uid="{06EF7685-3F8A-4B29-9433-310A79022F2B}"/>
    <cellStyle name="Percent 4 3 6" xfId="2995" xr:uid="{B28FD562-AFFB-4E7A-BF25-7CA213FAD632}"/>
    <cellStyle name="Percent 4 3 6 2" xfId="11325" xr:uid="{CF951CA4-0A50-4D7A-8ABD-5C2D6718419C}"/>
    <cellStyle name="Percent 4 3 6 2 2" xfId="27982" xr:uid="{648B2BB1-1DEE-472B-847D-A4039AC2D41E}"/>
    <cellStyle name="Percent 4 3 6 3" xfId="19654" xr:uid="{61E7C027-C798-472B-BAB0-75A11E9C903A}"/>
    <cellStyle name="Percent 4 3 6 4" xfId="36192" xr:uid="{A4017738-F97F-4D5A-97E4-B8F6FA95299C}"/>
    <cellStyle name="Percent 4 3 7" xfId="5771" xr:uid="{0D5EBADD-458A-49A9-AC31-731CDECB0069}"/>
    <cellStyle name="Percent 4 3 7 2" xfId="14101" xr:uid="{1C500E0B-46F3-465D-85A6-1DBC3AD0D837}"/>
    <cellStyle name="Percent 4 3 7 2 2" xfId="30758" xr:uid="{71466DE5-CFD8-4E26-973D-789A0A834DD2}"/>
    <cellStyle name="Percent 4 3 7 3" xfId="22430" xr:uid="{E5E51308-BE26-4758-8310-D4203ECE06B8}"/>
    <cellStyle name="Percent 4 3 7 4" xfId="36193" xr:uid="{2D1AF8C3-160B-4A37-A824-77200CC8D088}"/>
    <cellStyle name="Percent 4 3 8" xfId="8549" xr:uid="{5FE8DD03-10D2-4FCA-A815-59867CA96780}"/>
    <cellStyle name="Percent 4 3 8 2" xfId="25206" xr:uid="{EB6FB6C7-14DB-481F-B80D-6D102A5846BB}"/>
    <cellStyle name="Percent 4 3 8 3" xfId="36194" xr:uid="{8FF3FBF0-69A4-4A0E-9F46-6D99A1886AA5}"/>
    <cellStyle name="Percent 4 3 9" xfId="16878" xr:uid="{A7F58288-4554-46C9-8EFF-9D936E365460}"/>
    <cellStyle name="Percent 4 4" xfId="323" xr:uid="{9BDA7E94-CFA0-4CC2-815F-5DB472B2398C}"/>
    <cellStyle name="Percent 4 4 2" xfId="803" xr:uid="{D696B377-0F39-4374-9EB3-E6863B8ED33F}"/>
    <cellStyle name="Percent 4 4 2 2" xfId="2131" xr:uid="{CAD50F48-55F3-410C-8F5E-9D64E63C1E24}"/>
    <cellStyle name="Percent 4 4 2 2 2" xfId="4921" xr:uid="{31C39E73-50C2-4AF1-A2D2-8678EEF467AB}"/>
    <cellStyle name="Percent 4 4 2 2 2 2" xfId="13251" xr:uid="{26958735-651C-4654-A157-885993524DFB}"/>
    <cellStyle name="Percent 4 4 2 2 2 2 2" xfId="29908" xr:uid="{A7F56071-8A2F-4274-8F94-A922FDA2155A}"/>
    <cellStyle name="Percent 4 4 2 2 2 3" xfId="21580" xr:uid="{6A90162E-44BE-4E2D-ACAC-BAF050B73F70}"/>
    <cellStyle name="Percent 4 4 2 2 3" xfId="7697" xr:uid="{AB17A496-AEC2-4A64-BEB0-6BADA486114A}"/>
    <cellStyle name="Percent 4 4 2 2 3 2" xfId="16027" xr:uid="{171EED60-A4BE-4C52-A331-53AA09EAB21E}"/>
    <cellStyle name="Percent 4 4 2 2 3 2 2" xfId="32684" xr:uid="{E05DE03A-6418-4E0E-889D-C12D124EE3FE}"/>
    <cellStyle name="Percent 4 4 2 2 3 3" xfId="24356" xr:uid="{062CEEDF-421F-44B2-8624-CDDF472696AE}"/>
    <cellStyle name="Percent 4 4 2 2 4" xfId="10475" xr:uid="{08CF6A63-25E2-45AB-8599-2A93535BAD18}"/>
    <cellStyle name="Percent 4 4 2 2 4 2" xfId="27132" xr:uid="{91ECA8EF-6C5A-4ABA-A9CC-BD979187EB3D}"/>
    <cellStyle name="Percent 4 4 2 2 5" xfId="18804" xr:uid="{F3BBA735-5EE2-4FF5-A2B4-6056CFC5FCF8}"/>
    <cellStyle name="Percent 4 4 2 3" xfId="3594" xr:uid="{F61BB8B1-547D-4F08-8CD4-2A1E2E34702E}"/>
    <cellStyle name="Percent 4 4 2 3 2" xfId="11924" xr:uid="{2AAEA845-5030-474D-A274-B77139DCFDF1}"/>
    <cellStyle name="Percent 4 4 2 3 2 2" xfId="28581" xr:uid="{B1D87B4D-DE8C-4A47-A895-5313B4E71D31}"/>
    <cellStyle name="Percent 4 4 2 3 3" xfId="20253" xr:uid="{9B22D810-374F-4FDD-88B2-D1D26AA3389B}"/>
    <cellStyle name="Percent 4 4 2 4" xfId="6370" xr:uid="{8960C415-88CD-4B0E-BD3C-19E8BDFEB3F2}"/>
    <cellStyle name="Percent 4 4 2 4 2" xfId="14700" xr:uid="{44E2CB0B-87E9-43ED-8C26-161263552179}"/>
    <cellStyle name="Percent 4 4 2 4 2 2" xfId="31357" xr:uid="{A8ED7209-7386-4356-A35B-E55FC4559639}"/>
    <cellStyle name="Percent 4 4 2 4 3" xfId="23029" xr:uid="{61A5D4B1-0463-4CF5-B398-3396937C9AAC}"/>
    <cellStyle name="Percent 4 4 2 5" xfId="9148" xr:uid="{A01FBEAD-4015-498F-9772-591565264FD5}"/>
    <cellStyle name="Percent 4 4 2 5 2" xfId="25805" xr:uid="{AB3740A5-A331-4040-9761-1494E3257FA4}"/>
    <cellStyle name="Percent 4 4 2 6" xfId="17477" xr:uid="{70257E72-46EC-4A13-9B80-BBFC4FE609D7}"/>
    <cellStyle name="Percent 4 4 2 7" xfId="36196" xr:uid="{7145123B-DDC3-46C1-AD4C-6657A6A9C3AB}"/>
    <cellStyle name="Percent 4 4 3" xfId="1653" xr:uid="{A5A3408F-F483-42D0-8DC8-9D0873F5B704}"/>
    <cellStyle name="Percent 4 4 3 2" xfId="4443" xr:uid="{CF32D240-2D3D-4444-8138-4122F22B96EE}"/>
    <cellStyle name="Percent 4 4 3 2 2" xfId="12773" xr:uid="{3F22F928-90F7-44F6-B761-A330ED35DA0A}"/>
    <cellStyle name="Percent 4 4 3 2 2 2" xfId="29430" xr:uid="{0333728C-B95D-43BA-9822-FE2817D8861B}"/>
    <cellStyle name="Percent 4 4 3 2 3" xfId="21102" xr:uid="{6F8CE45F-A9A1-4583-A775-BFE917AA49B4}"/>
    <cellStyle name="Percent 4 4 3 3" xfId="7219" xr:uid="{F3C37DF2-433E-4A9C-82A3-0897F3C032AA}"/>
    <cellStyle name="Percent 4 4 3 3 2" xfId="15549" xr:uid="{97A65E1A-8036-4D18-870B-13F71C1F1EF5}"/>
    <cellStyle name="Percent 4 4 3 3 2 2" xfId="32206" xr:uid="{533E8286-BBF7-4CED-A54D-5E6EEE61AADF}"/>
    <cellStyle name="Percent 4 4 3 3 3" xfId="23878" xr:uid="{FCF29F5B-C02D-4A2D-AE04-C813FD7BC1E6}"/>
    <cellStyle name="Percent 4 4 3 4" xfId="9997" xr:uid="{4E1F8BBF-E7AB-45F6-A917-813FDBA2E779}"/>
    <cellStyle name="Percent 4 4 3 4 2" xfId="26654" xr:uid="{16ABAD36-65DA-4B4A-A670-08B916D68443}"/>
    <cellStyle name="Percent 4 4 3 5" xfId="18326" xr:uid="{4F851753-04C2-4774-9BE0-20C009FEB802}"/>
    <cellStyle name="Percent 4 4 3 6" xfId="36197" xr:uid="{1C8C4353-2749-46C7-B339-BA3E41AA4657}"/>
    <cellStyle name="Percent 4 4 4" xfId="3116" xr:uid="{9B79B7FB-C1AC-4F62-8211-F6E14063AC37}"/>
    <cellStyle name="Percent 4 4 4 2" xfId="11446" xr:uid="{4B79650A-DBF0-4DE2-843F-418BAEFAC2D9}"/>
    <cellStyle name="Percent 4 4 4 2 2" xfId="28103" xr:uid="{BA3DA0F4-E7C0-4AE1-8ACB-9002F4CB72E0}"/>
    <cellStyle name="Percent 4 4 4 3" xfId="19775" xr:uid="{D0685CB8-9E6D-4845-AF52-10477703B709}"/>
    <cellStyle name="Percent 4 4 4 4" xfId="36198" xr:uid="{6513BCCD-7484-4F49-B50A-37FA3B2604B8}"/>
    <cellStyle name="Percent 4 4 5" xfId="5892" xr:uid="{E13B6B85-0048-44F7-A80D-6A9F0424AB2B}"/>
    <cellStyle name="Percent 4 4 5 2" xfId="14222" xr:uid="{FA155C61-6EEC-47C5-AEE7-F7A1483B6540}"/>
    <cellStyle name="Percent 4 4 5 2 2" xfId="30879" xr:uid="{2DB9161A-7D95-4003-8D61-DE2ED60D6254}"/>
    <cellStyle name="Percent 4 4 5 3" xfId="22551" xr:uid="{4ED1E23B-9B1A-4202-A3B5-888E09072D1A}"/>
    <cellStyle name="Percent 4 4 5 4" xfId="36199" xr:uid="{0DBCE6B3-B002-4CC1-AE37-57E875D0EC2B}"/>
    <cellStyle name="Percent 4 4 6" xfId="8670" xr:uid="{8146EF5E-0011-480E-B6CB-3559E63C44E7}"/>
    <cellStyle name="Percent 4 4 6 2" xfId="25327" xr:uid="{5F5D18A9-B8ED-4C1D-97E8-FDA5CE58A2DA}"/>
    <cellStyle name="Percent 4 4 6 3" xfId="36200" xr:uid="{13081BDF-784A-4C38-99DA-B3422478A026}"/>
    <cellStyle name="Percent 4 4 7" xfId="16999" xr:uid="{E36E0A4B-A452-4EF8-987B-3992F9614544}"/>
    <cellStyle name="Percent 4 4 7 2" xfId="36201" xr:uid="{825A211E-04AD-4802-9B99-A171A518533D}"/>
    <cellStyle name="Percent 4 4 8" xfId="36202" xr:uid="{9F351C42-1453-4CF7-8B1D-1777C61385CC}"/>
    <cellStyle name="Percent 4 4 9" xfId="36195" xr:uid="{12110A0E-144D-43ED-B281-64376C50E728}"/>
    <cellStyle name="Percent 4 5" xfId="559" xr:uid="{17422137-25AB-45A9-8271-C557A89DA945}"/>
    <cellStyle name="Percent 4 5 2" xfId="1889" xr:uid="{4EA6E44D-D73B-486D-B928-5A8E921276DE}"/>
    <cellStyle name="Percent 4 5 2 2" xfId="4679" xr:uid="{163101D3-DD14-4594-A016-0888459D050C}"/>
    <cellStyle name="Percent 4 5 2 2 2" xfId="13009" xr:uid="{9A8A5DBA-E060-45E8-B9E1-6E447B8E9C2D}"/>
    <cellStyle name="Percent 4 5 2 2 2 2" xfId="29666" xr:uid="{5C80A7A8-F649-4160-8DE7-84612A3E249F}"/>
    <cellStyle name="Percent 4 5 2 2 3" xfId="21338" xr:uid="{467702E7-2F83-45D9-9F20-78DD014218CF}"/>
    <cellStyle name="Percent 4 5 2 3" xfId="7455" xr:uid="{A9094BD8-DF94-4AB9-ABE0-D92360841E99}"/>
    <cellStyle name="Percent 4 5 2 3 2" xfId="15785" xr:uid="{085654F7-FAF7-463A-84C6-193DB2007E3B}"/>
    <cellStyle name="Percent 4 5 2 3 2 2" xfId="32442" xr:uid="{6D90AC28-F8BB-4914-8AE2-3A0ACCAB32CB}"/>
    <cellStyle name="Percent 4 5 2 3 3" xfId="24114" xr:uid="{C5E5B286-F29B-4C4C-B560-E9D6B94C6378}"/>
    <cellStyle name="Percent 4 5 2 4" xfId="10233" xr:uid="{75BE799B-BD18-473E-A31A-CB8564C01C84}"/>
    <cellStyle name="Percent 4 5 2 4 2" xfId="26890" xr:uid="{CE0F055F-F0CB-4042-8013-AFD7471C2D4A}"/>
    <cellStyle name="Percent 4 5 2 5" xfId="18562" xr:uid="{8682CFD9-A521-4800-9F92-6F128D93E115}"/>
    <cellStyle name="Percent 4 5 2 6" xfId="36204" xr:uid="{B4B7E532-5985-4671-A4E5-CB23F429703C}"/>
    <cellStyle name="Percent 4 5 3" xfId="3352" xr:uid="{9AB504B3-7364-4CF2-AFC0-B5E07C40D4A3}"/>
    <cellStyle name="Percent 4 5 3 2" xfId="11682" xr:uid="{C62A0DEF-CE00-4009-BF43-8DF0E439E884}"/>
    <cellStyle name="Percent 4 5 3 2 2" xfId="28339" xr:uid="{208CA8BD-5318-4633-B533-012EE3BBB130}"/>
    <cellStyle name="Percent 4 5 3 3" xfId="20011" xr:uid="{ECB6DF05-4745-4663-BA78-BE81A0D60714}"/>
    <cellStyle name="Percent 4 5 3 4" xfId="36205" xr:uid="{5A612D64-5AA5-4D7C-A98B-648E046AE243}"/>
    <cellStyle name="Percent 4 5 4" xfId="6128" xr:uid="{8A3E30AC-9D34-41E7-8CAD-3C83FB30999E}"/>
    <cellStyle name="Percent 4 5 4 2" xfId="14458" xr:uid="{7B83DCAE-296E-499A-A82C-C1AB0DA7875C}"/>
    <cellStyle name="Percent 4 5 4 2 2" xfId="31115" xr:uid="{DE8087EA-0DAE-4B13-A10E-A9CF92F0CC96}"/>
    <cellStyle name="Percent 4 5 4 3" xfId="22787" xr:uid="{F36EF573-A1B9-4FBD-953E-D67B0F15D8B2}"/>
    <cellStyle name="Percent 4 5 4 4" xfId="36206" xr:uid="{B140DABC-F0D6-4CD2-8F0B-1578D60C90D2}"/>
    <cellStyle name="Percent 4 5 5" xfId="8906" xr:uid="{B5D269EB-7381-4835-8C94-D466917A1248}"/>
    <cellStyle name="Percent 4 5 5 2" xfId="25563" xr:uid="{516B2AF6-7D37-4450-96EB-75449375D00E}"/>
    <cellStyle name="Percent 4 5 5 3" xfId="36207" xr:uid="{EC310933-CCB9-4E1B-82C1-E1846858BB68}"/>
    <cellStyle name="Percent 4 5 6" xfId="17235" xr:uid="{B06E9BC2-9DB5-47E2-A10B-1C49AECF2470}"/>
    <cellStyle name="Percent 4 5 6 2" xfId="36208" xr:uid="{9CD14C0B-EE85-43A4-A28B-3DD7B08BA574}"/>
    <cellStyle name="Percent 4 5 7" xfId="36209" xr:uid="{0E91E626-B402-4D2E-903D-B14B1FB6F646}"/>
    <cellStyle name="Percent 4 5 8" xfId="36210" xr:uid="{FFBBBF2C-62B5-40B8-BC20-C0A6256A6A54}"/>
    <cellStyle name="Percent 4 5 9" xfId="36203" xr:uid="{39A3CBDA-295D-423C-AB73-AB33A5F5ED12}"/>
    <cellStyle name="Percent 4 6" xfId="1036" xr:uid="{39023289-C20D-4FE0-9BE8-ED90A6932078}"/>
    <cellStyle name="Percent 4 6 2" xfId="2364" xr:uid="{00D0BD7A-AB5F-4BC4-9BAE-7867F19F265B}"/>
    <cellStyle name="Percent 4 6 2 2" xfId="5154" xr:uid="{7312A653-2181-4C63-BD6B-30FE0CA06E27}"/>
    <cellStyle name="Percent 4 6 2 2 2" xfId="13484" xr:uid="{B84C57E8-07F3-4CD7-812E-F65F37B82461}"/>
    <cellStyle name="Percent 4 6 2 2 2 2" xfId="30141" xr:uid="{1BB78DB5-F09E-45BC-B1BE-203ABAEDA60B}"/>
    <cellStyle name="Percent 4 6 2 2 3" xfId="21813" xr:uid="{DE075E7C-95AD-425B-96E9-3D4DC557EC71}"/>
    <cellStyle name="Percent 4 6 2 3" xfId="7930" xr:uid="{3C477D6F-A8BA-4996-9866-2F8EAF863F23}"/>
    <cellStyle name="Percent 4 6 2 3 2" xfId="16260" xr:uid="{A4C143DF-8FFC-41D0-84E0-54290016F6C4}"/>
    <cellStyle name="Percent 4 6 2 3 2 2" xfId="32917" xr:uid="{22142732-2D48-4BC3-A3C4-B868888951CD}"/>
    <cellStyle name="Percent 4 6 2 3 3" xfId="24589" xr:uid="{A7E2FF43-0B1B-4FA5-A7B0-ED7FF440664B}"/>
    <cellStyle name="Percent 4 6 2 4" xfId="10708" xr:uid="{F5E7767B-0177-4A0D-A0DC-1BF0E2896C5A}"/>
    <cellStyle name="Percent 4 6 2 4 2" xfId="27365" xr:uid="{B93C364B-A872-4ED6-82FF-A8ED76F08DE6}"/>
    <cellStyle name="Percent 4 6 2 5" xfId="19037" xr:uid="{44BDBB32-28F0-47E5-B3A6-C944E822067C}"/>
    <cellStyle name="Percent 4 6 2 6" xfId="36212" xr:uid="{13F9F3F3-904E-4822-9B2A-3B237F7F2F5F}"/>
    <cellStyle name="Percent 4 6 3" xfId="3827" xr:uid="{21DD439D-25DE-482A-BA09-485D58664A8C}"/>
    <cellStyle name="Percent 4 6 3 2" xfId="12157" xr:uid="{4DB8E10A-6CC1-4AF3-BD05-B29FB43A6D0B}"/>
    <cellStyle name="Percent 4 6 3 2 2" xfId="28814" xr:uid="{D3A85FF8-6CA7-4646-906A-AE2055BC4605}"/>
    <cellStyle name="Percent 4 6 3 3" xfId="20486" xr:uid="{BE870FCB-0495-4FFB-9BF8-FAED1E17DEDD}"/>
    <cellStyle name="Percent 4 6 3 4" xfId="36213" xr:uid="{5D54CE11-E8F1-4BCD-AF8A-C06F780D4574}"/>
    <cellStyle name="Percent 4 6 4" xfId="6603" xr:uid="{547531C0-24A0-4E70-AEB5-1B8F20B1FE40}"/>
    <cellStyle name="Percent 4 6 4 2" xfId="14933" xr:uid="{92FF4312-C403-4423-A326-05B76D75EA7D}"/>
    <cellStyle name="Percent 4 6 4 2 2" xfId="31590" xr:uid="{8E98C5E2-F09F-44CB-B0B9-AF76718A748C}"/>
    <cellStyle name="Percent 4 6 4 3" xfId="23262" xr:uid="{0487CE78-437D-465D-980B-C5037DA8ED64}"/>
    <cellStyle name="Percent 4 6 4 4" xfId="36214" xr:uid="{012DA2E4-FA36-40C2-910B-0515E7929368}"/>
    <cellStyle name="Percent 4 6 5" xfId="9381" xr:uid="{0E4159E9-2ECD-4AC8-BC2D-52CAC9BBE84E}"/>
    <cellStyle name="Percent 4 6 5 2" xfId="26038" xr:uid="{A7B7FB20-E69D-4641-8AE9-53C30C97948F}"/>
    <cellStyle name="Percent 4 6 5 3" xfId="36215" xr:uid="{4AEA94F8-D45C-4134-98F1-B0565ED2A2B6}"/>
    <cellStyle name="Percent 4 6 6" xfId="17710" xr:uid="{A0810034-2EAE-40B0-84BE-D6FD80A94F60}"/>
    <cellStyle name="Percent 4 6 6 2" xfId="36216" xr:uid="{675B2B9C-A840-4356-A6EE-DF4661E6CD82}"/>
    <cellStyle name="Percent 4 6 7" xfId="36217" xr:uid="{7D3CC4B6-8234-46C9-82DE-CB13DAD68AFA}"/>
    <cellStyle name="Percent 4 6 8" xfId="36218" xr:uid="{36ACC52F-C05F-4465-985C-A2009913F5AF}"/>
    <cellStyle name="Percent 4 6 9" xfId="36211" xr:uid="{ED4A41BC-D16C-48F6-B221-A6A41E52CA4A}"/>
    <cellStyle name="Percent 4 7" xfId="1297" xr:uid="{1AC0FD52-FDCB-432B-ABC6-96FE7AE0CBF8}"/>
    <cellStyle name="Percent 4 7 2" xfId="2625" xr:uid="{7FC3C697-2EF3-4728-99F3-74B3EF503B11}"/>
    <cellStyle name="Percent 4 7 2 2" xfId="5415" xr:uid="{ADA72451-61FC-4CEE-A254-A92A20A04055}"/>
    <cellStyle name="Percent 4 7 2 2 2" xfId="13745" xr:uid="{8D21925D-B4B5-4E99-9135-5D281F92AF9D}"/>
    <cellStyle name="Percent 4 7 2 2 2 2" xfId="30402" xr:uid="{23EEA40E-07F8-4BEF-A4EB-B217A3F5F554}"/>
    <cellStyle name="Percent 4 7 2 2 3" xfId="22074" xr:uid="{3D1CE797-FC54-4A8F-9E63-CCBD264E6C51}"/>
    <cellStyle name="Percent 4 7 2 3" xfId="8191" xr:uid="{FE283BD4-E7C8-43F8-A8C5-C2409FB4A058}"/>
    <cellStyle name="Percent 4 7 2 3 2" xfId="16521" xr:uid="{30502E28-9ABF-4AA1-815B-8EB2B7CA159A}"/>
    <cellStyle name="Percent 4 7 2 3 2 2" xfId="33178" xr:uid="{880A1ADA-A935-4AE4-A676-75AE1119B284}"/>
    <cellStyle name="Percent 4 7 2 3 3" xfId="24850" xr:uid="{592DBA84-4004-4F68-BF79-D37B9C89C42C}"/>
    <cellStyle name="Percent 4 7 2 4" xfId="10969" xr:uid="{6EA6DCE3-FC21-4E07-860A-BF31FFFD21CF}"/>
    <cellStyle name="Percent 4 7 2 4 2" xfId="27626" xr:uid="{DC7EF5B1-3EF2-4941-81D6-9AFFA74A1D25}"/>
    <cellStyle name="Percent 4 7 2 5" xfId="19298" xr:uid="{831EB1C6-6F2C-4A1F-8AD0-EC5C1AF47DFC}"/>
    <cellStyle name="Percent 4 7 3" xfId="4088" xr:uid="{4FD3ECB8-A103-453B-9109-C1647DB1CFC0}"/>
    <cellStyle name="Percent 4 7 3 2" xfId="12418" xr:uid="{C7A29B7C-7C9D-46D1-BBD0-447FD79EE02E}"/>
    <cellStyle name="Percent 4 7 3 2 2" xfId="29075" xr:uid="{9BB09762-F3E7-4EE2-85D3-07D8859F263F}"/>
    <cellStyle name="Percent 4 7 3 3" xfId="20747" xr:uid="{417A540E-14B6-4F6E-A749-5E5766BC0BBF}"/>
    <cellStyle name="Percent 4 7 4" xfId="6864" xr:uid="{18D1FF37-6285-4200-BCB3-D8F70C580CB1}"/>
    <cellStyle name="Percent 4 7 4 2" xfId="15194" xr:uid="{941193DF-7431-4F2F-9B5D-73ACC2BE3D92}"/>
    <cellStyle name="Percent 4 7 4 2 2" xfId="31851" xr:uid="{1B05D51A-8F96-4E69-AA54-0F9A4CE488A4}"/>
    <cellStyle name="Percent 4 7 4 3" xfId="23523" xr:uid="{E41EA629-A0A8-43F6-A8E1-7C11AB78454D}"/>
    <cellStyle name="Percent 4 7 5" xfId="9642" xr:uid="{63F36FEF-8BD5-407A-ADD3-1446E77495CC}"/>
    <cellStyle name="Percent 4 7 5 2" xfId="26299" xr:uid="{69FC6ED6-AD5F-47D6-8141-FCC642B289A8}"/>
    <cellStyle name="Percent 4 7 6" xfId="17971" xr:uid="{B37BD6A9-96AA-4236-A66A-322F8FC5719C}"/>
    <cellStyle name="Percent 4 7 7" xfId="36219" xr:uid="{F688C7A2-F682-44A5-A3F0-CD60F7F686F9}"/>
    <cellStyle name="Percent 4 8" xfId="1415" xr:uid="{7B112A2A-24D1-4265-BC18-77B88FD3C116}"/>
    <cellStyle name="Percent 4 8 2" xfId="4206" xr:uid="{23B5C467-0794-4F30-8150-2ACFB3172044}"/>
    <cellStyle name="Percent 4 8 2 2" xfId="12536" xr:uid="{D73C9DFA-891B-4A74-9CE2-8EE8A63A478E}"/>
    <cellStyle name="Percent 4 8 2 2 2" xfId="29193" xr:uid="{B4ED7532-0198-49BB-89CD-E9E629779658}"/>
    <cellStyle name="Percent 4 8 2 3" xfId="20865" xr:uid="{209628E9-02C3-47F1-84C9-374F48E7E1AD}"/>
    <cellStyle name="Percent 4 8 3" xfId="6982" xr:uid="{9C31F321-50F8-46FC-895E-4A9672F1485E}"/>
    <cellStyle name="Percent 4 8 3 2" xfId="15312" xr:uid="{FE9355F9-F5A3-4C8C-B209-086044DDA49C}"/>
    <cellStyle name="Percent 4 8 3 2 2" xfId="31969" xr:uid="{018F512E-B147-4620-89D6-C1C2CB49D6C4}"/>
    <cellStyle name="Percent 4 8 3 3" xfId="23641" xr:uid="{913BC171-B105-4591-BDE6-E03D0BC5379C}"/>
    <cellStyle name="Percent 4 8 4" xfId="9760" xr:uid="{F4BA7BDF-B04A-4030-A625-22DC9F13D3B0}"/>
    <cellStyle name="Percent 4 8 4 2" xfId="26417" xr:uid="{B03BEA21-9CA6-4037-AB2C-505AD56E981B}"/>
    <cellStyle name="Percent 4 8 5" xfId="18089" xr:uid="{C8C0FC34-CBEB-4671-AC53-39E9452218E6}"/>
    <cellStyle name="Percent 4 8 6" xfId="36220" xr:uid="{7E57761F-969C-4A6E-A9DB-98B6F50397B4}"/>
    <cellStyle name="Percent 4 9" xfId="2878" xr:uid="{1973EEFB-A914-4B27-A65D-59E4071C8E56}"/>
    <cellStyle name="Percent 4 9 2" xfId="11209" xr:uid="{FC37E9E2-A114-466F-BD61-88B469606F70}"/>
    <cellStyle name="Percent 4 9 2 2" xfId="27866" xr:uid="{C04F72BD-A3A8-412B-A610-C2C99AD5BBB2}"/>
    <cellStyle name="Percent 4 9 3" xfId="19538" xr:uid="{BF68F1D0-7E35-46D1-BA69-02E5EA8CF573}"/>
    <cellStyle name="Percent 4 9 4" xfId="36221" xr:uid="{2B5454AC-A11D-42E4-9A7F-A978C63E11C1}"/>
    <cellStyle name="Percent 5" xfId="161" xr:uid="{9A6DB778-4DF2-477B-9044-5A2F52015822}"/>
    <cellStyle name="Percent 5 2" xfId="2727" xr:uid="{E34432A9-425E-480F-A5EA-32421F159F96}"/>
    <cellStyle name="Percent 5 2 2" xfId="33674" xr:uid="{68D9EC39-32E7-471C-8F98-0BFAA1260BC4}"/>
    <cellStyle name="Percent 5 3" xfId="2843" xr:uid="{31BB7A0D-630F-4856-A09E-9A8BB338BCD0}"/>
    <cellStyle name="Percent 5 3 2" xfId="5621" xr:uid="{7A5E4EC8-38D1-4386-A4DF-C86A160FA953}"/>
    <cellStyle name="Percent 5 3 2 2" xfId="13951" xr:uid="{D5AD4661-8DE0-46BF-92FF-891198C77728}"/>
    <cellStyle name="Percent 5 3 2 2 2" xfId="30608" xr:uid="{08074FCA-7656-46CE-A472-4A3FE24B6970}"/>
    <cellStyle name="Percent 5 3 2 3" xfId="22280" xr:uid="{85AF3A63-D913-47ED-BE8E-D18528689AE0}"/>
    <cellStyle name="Percent 5 3 3" xfId="8397" xr:uid="{0F3C034C-E818-4343-A591-4158E368F3A4}"/>
    <cellStyle name="Percent 5 3 3 2" xfId="16727" xr:uid="{9AA9A608-6758-4141-8E78-11DAEFFBED64}"/>
    <cellStyle name="Percent 5 3 3 2 2" xfId="33384" xr:uid="{63B36983-C43D-4C62-B1EA-EEABBA5DFE75}"/>
    <cellStyle name="Percent 5 3 3 3" xfId="25056" xr:uid="{1DB4F0BC-9A67-40C0-BFD0-AAE6D07B2330}"/>
    <cellStyle name="Percent 5 3 4" xfId="11175" xr:uid="{21E288DD-2CA5-4348-B393-34EAADFDA100}"/>
    <cellStyle name="Percent 5 3 4 2" xfId="27832" xr:uid="{F5E24925-9B9A-44B3-9D64-95BC15E64770}"/>
    <cellStyle name="Percent 5 3 5" xfId="19504" xr:uid="{71D30664-92C8-4E9E-95E4-F736D6D3DA53}"/>
    <cellStyle name="Percent 5 3 6" xfId="36222" xr:uid="{3CC7D563-BFF1-437E-AD32-E551819D8B66}"/>
    <cellStyle name="Percent 5 4" xfId="33399" xr:uid="{AB4AB831-847A-41DF-B14F-16AD0DD23D6C}"/>
    <cellStyle name="Percent 5 5" xfId="36223" xr:uid="{15B00EB2-E39E-4C3D-90E5-896A1F547903}"/>
    <cellStyle name="Percent 5 6" xfId="36224" xr:uid="{ED5DDD6C-AE99-4249-8AE4-B816AA9B3261}"/>
    <cellStyle name="Percent 5 7" xfId="36225" xr:uid="{5B5A1B7A-1EC1-4826-8D27-1EC6BBF94BB5}"/>
    <cellStyle name="Percent 5 8" xfId="36226" xr:uid="{ADAAA28D-7439-4F3C-8AFA-A5CE40324916}"/>
    <cellStyle name="Percent 6" xfId="286" xr:uid="{F6709094-0090-41DA-8116-3AFA8237784B}"/>
    <cellStyle name="Percent 6 2" xfId="36228" xr:uid="{16C0A4D7-5A9B-4E8C-8310-1DB2C13B110D}"/>
    <cellStyle name="Percent 6 3" xfId="36229" xr:uid="{62CED423-0964-4E90-B320-6664E19A4929}"/>
    <cellStyle name="Percent 6 4" xfId="36230" xr:uid="{4B6A966E-05DF-4972-B179-2D18D06367E5}"/>
    <cellStyle name="Percent 6 5" xfId="36231" xr:uid="{F59F953F-A015-4E69-AABE-026740A07A0E}"/>
    <cellStyle name="Percent 6 6" xfId="36232" xr:uid="{DD165F00-B1F0-4AAC-A99F-9BFB3703C245}"/>
    <cellStyle name="Percent 6 7" xfId="36233" xr:uid="{777C7448-65EC-4D1A-B845-15136722335A}"/>
    <cellStyle name="Percent 6 8" xfId="36234" xr:uid="{C2887C73-2261-496C-B089-D2DB10803497}"/>
    <cellStyle name="Percent 6 9" xfId="36227" xr:uid="{44035729-F699-41AC-848C-93F0BE14A9EF}"/>
    <cellStyle name="Percent 7" xfId="771" xr:uid="{16364F08-E433-41C5-83D1-7DD616146356}"/>
    <cellStyle name="Percent 7 2" xfId="2790" xr:uid="{EC0A1119-0B0B-45CD-8D83-ABE122AE1A95}"/>
    <cellStyle name="Percent 7 2 2" xfId="33737" xr:uid="{0BC2C200-27D2-475A-84C0-F702A890DE99}"/>
    <cellStyle name="Percent 7 3" xfId="33462" xr:uid="{2B2476F0-7A79-41C8-B5F1-EFE0BD869681}"/>
    <cellStyle name="Percent 7 4" xfId="36235" xr:uid="{BCE2A22A-55ED-42C0-9378-B17D1F10B731}"/>
    <cellStyle name="Percent 7 5" xfId="36236" xr:uid="{0229FF3E-66C6-41BC-A7F4-63888D00EAC8}"/>
    <cellStyle name="Percent 7 6" xfId="36237" xr:uid="{5B7DB51C-0877-4CBB-8076-DD72E2FAE2D7}"/>
    <cellStyle name="Percent 7 7" xfId="36238" xr:uid="{D7692068-2CD5-4051-B987-843C353B171C}"/>
    <cellStyle name="Percent 7 8" xfId="36239" xr:uid="{7AE9A179-D8FA-4F7F-8DD7-603A0560F5DB}"/>
    <cellStyle name="Percent 8" xfId="1241" xr:uid="{B648BDA1-96F6-4C39-B37C-0693B2D5777C}"/>
    <cellStyle name="Percent 8 2" xfId="2569" xr:uid="{52A4C16D-6962-4F22-8D47-9462EE3BAC86}"/>
    <cellStyle name="Percent 8 2 2" xfId="5359" xr:uid="{5187B4FA-798E-4B3A-AF42-831B936F4E70}"/>
    <cellStyle name="Percent 8 2 2 2" xfId="13689" xr:uid="{462CE6E6-F0B9-4738-8044-CAE97742737E}"/>
    <cellStyle name="Percent 8 2 2 2 2" xfId="30346" xr:uid="{18EBF9D5-116C-4E5A-8EAD-2DB52373859B}"/>
    <cellStyle name="Percent 8 2 2 3" xfId="22018" xr:uid="{1C28E157-FCF7-450C-AD9C-581487EBA473}"/>
    <cellStyle name="Percent 8 2 3" xfId="8135" xr:uid="{EEF4DB32-9BD9-415C-AC96-C92988CE73DD}"/>
    <cellStyle name="Percent 8 2 3 2" xfId="16465" xr:uid="{E612F409-E10A-4C0A-A8D2-BE98BBBDE92E}"/>
    <cellStyle name="Percent 8 2 3 2 2" xfId="33122" xr:uid="{C18ECB81-F73F-40C9-A054-8127638DC3B3}"/>
    <cellStyle name="Percent 8 2 3 3" xfId="24794" xr:uid="{D9E05327-5CA1-4366-97FA-D925509E0678}"/>
    <cellStyle name="Percent 8 2 4" xfId="10913" xr:uid="{B7EBBF06-81CC-4969-A062-5A69FA6AC779}"/>
    <cellStyle name="Percent 8 2 4 2" xfId="27570" xr:uid="{43C93C27-7C56-4061-B442-DE616783133C}"/>
    <cellStyle name="Percent 8 2 5" xfId="19242" xr:uid="{D281E883-6C72-4F8D-A701-D156FB1552A1}"/>
    <cellStyle name="Percent 8 2 6" xfId="36241" xr:uid="{0BAC1DEB-64A6-4094-A587-F7F607FFA0BB}"/>
    <cellStyle name="Percent 8 3" xfId="4032" xr:uid="{10DA4715-A18A-429D-BAFF-EACCDC0C3584}"/>
    <cellStyle name="Percent 8 3 2" xfId="12362" xr:uid="{C409E806-9CC3-4460-88A0-D2E892755168}"/>
    <cellStyle name="Percent 8 3 2 2" xfId="29019" xr:uid="{F7C037C6-3C34-4D34-AAA2-E4C824546DFB}"/>
    <cellStyle name="Percent 8 3 3" xfId="20691" xr:uid="{88AC0BCC-D84C-443A-8C7E-76E3D9B91830}"/>
    <cellStyle name="Percent 8 3 4" xfId="36242" xr:uid="{A3EAC03A-A212-4B45-B4E0-16A046AE3A38}"/>
    <cellStyle name="Percent 8 4" xfId="6808" xr:uid="{14B9851F-E077-48AB-B954-4E7299FD220E}"/>
    <cellStyle name="Percent 8 4 2" xfId="15138" xr:uid="{7F069029-E60B-4504-B6A5-67312B5B40C8}"/>
    <cellStyle name="Percent 8 4 2 2" xfId="31795" xr:uid="{A9796774-E54D-443B-962B-19701A5AC04D}"/>
    <cellStyle name="Percent 8 4 3" xfId="23467" xr:uid="{E542AEE1-A534-4D86-968E-5285C29E7B7D}"/>
    <cellStyle name="Percent 8 4 4" xfId="36243" xr:uid="{FD944597-793C-46FD-9C2A-B25416AFB8DC}"/>
    <cellStyle name="Percent 8 5" xfId="9586" xr:uid="{2BBB9EDD-8733-4170-8542-1AD7EB9F3190}"/>
    <cellStyle name="Percent 8 5 2" xfId="26243" xr:uid="{57303D17-FF91-407B-BDF9-A3CC6CA2A5FA}"/>
    <cellStyle name="Percent 8 5 3" xfId="36244" xr:uid="{2EAF7784-E26E-4944-9E65-CBFC1CB94C50}"/>
    <cellStyle name="Percent 8 6" xfId="17915" xr:uid="{B4777B29-B9E4-4035-9EBA-A8EC15853B68}"/>
    <cellStyle name="Percent 8 6 2" xfId="36245" xr:uid="{57AE6928-F7DC-4FD3-A282-537C2A64BBBD}"/>
    <cellStyle name="Percent 8 7" xfId="36246" xr:uid="{A38AD958-9C01-44F7-B146-A57EC21530A1}"/>
    <cellStyle name="Percent 8 8" xfId="36247" xr:uid="{FDE92374-46BB-4928-96A9-AED6748CFFDD}"/>
    <cellStyle name="Percent 8 9" xfId="36240" xr:uid="{867CDBA8-272F-4CD0-802E-B0EF04F9D249}"/>
    <cellStyle name="Percent 9" xfId="1438" xr:uid="{ACF63D3B-6F6F-453A-98E1-B63EBD262A94}"/>
    <cellStyle name="Percent 9 2" xfId="33529" xr:uid="{3D7DBE9D-4CFB-4D51-90D2-CBAA5B0365BA}"/>
    <cellStyle name="Percent 9 3" xfId="36248" xr:uid="{829B51E8-6971-4398-8E36-62076D4C63F5}"/>
    <cellStyle name="Percent 9 4" xfId="36249" xr:uid="{B024AE17-4F08-4F26-A067-65E96A506653}"/>
    <cellStyle name="Percent 9 5" xfId="36250" xr:uid="{62D8E8C9-B924-4808-A087-9EC6D28FCFFE}"/>
    <cellStyle name="Percent 9 6" xfId="36251" xr:uid="{7654F4DA-5D88-4A38-AEFE-B0AC5EDB95A6}"/>
    <cellStyle name="Percent 9 7" xfId="36252" xr:uid="{1F32A234-ACE2-4420-B0FF-9091590CE93C}"/>
    <cellStyle name="Percent 9 8" xfId="36253" xr:uid="{F0A989B4-4749-46BE-B997-9AA38ED5B872}"/>
    <cellStyle name="RowLevel_1 2" xfId="33863" xr:uid="{ECCA9C7D-025E-4C23-B4C2-C4352A1CA147}"/>
    <cellStyle name="Schlecht" xfId="33956" xr:uid="{9B7CDD63-F80F-4CF7-841E-6DE3DBFD759D}"/>
    <cellStyle name="Section title" xfId="15" xr:uid="{79543D75-FB41-469B-B7CF-4B5B11FAD604}"/>
    <cellStyle name="Shade" xfId="33808" xr:uid="{46B35591-64F4-449C-93D6-BA7B94E0659D}"/>
    <cellStyle name="Shade 2" xfId="33957" xr:uid="{26C59F5A-DD96-4320-B5F7-7B6898A0644A}"/>
    <cellStyle name="Shade 2 2" xfId="34217" xr:uid="{225B3B7E-3B20-42C1-B05C-8DA46598810A}"/>
    <cellStyle name="Shade 2 2 2" xfId="34302" xr:uid="{FB73B292-C350-496A-950E-BBD2FF48EF19}"/>
    <cellStyle name="Shade 2 2 2 2" xfId="34517" xr:uid="{0B4132BF-93AC-4C1D-8E35-A4331E17115E}"/>
    <cellStyle name="Shade 2 2 3" xfId="34505" xr:uid="{BA450E44-D323-4277-9D36-EB8ECF63817D}"/>
    <cellStyle name="Shade 2 3" xfId="34065" xr:uid="{DD8A852E-08B6-4AF4-BDF4-A42C6F3B15E4}"/>
    <cellStyle name="Shade 2 3 2" xfId="34402" xr:uid="{AE2B0094-64B9-413A-AFD1-7DB362719AD7}"/>
    <cellStyle name="Shade 2 3 2 2" xfId="34617" xr:uid="{450E8442-A580-41A6-B410-BDFD9C482558}"/>
    <cellStyle name="Shade 2 3 3" xfId="34431" xr:uid="{F02F748B-1CE0-4A3F-802A-126C871E95B0}"/>
    <cellStyle name="Shade 2 3 3 2" xfId="34646" xr:uid="{0AAA9682-22EB-41A8-B0BD-91EDD680E9DB}"/>
    <cellStyle name="Shade 2 3 4" xfId="34345" xr:uid="{21E52CC6-BE2E-40F3-B040-A04CC1517141}"/>
    <cellStyle name="Shade 2 3 4 2" xfId="34560" xr:uid="{67042589-00F7-4E10-8E41-B0952BBE802A}"/>
    <cellStyle name="Shade 3" xfId="34216" xr:uid="{B59D1838-9EB9-4D59-969C-1E5816E66EBD}"/>
    <cellStyle name="Shade 3 2" xfId="34356" xr:uid="{DFF95191-5999-4465-B4F8-600170D5AEA5}"/>
    <cellStyle name="Shade 3 2 2" xfId="34571" xr:uid="{A542C63A-24DC-4F2A-9E47-2D639535ED31}"/>
    <cellStyle name="Shade 3 3" xfId="34504" xr:uid="{C0A93264-43B5-4BEB-81D8-3E1F9F060BF5}"/>
    <cellStyle name="Shade 4" xfId="34064" xr:uid="{413B70D8-D21E-43C0-A178-FB2B5FEBDE20}"/>
    <cellStyle name="Shade 4 2" xfId="33828" xr:uid="{8D0CFE7C-8118-4B63-A6C2-259754497D8C}"/>
    <cellStyle name="Shade 4 2 2" xfId="34401" xr:uid="{A6D4C7E2-51A8-4D9C-8D34-13189EEEBA10}"/>
    <cellStyle name="Shade 4 2 3" xfId="34616" xr:uid="{9BAD1601-7474-4992-B281-8BE4AD1CE611}"/>
    <cellStyle name="Shade 4 3" xfId="34430" xr:uid="{F3485534-F425-4F31-8F8D-63F1725E4D5D}"/>
    <cellStyle name="Shade 4 3 2" xfId="34645" xr:uid="{FBB471A0-125A-4E09-B056-5B76BD6826FC}"/>
    <cellStyle name="Shade 4 4" xfId="34292" xr:uid="{825905A6-F824-43A1-8C93-90D051C11501}"/>
    <cellStyle name="Shade 4 4 2" xfId="34507" xr:uid="{9A4BB6E3-B182-45B2-B0A6-60BBC34F29F0}"/>
    <cellStyle name="Shade 5" xfId="33860" xr:uid="{41747B8C-692C-4412-B815-237CAE342C0B}"/>
    <cellStyle name="Shade_B_border2" xfId="33958" xr:uid="{07AFA037-A5DE-40B1-A9FB-FADAF33E88ED}"/>
    <cellStyle name="Standard 2" xfId="33827" xr:uid="{BA16B4ED-C038-4BF1-8DE1-1BB92C67C83C}"/>
    <cellStyle name="Standard 2 2" xfId="34177" xr:uid="{3973A22F-F1D0-4178-83E5-3B7A586DF2A4}"/>
    <cellStyle name="Standard 2 2 2" xfId="34287" xr:uid="{09AC387E-F6A6-4BA9-9C81-F47FF256B2E1}"/>
    <cellStyle name="Standard 2 3" xfId="34286" xr:uid="{4C957721-86BC-46DD-B265-FC1C360CF8B8}"/>
    <cellStyle name="Title" xfId="16" builtinId="15" customBuiltin="1"/>
    <cellStyle name="Title 2" xfId="33959" xr:uid="{1A2AF7E5-62AE-4A63-B2C8-D9AE3195C177}"/>
    <cellStyle name="Title 2 10" xfId="36254" xr:uid="{B0BF0023-8021-4181-BCC5-6BC9F9D96942}"/>
    <cellStyle name="Title 2 11" xfId="34687" xr:uid="{DF06156E-090A-411C-979B-6DD426CA3BD2}"/>
    <cellStyle name="Title 2 2" xfId="36255" xr:uid="{13694BAC-0527-4C5F-B014-C1A74792EDD4}"/>
    <cellStyle name="Title 2 3" xfId="36256" xr:uid="{BCABAA4F-CBA2-427F-B575-E848C24F8F55}"/>
    <cellStyle name="Title 2 4" xfId="36257" xr:uid="{77B39522-D94B-414C-A3F2-33C285303C2E}"/>
    <cellStyle name="Title 2 5" xfId="36258" xr:uid="{F8B376D7-9333-4F40-97AA-B47AFA6F4982}"/>
    <cellStyle name="Title 2 6" xfId="36259" xr:uid="{F36718BA-5530-496D-B584-4427C0948B09}"/>
    <cellStyle name="Title 2 7" xfId="36260" xr:uid="{045E732C-7C74-4335-A5B4-DF2352CDB6E4}"/>
    <cellStyle name="Title 2 8" xfId="36261" xr:uid="{6C62A35F-BAAF-4FF6-BEDD-9A4DBC21FA17}"/>
    <cellStyle name="Title 2 9" xfId="36262" xr:uid="{77461CE8-FCD4-48C3-B7AB-A2EFDC5F672C}"/>
    <cellStyle name="Title 3" xfId="34018" xr:uid="{C8296329-2E83-461D-B069-4D1A0C6EC793}"/>
    <cellStyle name="Title 3 2" xfId="36263" xr:uid="{C2DACD0F-6DA0-4BAB-B1F0-9201A0539276}"/>
    <cellStyle name="Total" xfId="31" builtinId="25" customBuiltin="1"/>
    <cellStyle name="Total 2" xfId="33960" xr:uid="{1AF746FF-EBE6-4213-B4A6-BB73D46419D2}"/>
    <cellStyle name="Total 2 10" xfId="36264" xr:uid="{8FDC71FF-5CCE-47E4-9AEB-5D4FC6583118}"/>
    <cellStyle name="Total 2 11" xfId="34702" xr:uid="{9F220CA8-9567-4AB9-A948-09304FE29632}"/>
    <cellStyle name="Total 2 2" xfId="34347" xr:uid="{B21BAA07-96B0-4D3E-AFB8-E5372BA491A8}"/>
    <cellStyle name="Total 2 2 2" xfId="34562" xr:uid="{8F6D4F22-D383-4AE6-A121-7DC771CEF38E}"/>
    <cellStyle name="Total 2 2 3" xfId="36265" xr:uid="{8F3F5405-C1B9-4390-97F5-9FF8DDE92935}"/>
    <cellStyle name="Total 2 3" xfId="34408" xr:uid="{F5DB5CDC-FB20-4E75-92C8-E23D1B0A55BA}"/>
    <cellStyle name="Total 2 3 2" xfId="34623" xr:uid="{86914E56-A8C9-4FE4-9753-1A5E9043C62F}"/>
    <cellStyle name="Total 2 3 3" xfId="36266" xr:uid="{05382A18-DDD7-48D7-8821-85D9DC9CA56D}"/>
    <cellStyle name="Total 2 4" xfId="34296" xr:uid="{E75C2CCC-317C-4154-9648-B079AE550A88}"/>
    <cellStyle name="Total 2 4 2" xfId="34511" xr:uid="{C0C170B9-A5F2-43A8-8238-2E5752E1C5A5}"/>
    <cellStyle name="Total 2 4 3" xfId="36267" xr:uid="{BB9D8543-99D0-4932-8E8A-E4A677036FD9}"/>
    <cellStyle name="Total 2 5" xfId="34467" xr:uid="{AEF4DD3B-256A-4BEC-9508-6C84C257ACDA}"/>
    <cellStyle name="Total 2 5 2" xfId="36268" xr:uid="{5F764B21-B89C-40DB-B8FA-CC8AC19D3717}"/>
    <cellStyle name="Total 2 6" xfId="36269" xr:uid="{BD061891-DC72-4646-BB5E-69FB0259E5FE}"/>
    <cellStyle name="Total 2 7" xfId="36270" xr:uid="{EB7B4E84-B71D-4398-BB8D-DBE21A46F627}"/>
    <cellStyle name="Total 2 8" xfId="36271" xr:uid="{9ED94C26-EEDB-4838-8094-F43F1FF01322}"/>
    <cellStyle name="Total 2 9" xfId="36272" xr:uid="{3F6EF16B-B55F-488A-8D50-3136B3EEC055}"/>
    <cellStyle name="Total 3" xfId="34019" xr:uid="{E33B846D-EFFD-4AE9-9BCF-28D47AEDFFF7}"/>
    <cellStyle name="Total 3 2" xfId="34371" xr:uid="{A9AF1F8A-4373-4804-A773-6CEA801A82F3}"/>
    <cellStyle name="Total 3 2 2" xfId="34586" xr:uid="{B8C30AA6-8CF7-4F8C-AFE8-84E7FA2D85B4}"/>
    <cellStyle name="Total 3 3" xfId="34334" xr:uid="{F77277E2-B9F2-416C-85AD-0AD7A40E25B7}"/>
    <cellStyle name="Total 3 3 2" xfId="34549" xr:uid="{D6B7A146-9BEE-4BF7-B2BB-4560548AFC1D}"/>
    <cellStyle name="Total 3 4" xfId="34375" xr:uid="{BCDF3CB3-8E66-4527-BE61-41D06B822D77}"/>
    <cellStyle name="Total 3 4 2" xfId="34590" xr:uid="{3DD9E95D-D01E-4E0C-BF31-257BC40E1FDF}"/>
    <cellStyle name="Total 3 5" xfId="34472" xr:uid="{7506AFF6-66F7-454F-9FAC-44281987FB83}"/>
    <cellStyle name="Total 3 6" xfId="36273" xr:uid="{63CB16F0-5AD7-4B80-A7AA-F002986DB92C}"/>
    <cellStyle name="Überschrift" xfId="33961" xr:uid="{F46EE5B9-9A0B-4139-94AF-FA7FF6CE18D1}"/>
    <cellStyle name="Überschrift 1" xfId="33962" xr:uid="{0AD9CDDF-F2A7-41CD-A406-A75D34A712E4}"/>
    <cellStyle name="Überschrift 2" xfId="33963" xr:uid="{FDC56E65-3846-42E5-BA4C-37376B3FE91B}"/>
    <cellStyle name="Überschrift 3" xfId="33964" xr:uid="{6B21C8B4-4588-4DE1-8A2C-71DB4C21C7D7}"/>
    <cellStyle name="Überschrift 4" xfId="33965" xr:uid="{E9DD5573-8E38-415C-9DFA-F62192255EC0}"/>
    <cellStyle name="Verknüpfte Zelle" xfId="33966" xr:uid="{D21680FC-A348-451E-A078-111E0B8F6B9C}"/>
    <cellStyle name="Warnender Text" xfId="33832" hidden="1" xr:uid="{9C9795C6-C9A7-41F3-A717-F95AEA016EF5}"/>
    <cellStyle name="Warnender Text 2" xfId="34176" xr:uid="{FDE1333B-0AF2-497D-AA2A-3E7F1065F609}"/>
    <cellStyle name="Warnender Text 3" xfId="34067" xr:uid="{DC2383A8-321F-4CE3-9DB9-5C58262DECFC}"/>
    <cellStyle name="Warning" xfId="13" xr:uid="{4BD7FFAC-988B-4134-9102-FF5C8A196032}"/>
    <cellStyle name="Warning Text" xfId="29" builtinId="11" customBuiltin="1"/>
    <cellStyle name="Warning Text 2" xfId="33967" xr:uid="{1CEE655B-9B6F-4646-A97C-0E13395AFDDC}"/>
    <cellStyle name="Warning Text 2 10" xfId="36274" xr:uid="{26A683CD-2970-437C-A2B4-DF3092688933}"/>
    <cellStyle name="Warning Text 2 11" xfId="34700" xr:uid="{8B91F4D7-3EF4-441C-8B19-6FA1C4C47F97}"/>
    <cellStyle name="Warning Text 2 2" xfId="36275" xr:uid="{362D6CB3-985A-4000-AB12-EF9E1FE5F481}"/>
    <cellStyle name="Warning Text 2 3" xfId="36276" xr:uid="{11D1099E-0B26-454B-BC85-FB5B5CAEC5E2}"/>
    <cellStyle name="Warning Text 2 4" xfId="36277" xr:uid="{214ADA1B-DB04-4191-8E32-17822126531B}"/>
    <cellStyle name="Warning Text 2 5" xfId="36278" xr:uid="{A7BBCFCE-DC63-46D4-9F3C-6D29D535B271}"/>
    <cellStyle name="Warning Text 2 6" xfId="36279" xr:uid="{2D32CC25-40C0-4A86-AC98-915759FE7571}"/>
    <cellStyle name="Warning Text 2 7" xfId="36280" xr:uid="{C29D9B5B-064C-4227-8161-1EADDE87FA42}"/>
    <cellStyle name="Warning Text 2 8" xfId="36281" xr:uid="{AADA1130-BF5A-429D-960C-A0539FE0C0C9}"/>
    <cellStyle name="Warning Text 2 9" xfId="36282" xr:uid="{CC220695-6C9D-444B-A990-70F6CE96CDF1}"/>
    <cellStyle name="Warning Text 3" xfId="34020" xr:uid="{EFB1238D-3140-44A3-AFC3-FCFD7354C57D}"/>
    <cellStyle name="Warning Text 3 2" xfId="36283" xr:uid="{A45FD121-283F-4005-BAA6-F4C28796E2B7}"/>
    <cellStyle name="Worksheet Title" xfId="14" xr:uid="{34B308BD-7BC4-49D7-965D-9B4CC8400A0D}"/>
    <cellStyle name="Zelle überprüfen" xfId="33968" xr:uid="{CE20F2F0-0CD6-4228-AC27-D7D52B2587D8}"/>
    <cellStyle name="Гиперссылка" xfId="33969" xr:uid="{55EC5521-1148-42E5-931D-2ADC215FC132}"/>
    <cellStyle name="Гиперссылка 2" xfId="33970" xr:uid="{CB116A5F-FD0F-4F56-B400-44319F20126E}"/>
    <cellStyle name="Гиперссылка 3" xfId="33978" xr:uid="{594BE689-C73E-4266-8522-ACF07A0F0AA2}"/>
    <cellStyle name="Гиперссылка 4" xfId="34150" xr:uid="{1AACE47C-78F7-4F9C-868E-9E13DAA38AD9}"/>
    <cellStyle name="Обычный_2++" xfId="33817" xr:uid="{D6BF610B-5C39-4214-AF7D-AA8C39FB3148}"/>
    <cellStyle name="已访问的超链接" xfId="36284" xr:uid="{E42312CC-00BB-4BEB-A7A1-97A876A3D41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749ACF-113C-4704-99A8-1D767376D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"/>
          <a:ext cx="5796000" cy="232421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8A0DF93-C0EB-454B-A562-F1E9245306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19050" y="8810625"/>
          <a:ext cx="1431433" cy="5760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56F94F1-9F17-45B4-9BA7-BC45C20300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123" y="8810625"/>
          <a:ext cx="1250988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A4C4C30-6424-47B2-8ADC-8AB1027BC2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1" y="8810625"/>
          <a:ext cx="2018073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732675</xdr:colOff>
      <xdr:row>33</xdr:row>
      <xdr:rowOff>104775</xdr:rowOff>
    </xdr:from>
    <xdr:to>
      <xdr:col>3</xdr:col>
      <xdr:colOff>685800</xdr:colOff>
      <xdr:row>36</xdr:row>
      <xdr:rowOff>109275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0D960BD-85DC-43BE-A43A-94547C507D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9" t="6565" r="4012" b="6338"/>
        <a:stretch/>
      </xdr:blipFill>
      <xdr:spPr>
        <a:xfrm>
          <a:off x="3628275" y="7962900"/>
          <a:ext cx="1400925" cy="5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34ED2C0-7D7D-4FF6-9156-C86F673A2894}"/>
            </a:ext>
            <a:ext uri="{147F2762-F138-4A5C-976F-8EAC2B608ADB}">
              <a16:predDERef xmlns:a16="http://schemas.microsoft.com/office/drawing/2014/main" pred="{B1489C0F-1609-4587-A5BA-D0B99739EA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0" t="26200" r="4000" b="26199"/>
        <a:stretch/>
      </xdr:blipFill>
      <xdr:spPr bwMode="auto">
        <a:xfrm>
          <a:off x="666750" y="8077200"/>
          <a:ext cx="16764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-nc-sa/4.0/" TargetMode="External"/><Relationship Id="rId1" Type="http://schemas.openxmlformats.org/officeDocument/2006/relationships/hyperlink" Target="https://github.com/MaREI-EPMG/TIMES-Ireland-mode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06AC6-7DA6-496E-92F0-1610CA613D85}">
  <sheetPr codeName="Sheet4"/>
  <dimension ref="A1:Z99"/>
  <sheetViews>
    <sheetView showGridLines="0" topLeftCell="A17" zoomScale="110" zoomScaleNormal="110" workbookViewId="0">
      <selection activeCell="E30" sqref="E30"/>
    </sheetView>
  </sheetViews>
  <sheetFormatPr defaultColWidth="8.81640625" defaultRowHeight="14.5"/>
  <cols>
    <col min="1" max="4" width="21.7265625" customWidth="1"/>
    <col min="5" max="6" width="14.1796875" customWidth="1"/>
    <col min="7" max="7" width="12.1796875" customWidth="1"/>
    <col min="8" max="10" width="8.1796875" customWidth="1"/>
    <col min="11" max="11" width="9.7265625" customWidth="1"/>
    <col min="12" max="12" width="8.1796875" customWidth="1"/>
    <col min="13" max="13" width="10" customWidth="1"/>
    <col min="14" max="14" width="11.453125" customWidth="1"/>
    <col min="15" max="15" width="13.453125" customWidth="1"/>
  </cols>
  <sheetData>
    <row r="1" spans="1:26">
      <c r="A1" s="65"/>
      <c r="B1" s="65"/>
      <c r="C1" s="65"/>
      <c r="D1" s="65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spans="1:26">
      <c r="A2" s="65"/>
      <c r="B2" s="65"/>
      <c r="C2" s="65"/>
      <c r="D2" s="65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spans="1:26">
      <c r="A3" s="65"/>
      <c r="B3" s="65"/>
      <c r="C3" s="65"/>
      <c r="D3" s="65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 spans="1:26">
      <c r="A4" s="65"/>
      <c r="B4" s="65"/>
      <c r="C4" s="65"/>
      <c r="D4" s="65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spans="1:26">
      <c r="A5" s="65"/>
      <c r="B5" s="65"/>
      <c r="C5" s="65"/>
      <c r="D5" s="65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spans="1:26">
      <c r="A6" s="65"/>
      <c r="B6" s="65"/>
      <c r="C6" s="65"/>
      <c r="D6" s="65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spans="1:26">
      <c r="A7" s="65"/>
      <c r="B7" s="65"/>
      <c r="C7" s="65"/>
      <c r="D7" s="65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 spans="1:26">
      <c r="A8" s="65"/>
      <c r="B8" s="65"/>
      <c r="C8" s="65"/>
      <c r="D8" s="65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 spans="1:26">
      <c r="A9" s="65"/>
      <c r="B9" s="65"/>
      <c r="C9" s="65"/>
      <c r="D9" s="65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 spans="1:26">
      <c r="A10" s="65"/>
      <c r="B10" s="65"/>
      <c r="C10" s="65"/>
      <c r="D10" s="65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 spans="1:26">
      <c r="A11" s="65"/>
      <c r="B11" s="65"/>
      <c r="C11" s="65"/>
      <c r="D11" s="65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 spans="1:26">
      <c r="A12" s="65"/>
      <c r="B12" s="65"/>
      <c r="C12" s="65"/>
      <c r="D12" s="65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 spans="1:26">
      <c r="A13" s="65"/>
      <c r="B13" s="65"/>
      <c r="C13" s="65"/>
      <c r="D13" s="65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 spans="1:26">
      <c r="A14" s="65"/>
      <c r="B14" s="65"/>
      <c r="C14" s="65"/>
      <c r="D14" s="65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 spans="1:26">
      <c r="A15" s="65"/>
      <c r="B15" s="65"/>
      <c r="C15" s="65"/>
      <c r="D15" s="65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spans="1:26" ht="102.75" customHeight="1">
      <c r="A16" s="139" t="s">
        <v>110</v>
      </c>
      <c r="B16" s="139"/>
      <c r="C16" s="139"/>
      <c r="D16" s="139"/>
      <c r="E16" s="67"/>
      <c r="F16" s="67"/>
      <c r="G16" s="68"/>
      <c r="H16" s="68"/>
      <c r="I16" s="68"/>
      <c r="J16" s="68"/>
      <c r="K16" s="68"/>
      <c r="L16" s="68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7" spans="1:26" ht="17.25" customHeight="1">
      <c r="A17" s="69"/>
      <c r="B17" s="69"/>
      <c r="C17" s="69"/>
      <c r="D17" s="69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 spans="1:26" ht="17.25" customHeight="1">
      <c r="A18" s="69"/>
      <c r="B18" s="69"/>
      <c r="C18" s="69"/>
      <c r="D18" s="69"/>
      <c r="E18" s="70"/>
      <c r="F18" s="70"/>
      <c r="G18" s="71"/>
      <c r="H18" s="71"/>
      <c r="I18" s="71"/>
      <c r="J18" s="71"/>
      <c r="K18" s="71"/>
      <c r="L18" s="71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 spans="1:26" ht="17.25" customHeight="1">
      <c r="A19" s="72" t="s">
        <v>111</v>
      </c>
      <c r="B19" s="138" t="s">
        <v>122</v>
      </c>
      <c r="C19" s="138"/>
      <c r="D19" s="138"/>
      <c r="E19" s="73"/>
      <c r="F19" s="73"/>
      <c r="G19" s="74"/>
      <c r="H19" s="74"/>
      <c r="I19" s="74"/>
      <c r="J19" s="74"/>
      <c r="K19" s="74"/>
      <c r="L19" s="74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 spans="1:26" ht="17.25" customHeight="1">
      <c r="A20" s="72" t="s">
        <v>112</v>
      </c>
      <c r="B20" s="138" t="s">
        <v>125</v>
      </c>
      <c r="C20" s="138"/>
      <c r="D20" s="138"/>
      <c r="E20" s="73"/>
      <c r="F20" s="73"/>
      <c r="G20" s="74"/>
      <c r="H20" s="74"/>
      <c r="I20" s="74"/>
      <c r="J20" s="74"/>
      <c r="K20" s="74"/>
      <c r="L20" s="74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 spans="1:26" ht="17.25" customHeight="1">
      <c r="A21" s="72" t="s">
        <v>113</v>
      </c>
      <c r="B21" s="75" t="s">
        <v>126</v>
      </c>
      <c r="C21" s="75"/>
      <c r="D21" s="75"/>
      <c r="E21" s="73"/>
      <c r="F21" s="73"/>
      <c r="G21" s="74"/>
      <c r="H21" s="74"/>
      <c r="I21" s="74"/>
      <c r="J21" s="74"/>
      <c r="K21" s="74"/>
      <c r="L21" s="74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 spans="1:26" ht="17.25" customHeight="1">
      <c r="A22" s="72"/>
      <c r="B22" s="75"/>
      <c r="C22" s="75"/>
      <c r="D22" s="75"/>
      <c r="E22" s="73"/>
      <c r="F22" s="73"/>
      <c r="G22" s="74"/>
      <c r="H22" s="74"/>
      <c r="I22" s="74"/>
      <c r="J22" s="74"/>
      <c r="K22" s="74"/>
      <c r="L22" s="74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 spans="1:26" ht="17.25" customHeight="1">
      <c r="A23" s="72" t="s">
        <v>114</v>
      </c>
      <c r="B23" s="138" t="s">
        <v>127</v>
      </c>
      <c r="C23" s="138"/>
      <c r="D23" s="138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 spans="1:26" ht="17.25" customHeight="1">
      <c r="A24" s="72"/>
      <c r="B24" s="75" t="s">
        <v>123</v>
      </c>
      <c r="C24" s="75"/>
      <c r="D24" s="75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 spans="1:26" ht="17.25" customHeight="1">
      <c r="A25" s="72"/>
      <c r="B25" s="75"/>
      <c r="C25" s="75"/>
      <c r="D25" s="75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 spans="1:26" ht="17.25" customHeight="1">
      <c r="A26" s="72" t="s">
        <v>115</v>
      </c>
      <c r="B26" s="138" t="s">
        <v>124</v>
      </c>
      <c r="C26" s="138"/>
      <c r="D26" s="138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 spans="1:26" ht="17.25" customHeight="1">
      <c r="A27" s="72"/>
      <c r="B27" s="150" t="s">
        <v>227</v>
      </c>
      <c r="C27" s="75"/>
      <c r="D27" s="75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 spans="1:26" ht="17.25" customHeight="1">
      <c r="A28" s="72"/>
      <c r="B28" s="75"/>
      <c r="C28" s="75"/>
      <c r="D28" s="75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 spans="1:26" ht="17.25" customHeight="1">
      <c r="A29" s="72" t="s">
        <v>116</v>
      </c>
      <c r="B29" s="76">
        <v>1</v>
      </c>
      <c r="C29" s="75"/>
      <c r="D29" s="75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 spans="1:26" ht="17.25" customHeight="1">
      <c r="A30" s="72" t="s">
        <v>117</v>
      </c>
      <c r="B30" s="140" t="s">
        <v>118</v>
      </c>
      <c r="C30" s="138"/>
      <c r="D30" s="138"/>
      <c r="E30" s="77"/>
      <c r="F30" s="77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spans="1:26" ht="17.25" customHeight="1">
      <c r="A31" s="72" t="s">
        <v>119</v>
      </c>
      <c r="B31" s="138" t="s">
        <v>120</v>
      </c>
      <c r="C31" s="138"/>
      <c r="D31" s="138"/>
      <c r="E31" s="77"/>
      <c r="F31" s="77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 spans="1:26" ht="17.25" customHeight="1">
      <c r="A32" s="78"/>
      <c r="B32" s="79" t="s">
        <v>121</v>
      </c>
      <c r="C32" s="78"/>
      <c r="D32" s="78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 spans="1:26">
      <c r="A33" s="65"/>
      <c r="B33" s="65"/>
      <c r="C33" s="65"/>
      <c r="D33" s="65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 spans="1:26">
      <c r="A34" s="65"/>
      <c r="B34" s="65"/>
      <c r="C34" s="65"/>
      <c r="D34" s="65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 spans="1:26">
      <c r="A35" s="65"/>
      <c r="B35" s="65"/>
      <c r="C35" s="65"/>
      <c r="D35" s="65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 spans="1:26">
      <c r="A36" s="65"/>
      <c r="B36" s="65"/>
      <c r="C36" s="65"/>
      <c r="D36" s="65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 spans="1:26">
      <c r="A37" s="65"/>
      <c r="B37" s="65"/>
      <c r="C37" s="65"/>
      <c r="D37" s="65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 spans="1:26">
      <c r="A38" s="65"/>
      <c r="B38" s="65"/>
      <c r="C38" s="65"/>
      <c r="D38" s="65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 spans="1:26">
      <c r="A39" s="65"/>
      <c r="B39" s="65"/>
      <c r="C39" s="65"/>
      <c r="D39" s="65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 spans="1:26">
      <c r="A40" s="65"/>
      <c r="B40" s="65"/>
      <c r="C40" s="65"/>
      <c r="D40" s="65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 spans="1:26">
      <c r="A41" s="65"/>
      <c r="B41" s="65"/>
      <c r="C41" s="65"/>
      <c r="D41" s="65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 spans="1:26">
      <c r="A42" s="65"/>
      <c r="B42" s="65"/>
      <c r="C42" s="65"/>
      <c r="D42" s="65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 spans="1:26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 spans="1:26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 spans="1:26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 spans="1:26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 spans="1:26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 spans="1:26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 spans="1:26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 spans="1:26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 spans="1:26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 spans="1:26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 spans="1:26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 spans="1:26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 spans="1:26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 spans="1:26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 spans="1:26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 spans="1:26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 spans="1:26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 spans="1:26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 spans="1:26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 spans="1:26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 spans="1:26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 spans="1:26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 spans="1:26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 spans="1:26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 spans="1:26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spans="1:26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 spans="1:26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 spans="1:26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 spans="1:26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 spans="1:26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 spans="1:26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 spans="1:26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 spans="1:26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 spans="1:26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 spans="1:26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 spans="1:26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 spans="1:26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 spans="1:26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 spans="1:26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 spans="1:26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 spans="1:26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 spans="1:26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 spans="1:26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 spans="1:26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 spans="1:26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 spans="1:26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 spans="1:26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 spans="1:26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 spans="1:26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 spans="1:26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 spans="1:26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 spans="1:26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 spans="1:26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 spans="1:26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 spans="1:26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 spans="1:26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 spans="1:26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</sheetData>
  <mergeCells count="7">
    <mergeCell ref="B31:D31"/>
    <mergeCell ref="A16:D16"/>
    <mergeCell ref="B19:D19"/>
    <mergeCell ref="B20:D20"/>
    <mergeCell ref="B23:D23"/>
    <mergeCell ref="B26:D26"/>
    <mergeCell ref="B30:D30"/>
  </mergeCells>
  <hyperlinks>
    <hyperlink ref="B30" r:id="rId1" xr:uid="{A3B1A6B0-99C5-42FF-BB41-EA75B7E63FB0}"/>
    <hyperlink ref="B32" r:id="rId2" xr:uid="{391750D8-EDF0-4AC4-BC9B-D5FC2A4044BA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02592-79CC-4FB2-8ADD-DAB03608D037}">
  <dimension ref="B4:BX144"/>
  <sheetViews>
    <sheetView topLeftCell="A45" zoomScale="80" zoomScaleNormal="80" workbookViewId="0">
      <selection activeCell="I80" sqref="I80"/>
    </sheetView>
  </sheetViews>
  <sheetFormatPr defaultRowHeight="14.5"/>
  <cols>
    <col min="2" max="2" width="15.81640625" customWidth="1"/>
    <col min="3" max="3" width="25.7265625" customWidth="1"/>
    <col min="4" max="4" width="13.6328125" customWidth="1"/>
    <col min="5" max="5" width="12.26953125" customWidth="1"/>
    <col min="35" max="35" width="14.26953125" customWidth="1"/>
    <col min="36" max="36" width="21.81640625" customWidth="1"/>
    <col min="41" max="64" width="10.90625" bestFit="1" customWidth="1"/>
  </cols>
  <sheetData>
    <row r="4" spans="2:76">
      <c r="B4" s="106" t="s">
        <v>93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106"/>
      <c r="AK4" s="106"/>
      <c r="AL4" s="106"/>
      <c r="AM4" s="106"/>
      <c r="AN4" s="106"/>
      <c r="AO4" s="106"/>
      <c r="AP4" s="106"/>
      <c r="AQ4" s="106"/>
      <c r="AR4" s="106"/>
      <c r="AS4" s="106"/>
      <c r="AT4" s="106"/>
      <c r="AU4" s="106"/>
      <c r="AV4" s="106"/>
      <c r="AW4" s="106"/>
      <c r="AX4" s="106"/>
      <c r="AY4" s="106"/>
      <c r="AZ4" s="106"/>
      <c r="BA4" s="106"/>
      <c r="BB4" s="106"/>
      <c r="BC4" s="106"/>
      <c r="BD4" s="106"/>
      <c r="BE4" s="106"/>
      <c r="BF4" s="106"/>
      <c r="BG4" s="106"/>
      <c r="BH4" s="106"/>
      <c r="BI4" s="106"/>
      <c r="BJ4" s="106"/>
      <c r="BK4" s="106"/>
      <c r="BL4" s="106"/>
      <c r="BM4" s="106"/>
      <c r="BN4" s="106"/>
      <c r="BO4" s="106"/>
      <c r="BP4" s="106"/>
      <c r="BQ4" s="106"/>
      <c r="BR4" s="106"/>
      <c r="BS4" s="106"/>
      <c r="BT4" s="106"/>
      <c r="BU4" s="106"/>
      <c r="BV4" s="106"/>
      <c r="BW4" s="106"/>
      <c r="BX4" s="106"/>
    </row>
    <row r="5" spans="2:76">
      <c r="B5" s="107" t="s">
        <v>90</v>
      </c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6"/>
      <c r="AH5" s="106"/>
      <c r="AI5" s="107" t="s">
        <v>90</v>
      </c>
      <c r="AJ5" s="107"/>
      <c r="AK5" s="107"/>
      <c r="AL5" s="107"/>
      <c r="AM5" s="107"/>
      <c r="AN5" s="107"/>
      <c r="AO5" s="107"/>
      <c r="AP5" s="107"/>
      <c r="AQ5" s="107"/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7"/>
      <c r="BF5" s="107"/>
      <c r="BG5" s="107"/>
      <c r="BH5" s="107"/>
      <c r="BI5" s="107"/>
      <c r="BJ5" s="107"/>
      <c r="BK5" s="107"/>
      <c r="BL5" s="107"/>
      <c r="BM5" s="107"/>
      <c r="BN5" s="106"/>
      <c r="BO5" s="106"/>
      <c r="BP5" s="106"/>
      <c r="BQ5" s="106"/>
      <c r="BR5" s="106"/>
      <c r="BS5" s="106"/>
      <c r="BT5" s="106"/>
      <c r="BU5" s="106"/>
      <c r="BV5" s="106"/>
      <c r="BW5" s="106"/>
      <c r="BX5" s="106"/>
    </row>
    <row r="6" spans="2:76">
      <c r="B6" s="107" t="s">
        <v>4</v>
      </c>
      <c r="C6" s="107" t="s">
        <v>91</v>
      </c>
      <c r="D6" s="107" t="s">
        <v>3</v>
      </c>
      <c r="E6" s="107" t="s">
        <v>97</v>
      </c>
      <c r="F6" s="107" t="s">
        <v>92</v>
      </c>
      <c r="G6" s="107">
        <v>2012</v>
      </c>
      <c r="H6" s="107">
        <v>2013</v>
      </c>
      <c r="I6" s="107">
        <v>2014</v>
      </c>
      <c r="J6" s="107">
        <v>2015</v>
      </c>
      <c r="K6" s="107">
        <v>2016</v>
      </c>
      <c r="L6" s="107">
        <v>2017</v>
      </c>
      <c r="M6" s="107">
        <v>2018</v>
      </c>
      <c r="N6" s="107">
        <v>2019</v>
      </c>
      <c r="O6" s="107">
        <v>2020</v>
      </c>
      <c r="P6" s="107">
        <v>2021</v>
      </c>
      <c r="Q6" s="107">
        <v>2022</v>
      </c>
      <c r="R6" s="107">
        <v>2023</v>
      </c>
      <c r="S6" s="107">
        <v>2024</v>
      </c>
      <c r="T6" s="107">
        <v>2025</v>
      </c>
      <c r="U6" s="107">
        <v>2026</v>
      </c>
      <c r="V6" s="107">
        <v>2027</v>
      </c>
      <c r="W6" s="107">
        <v>2028</v>
      </c>
      <c r="X6" s="107">
        <v>2029</v>
      </c>
      <c r="Y6" s="107">
        <v>2030</v>
      </c>
      <c r="Z6" s="107">
        <v>2031</v>
      </c>
      <c r="AA6" s="107">
        <v>2032</v>
      </c>
      <c r="AB6" s="107">
        <v>2033</v>
      </c>
      <c r="AC6" s="107">
        <v>2034</v>
      </c>
      <c r="AD6" s="107">
        <v>2035</v>
      </c>
      <c r="AE6" s="107">
        <v>2050</v>
      </c>
      <c r="AF6" s="107">
        <v>0</v>
      </c>
      <c r="AG6" s="106"/>
      <c r="AH6" s="106"/>
      <c r="AI6" s="107" t="s">
        <v>4</v>
      </c>
      <c r="AJ6" s="107" t="s">
        <v>91</v>
      </c>
      <c r="AK6" s="107" t="s">
        <v>3</v>
      </c>
      <c r="AL6" s="107" t="s">
        <v>104</v>
      </c>
      <c r="AM6" s="107" t="s">
        <v>97</v>
      </c>
      <c r="AN6" s="107" t="s">
        <v>92</v>
      </c>
      <c r="AO6" s="107">
        <v>2012</v>
      </c>
      <c r="AP6" s="107">
        <v>2013</v>
      </c>
      <c r="AQ6" s="107">
        <v>2014</v>
      </c>
      <c r="AR6" s="107">
        <v>2015</v>
      </c>
      <c r="AS6" s="107">
        <v>2016</v>
      </c>
      <c r="AT6" s="107">
        <v>2017</v>
      </c>
      <c r="AU6" s="107">
        <v>2018</v>
      </c>
      <c r="AV6" s="107">
        <v>2019</v>
      </c>
      <c r="AW6" s="107">
        <v>2020</v>
      </c>
      <c r="AX6" s="107">
        <v>2021</v>
      </c>
      <c r="AY6" s="107">
        <v>2022</v>
      </c>
      <c r="AZ6" s="107">
        <v>2023</v>
      </c>
      <c r="BA6" s="107">
        <v>2024</v>
      </c>
      <c r="BB6" s="107">
        <v>2025</v>
      </c>
      <c r="BC6" s="107">
        <v>2026</v>
      </c>
      <c r="BD6" s="107">
        <v>2027</v>
      </c>
      <c r="BE6" s="107">
        <v>2028</v>
      </c>
      <c r="BF6" s="107">
        <v>2029</v>
      </c>
      <c r="BG6" s="107">
        <v>2030</v>
      </c>
      <c r="BH6" s="107">
        <v>2031</v>
      </c>
      <c r="BI6" s="107">
        <v>2032</v>
      </c>
      <c r="BJ6" s="107">
        <v>2033</v>
      </c>
      <c r="BK6" s="107">
        <v>2034</v>
      </c>
      <c r="BL6" s="107">
        <v>2035</v>
      </c>
      <c r="BM6" s="107">
        <v>0</v>
      </c>
      <c r="BN6" s="106"/>
      <c r="BO6" s="106"/>
      <c r="BP6" s="106"/>
      <c r="BQ6" s="106"/>
      <c r="BR6" s="106"/>
      <c r="BS6" s="106"/>
      <c r="BT6" s="106"/>
      <c r="BU6" s="106"/>
      <c r="BV6" s="106"/>
      <c r="BW6" s="106"/>
      <c r="BX6" s="106"/>
    </row>
    <row r="7" spans="2:76">
      <c r="B7" s="106" t="s">
        <v>155</v>
      </c>
      <c r="C7" s="106" t="s">
        <v>33</v>
      </c>
      <c r="D7" s="106" t="s">
        <v>5</v>
      </c>
      <c r="E7" s="106" t="s">
        <v>10</v>
      </c>
      <c r="F7" s="106" t="s">
        <v>1</v>
      </c>
      <c r="G7" s="110">
        <v>0</v>
      </c>
      <c r="H7" s="110">
        <v>0</v>
      </c>
      <c r="I7" s="110">
        <v>0</v>
      </c>
      <c r="J7" s="110">
        <v>3.1262909178900649</v>
      </c>
      <c r="K7" s="110">
        <v>2.6049607624257654</v>
      </c>
      <c r="L7" s="110">
        <v>2.6994647360870148</v>
      </c>
      <c r="M7" s="110">
        <v>2.8452221260576187</v>
      </c>
      <c r="N7" s="110">
        <v>2.9895776139588048</v>
      </c>
      <c r="O7" s="110">
        <v>3.1322717492499046</v>
      </c>
      <c r="P7" s="110">
        <v>3.2396891825699985</v>
      </c>
      <c r="Q7" s="110">
        <v>3.3175766471872028</v>
      </c>
      <c r="R7" s="110">
        <v>0.99360000000000004</v>
      </c>
      <c r="S7" s="110">
        <v>0.99360000000000004</v>
      </c>
      <c r="T7" s="110">
        <v>0.99360000000000004</v>
      </c>
      <c r="U7" s="110"/>
      <c r="V7" s="110"/>
      <c r="W7" s="110"/>
      <c r="X7" s="110"/>
      <c r="Y7" s="110">
        <v>1.3248</v>
      </c>
      <c r="Z7" s="110"/>
      <c r="AA7" s="110"/>
      <c r="AB7" s="110"/>
      <c r="AC7" s="110"/>
      <c r="AD7" s="110">
        <v>1.6956</v>
      </c>
      <c r="AE7" s="110">
        <v>1.9296000000000002</v>
      </c>
      <c r="AF7" s="110">
        <v>5</v>
      </c>
      <c r="AG7" s="106"/>
      <c r="AH7" s="106" t="s">
        <v>154</v>
      </c>
      <c r="AI7" s="106" t="s">
        <v>155</v>
      </c>
      <c r="AJ7" s="106" t="s">
        <v>33</v>
      </c>
      <c r="AK7" s="106" t="s">
        <v>6</v>
      </c>
      <c r="AL7" s="106" t="s">
        <v>128</v>
      </c>
      <c r="AM7" s="106" t="s">
        <v>10</v>
      </c>
      <c r="AN7" s="106" t="s">
        <v>103</v>
      </c>
      <c r="AO7" s="109">
        <v>-17.5</v>
      </c>
      <c r="AP7" s="109">
        <v>-17.5</v>
      </c>
      <c r="AQ7" s="109">
        <v>-17.5</v>
      </c>
      <c r="AR7" s="109">
        <v>-17.5</v>
      </c>
      <c r="AS7" s="109">
        <v>-17.5</v>
      </c>
      <c r="AT7" s="109">
        <v>-17.5</v>
      </c>
      <c r="AU7" s="109">
        <v>-17.5</v>
      </c>
      <c r="AV7" s="109">
        <v>-17.5</v>
      </c>
      <c r="AW7" s="109">
        <v>-17.5</v>
      </c>
      <c r="AX7" s="109">
        <v>-17.5</v>
      </c>
      <c r="AY7" s="109">
        <v>-17.5</v>
      </c>
      <c r="AZ7" s="109">
        <v>-17.5</v>
      </c>
      <c r="BA7" s="109">
        <v>-17.5</v>
      </c>
      <c r="BB7" s="109">
        <v>-17.5</v>
      </c>
      <c r="BC7" s="109">
        <v>-17.5</v>
      </c>
      <c r="BD7" s="109">
        <v>-17.5</v>
      </c>
      <c r="BE7" s="109">
        <v>-17.5</v>
      </c>
      <c r="BF7" s="109">
        <v>-17.5</v>
      </c>
      <c r="BG7" s="109">
        <v>-17.5</v>
      </c>
      <c r="BH7" s="109">
        <v>-17.5</v>
      </c>
      <c r="BI7" s="109">
        <v>-17.5</v>
      </c>
      <c r="BJ7" s="109">
        <v>-17.5</v>
      </c>
      <c r="BK7" s="109">
        <v>-17.5</v>
      </c>
      <c r="BL7" s="109">
        <v>-17.5</v>
      </c>
      <c r="BM7" s="106">
        <v>5</v>
      </c>
      <c r="BN7" s="106"/>
      <c r="BO7" s="106"/>
      <c r="BP7" s="106"/>
      <c r="BQ7" s="106"/>
      <c r="BR7" s="106"/>
      <c r="BS7" s="106"/>
      <c r="BT7" s="106"/>
      <c r="BU7" s="106"/>
      <c r="BV7" s="106"/>
      <c r="BW7" s="106"/>
      <c r="BX7" s="106"/>
    </row>
    <row r="8" spans="2:76">
      <c r="B8" s="106" t="s">
        <v>156</v>
      </c>
      <c r="C8" s="106" t="s">
        <v>35</v>
      </c>
      <c r="D8" s="106" t="s">
        <v>5</v>
      </c>
      <c r="E8" s="106" t="s">
        <v>7</v>
      </c>
      <c r="F8" s="106" t="s">
        <v>1</v>
      </c>
      <c r="G8" s="110">
        <v>1.2166788783363509</v>
      </c>
      <c r="H8" s="110">
        <v>1.2098958855681756</v>
      </c>
      <c r="I8" s="110">
        <v>1.2031128928000001</v>
      </c>
      <c r="J8" s="110">
        <v>1.1963299000318248</v>
      </c>
      <c r="K8" s="110">
        <v>1.1956765765040893</v>
      </c>
      <c r="L8" s="110">
        <v>1.1872517549905086</v>
      </c>
      <c r="M8" s="110">
        <v>1.1939838642043461</v>
      </c>
      <c r="N8" s="110">
        <v>1.1993979808314232</v>
      </c>
      <c r="O8" s="110">
        <v>1.2038832837416085</v>
      </c>
      <c r="P8" s="110">
        <v>1.2075657373734614</v>
      </c>
      <c r="Q8" s="110">
        <v>1.211496108457649</v>
      </c>
      <c r="R8" s="110">
        <v>1.2816000000000001</v>
      </c>
      <c r="S8" s="110">
        <v>1.2816000000000001</v>
      </c>
      <c r="T8" s="110">
        <v>1.2816000000000001</v>
      </c>
      <c r="U8" s="110"/>
      <c r="V8" s="110"/>
      <c r="W8" s="110"/>
      <c r="X8" s="110"/>
      <c r="Y8" s="110">
        <v>1.278</v>
      </c>
      <c r="Z8" s="110"/>
      <c r="AA8" s="110"/>
      <c r="AB8" s="110"/>
      <c r="AC8" s="110"/>
      <c r="AD8" s="110">
        <v>1.278</v>
      </c>
      <c r="AE8" s="110">
        <v>1.278</v>
      </c>
      <c r="AF8" s="110">
        <v>5</v>
      </c>
      <c r="AG8" s="106"/>
      <c r="AH8" s="106"/>
      <c r="AI8" s="106" t="s">
        <v>156</v>
      </c>
      <c r="AJ8" s="106" t="s">
        <v>35</v>
      </c>
      <c r="AK8" s="106" t="s">
        <v>6</v>
      </c>
      <c r="AL8" s="106" t="s">
        <v>128</v>
      </c>
      <c r="AM8" s="106" t="s">
        <v>7</v>
      </c>
      <c r="AN8" s="106" t="s">
        <v>103</v>
      </c>
      <c r="AO8" s="109">
        <v>8.6111111111111107</v>
      </c>
      <c r="AP8" s="109">
        <v>8.6111111111111107</v>
      </c>
      <c r="AQ8" s="109">
        <v>8.6111111111111107</v>
      </c>
      <c r="AR8" s="109">
        <v>8.6111111111111107</v>
      </c>
      <c r="AS8" s="109">
        <v>8.6111111111111107</v>
      </c>
      <c r="AT8" s="109">
        <v>8.6111111111111107</v>
      </c>
      <c r="AU8" s="109">
        <v>8.6111111111111107</v>
      </c>
      <c r="AV8" s="109">
        <v>8.6111111111111107</v>
      </c>
      <c r="AW8" s="109">
        <v>8.6111111111111107</v>
      </c>
      <c r="AX8" s="109">
        <v>8.6111111111111107</v>
      </c>
      <c r="AY8" s="109">
        <v>8.6111111111111107</v>
      </c>
      <c r="AZ8" s="109">
        <v>8.6111111111111107</v>
      </c>
      <c r="BA8" s="109">
        <v>8.6111111111111107</v>
      </c>
      <c r="BB8" s="109">
        <v>8.6111111111111107</v>
      </c>
      <c r="BC8" s="109">
        <v>8.6111111111111107</v>
      </c>
      <c r="BD8" s="109">
        <v>8.6111111111111107</v>
      </c>
      <c r="BE8" s="109">
        <v>8.6111111111111107</v>
      </c>
      <c r="BF8" s="109">
        <v>8.6111111111111107</v>
      </c>
      <c r="BG8" s="109">
        <v>8.6111111111111107</v>
      </c>
      <c r="BH8" s="109">
        <v>8.6111111111111107</v>
      </c>
      <c r="BI8" s="109">
        <v>8.6111111111111107</v>
      </c>
      <c r="BJ8" s="109">
        <v>8.6111111111111107</v>
      </c>
      <c r="BK8" s="109">
        <v>8.6111111111111107</v>
      </c>
      <c r="BL8" s="109">
        <v>8.6111111111111107</v>
      </c>
      <c r="BM8" s="106">
        <v>5</v>
      </c>
      <c r="BN8" s="106"/>
      <c r="BO8" s="106"/>
      <c r="BP8" s="106"/>
      <c r="BQ8" s="106"/>
      <c r="BR8" s="106"/>
      <c r="BS8" s="106"/>
      <c r="BT8" s="106"/>
      <c r="BU8" s="106"/>
      <c r="BV8" s="106"/>
      <c r="BW8" s="106"/>
      <c r="BX8" s="106"/>
    </row>
    <row r="9" spans="2:76">
      <c r="B9" s="106" t="s">
        <v>157</v>
      </c>
      <c r="C9" s="106" t="s">
        <v>37</v>
      </c>
      <c r="D9" s="106" t="s">
        <v>5</v>
      </c>
      <c r="E9" s="106" t="s">
        <v>8</v>
      </c>
      <c r="F9" s="106" t="s">
        <v>1</v>
      </c>
      <c r="G9" s="110">
        <v>0.16513689600000003</v>
      </c>
      <c r="H9" s="110">
        <v>0.165740796</v>
      </c>
      <c r="I9" s="110">
        <v>0.16655122800000002</v>
      </c>
      <c r="J9" s="110">
        <v>0.16754954400000002</v>
      </c>
      <c r="K9" s="110">
        <v>0.16871342400000003</v>
      </c>
      <c r="L9" s="110">
        <v>0.16996435199999999</v>
      </c>
      <c r="M9" s="110">
        <v>0.17134549199999999</v>
      </c>
      <c r="N9" s="110">
        <v>0.17272681199999998</v>
      </c>
      <c r="O9" s="110">
        <v>0.17411101199999998</v>
      </c>
      <c r="P9" s="110">
        <v>0.17550439200000001</v>
      </c>
      <c r="Q9" s="110">
        <v>0.17682555599999999</v>
      </c>
      <c r="R9" s="110">
        <v>0.18720000000000001</v>
      </c>
      <c r="S9" s="110">
        <v>0.18720000000000001</v>
      </c>
      <c r="T9" s="110">
        <v>0.18720000000000001</v>
      </c>
      <c r="U9" s="110"/>
      <c r="V9" s="110"/>
      <c r="W9" s="110"/>
      <c r="X9" s="110"/>
      <c r="Y9" s="110">
        <v>0.19440000000000002</v>
      </c>
      <c r="Z9" s="110"/>
      <c r="AA9" s="110"/>
      <c r="AB9" s="110"/>
      <c r="AC9" s="110"/>
      <c r="AD9" s="110">
        <v>0.19800000000000001</v>
      </c>
      <c r="AE9" s="110">
        <v>0.216</v>
      </c>
      <c r="AF9" s="110">
        <v>5</v>
      </c>
      <c r="AG9" s="106"/>
      <c r="AH9" s="106"/>
      <c r="AI9" s="106" t="s">
        <v>157</v>
      </c>
      <c r="AJ9" s="106" t="s">
        <v>37</v>
      </c>
      <c r="AK9" s="106" t="s">
        <v>6</v>
      </c>
      <c r="AL9" s="106" t="s">
        <v>128</v>
      </c>
      <c r="AM9" s="106" t="s">
        <v>8</v>
      </c>
      <c r="AN9" s="106" t="s">
        <v>103</v>
      </c>
      <c r="AO9" s="109">
        <v>15.555555555555555</v>
      </c>
      <c r="AP9" s="109">
        <v>15.555555555555555</v>
      </c>
      <c r="AQ9" s="109">
        <v>15.555555555555555</v>
      </c>
      <c r="AR9" s="109">
        <v>15.555555555555555</v>
      </c>
      <c r="AS9" s="109">
        <v>15.555555555555555</v>
      </c>
      <c r="AT9" s="109">
        <v>15.555555555555555</v>
      </c>
      <c r="AU9" s="109">
        <v>15.555555555555555</v>
      </c>
      <c r="AV9" s="109">
        <v>15.555555555555555</v>
      </c>
      <c r="AW9" s="109">
        <v>15.555555555555555</v>
      </c>
      <c r="AX9" s="109">
        <v>15.555555555555555</v>
      </c>
      <c r="AY9" s="109">
        <v>15.555555555555555</v>
      </c>
      <c r="AZ9" s="109">
        <v>15.555555555555555</v>
      </c>
      <c r="BA9" s="109">
        <v>15.555555555555555</v>
      </c>
      <c r="BB9" s="109">
        <v>15.555555555555555</v>
      </c>
      <c r="BC9" s="109">
        <v>15.555555555555555</v>
      </c>
      <c r="BD9" s="109">
        <v>15.555555555555555</v>
      </c>
      <c r="BE9" s="109">
        <v>15.555555555555555</v>
      </c>
      <c r="BF9" s="109">
        <v>15.555555555555555</v>
      </c>
      <c r="BG9" s="109">
        <v>15.555555555555555</v>
      </c>
      <c r="BH9" s="109">
        <v>15.555555555555555</v>
      </c>
      <c r="BI9" s="109">
        <v>15.555555555555555</v>
      </c>
      <c r="BJ9" s="109">
        <v>15.555555555555555</v>
      </c>
      <c r="BK9" s="109">
        <v>15.555555555555555</v>
      </c>
      <c r="BL9" s="109">
        <v>15.555555555555555</v>
      </c>
      <c r="BM9" s="106">
        <v>5</v>
      </c>
      <c r="BN9" s="106"/>
      <c r="BO9" s="106"/>
      <c r="BP9" s="106"/>
      <c r="BQ9" s="106"/>
      <c r="BR9" s="106"/>
      <c r="BS9" s="106"/>
      <c r="BT9" s="106"/>
      <c r="BU9" s="106"/>
      <c r="BV9" s="106"/>
      <c r="BW9" s="106"/>
      <c r="BX9" s="106"/>
    </row>
    <row r="10" spans="2:76">
      <c r="B10" s="106" t="s">
        <v>158</v>
      </c>
      <c r="C10" s="106" t="s">
        <v>38</v>
      </c>
      <c r="D10" s="106" t="s">
        <v>5</v>
      </c>
      <c r="E10" s="106" t="s">
        <v>7</v>
      </c>
      <c r="F10" s="106" t="s">
        <v>1</v>
      </c>
      <c r="G10" s="110">
        <v>0.96587328503284253</v>
      </c>
      <c r="H10" s="110">
        <v>0.60965914991763814</v>
      </c>
      <c r="I10" s="110">
        <v>0.72384034842480305</v>
      </c>
      <c r="J10" s="110">
        <v>0.6949173836424889</v>
      </c>
      <c r="K10" s="110">
        <v>0.74952285526691675</v>
      </c>
      <c r="L10" s="110">
        <v>0.92067763633247057</v>
      </c>
      <c r="M10" s="110">
        <v>1.0008293107067787</v>
      </c>
      <c r="N10" s="110">
        <v>1.0820165935061092</v>
      </c>
      <c r="O10" s="110">
        <v>1.1594483481079698</v>
      </c>
      <c r="P10" s="110">
        <v>1.2266257154081281</v>
      </c>
      <c r="Q10" s="110">
        <v>1.282532180488045</v>
      </c>
      <c r="R10" s="110">
        <v>0</v>
      </c>
      <c r="S10" s="110">
        <v>0</v>
      </c>
      <c r="T10" s="110">
        <v>0</v>
      </c>
      <c r="U10" s="110"/>
      <c r="V10" s="110"/>
      <c r="W10" s="110"/>
      <c r="X10" s="110"/>
      <c r="Y10" s="110">
        <v>7.1999999999999995E-2</v>
      </c>
      <c r="Z10" s="110"/>
      <c r="AA10" s="110"/>
      <c r="AB10" s="110"/>
      <c r="AC10" s="110"/>
      <c r="AD10" s="110">
        <v>7.1999999999999995E-2</v>
      </c>
      <c r="AE10" s="110">
        <v>7.1999999999999995E-2</v>
      </c>
      <c r="AF10" s="110">
        <v>5</v>
      </c>
      <c r="AG10" s="106"/>
      <c r="AH10" s="106"/>
      <c r="AI10" s="106" t="s">
        <v>158</v>
      </c>
      <c r="AJ10" s="106" t="s">
        <v>38</v>
      </c>
      <c r="AK10" s="106" t="s">
        <v>6</v>
      </c>
      <c r="AL10" s="106" t="s">
        <v>128</v>
      </c>
      <c r="AM10" s="106" t="s">
        <v>7</v>
      </c>
      <c r="AN10" s="106" t="s">
        <v>103</v>
      </c>
      <c r="AO10" s="109">
        <v>2.7777777777777777</v>
      </c>
      <c r="AP10" s="109">
        <v>2.7777777777777777</v>
      </c>
      <c r="AQ10" s="109">
        <v>2.7777777777777777</v>
      </c>
      <c r="AR10" s="109">
        <v>2.7777777777777777</v>
      </c>
      <c r="AS10" s="109">
        <v>2.7777777777777777</v>
      </c>
      <c r="AT10" s="109">
        <v>2.7777777777777777</v>
      </c>
      <c r="AU10" s="109">
        <v>2.7777777777777777</v>
      </c>
      <c r="AV10" s="109">
        <v>2.7777777777777777</v>
      </c>
      <c r="AW10" s="109">
        <v>2.7777777777777777</v>
      </c>
      <c r="AX10" s="109">
        <v>2.7777777777777777</v>
      </c>
      <c r="AY10" s="109">
        <v>2.7777777777777777</v>
      </c>
      <c r="AZ10" s="109">
        <v>2.7777777777777777</v>
      </c>
      <c r="BA10" s="109">
        <v>2.7777777777777777</v>
      </c>
      <c r="BB10" s="109">
        <v>2.7777777777777777</v>
      </c>
      <c r="BC10" s="109">
        <v>2.7777777777777777</v>
      </c>
      <c r="BD10" s="109">
        <v>2.7777777777777777</v>
      </c>
      <c r="BE10" s="109">
        <v>2.7777777777777777</v>
      </c>
      <c r="BF10" s="109">
        <v>2.7777777777777777</v>
      </c>
      <c r="BG10" s="109">
        <v>2.7777777777777777</v>
      </c>
      <c r="BH10" s="109">
        <v>2.7777777777777777</v>
      </c>
      <c r="BI10" s="109">
        <v>2.7777777777777777</v>
      </c>
      <c r="BJ10" s="109">
        <v>2.7777777777777777</v>
      </c>
      <c r="BK10" s="109">
        <v>2.7777777777777777</v>
      </c>
      <c r="BL10" s="109">
        <v>2.7777777777777777</v>
      </c>
      <c r="BM10" s="106">
        <v>5</v>
      </c>
      <c r="BN10" s="106"/>
      <c r="BO10" s="106"/>
      <c r="BP10" s="106"/>
      <c r="BQ10" s="106"/>
      <c r="BR10" s="106"/>
      <c r="BS10" s="106"/>
      <c r="BT10" s="106"/>
      <c r="BU10" s="106"/>
      <c r="BV10" s="106"/>
      <c r="BW10" s="106"/>
      <c r="BX10" s="106"/>
    </row>
    <row r="11" spans="2:76">
      <c r="B11" s="106" t="s">
        <v>159</v>
      </c>
      <c r="C11" s="106" t="s">
        <v>44</v>
      </c>
      <c r="D11" s="106" t="s">
        <v>5</v>
      </c>
      <c r="E11" s="106" t="s">
        <v>10</v>
      </c>
      <c r="F11" s="106" t="s">
        <v>1</v>
      </c>
      <c r="G11" s="110">
        <v>0.20413994358874996</v>
      </c>
      <c r="H11" s="110">
        <v>0.25525375073484202</v>
      </c>
      <c r="I11" s="110">
        <v>0.26222223718815513</v>
      </c>
      <c r="J11" s="110">
        <v>0.27412923608645573</v>
      </c>
      <c r="K11" s="110">
        <v>0.29545303264299616</v>
      </c>
      <c r="L11" s="110">
        <v>0.30611937884302381</v>
      </c>
      <c r="M11" s="110">
        <v>0.31505690255858504</v>
      </c>
      <c r="N11" s="110">
        <v>0.32396076654999267</v>
      </c>
      <c r="O11" s="110">
        <v>0.33281576084764103</v>
      </c>
      <c r="P11" s="110">
        <v>0.33973890919152921</v>
      </c>
      <c r="Q11" s="110">
        <v>0.34503662056633838</v>
      </c>
      <c r="R11" s="110">
        <v>4.5431999999999997</v>
      </c>
      <c r="S11" s="110">
        <v>4.5431999999999997</v>
      </c>
      <c r="T11" s="110">
        <v>4.5431999999999997</v>
      </c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>
        <v>5</v>
      </c>
      <c r="AG11" s="106"/>
      <c r="AH11" s="106"/>
      <c r="AI11" s="106" t="s">
        <v>159</v>
      </c>
      <c r="AJ11" s="106" t="s">
        <v>44</v>
      </c>
      <c r="AK11" s="106" t="s">
        <v>6</v>
      </c>
      <c r="AL11" s="106" t="s">
        <v>128</v>
      </c>
      <c r="AM11" s="106" t="s">
        <v>10</v>
      </c>
      <c r="AN11" s="106" t="s">
        <v>103</v>
      </c>
      <c r="AO11" s="109">
        <v>-13.055555555555555</v>
      </c>
      <c r="AP11" s="109">
        <v>-13.055555555555555</v>
      </c>
      <c r="AQ11" s="109">
        <v>-13.055555555555555</v>
      </c>
      <c r="AR11" s="109">
        <v>-13.055555555555555</v>
      </c>
      <c r="AS11" s="109">
        <v>-13.055555555555555</v>
      </c>
      <c r="AT11" s="109">
        <v>-13.055555555555555</v>
      </c>
      <c r="AU11" s="109">
        <v>-13.055555555555555</v>
      </c>
      <c r="AV11" s="109">
        <v>-13.055555555555555</v>
      </c>
      <c r="AW11" s="109">
        <v>-13.055555555555555</v>
      </c>
      <c r="AX11" s="109">
        <v>-13.055555555555555</v>
      </c>
      <c r="AY11" s="109">
        <v>-13.055555555555555</v>
      </c>
      <c r="AZ11" s="109">
        <v>-13.055555555555555</v>
      </c>
      <c r="BA11" s="109">
        <v>-13.055555555555555</v>
      </c>
      <c r="BB11" s="109">
        <v>-13.055555555555555</v>
      </c>
      <c r="BC11" s="109">
        <v>-13.055555555555555</v>
      </c>
      <c r="BD11" s="109">
        <v>-13.055555555555555</v>
      </c>
      <c r="BE11" s="109">
        <v>-13.055555555555555</v>
      </c>
      <c r="BF11" s="109">
        <v>-13.055555555555555</v>
      </c>
      <c r="BG11" s="109">
        <v>-13.055555555555555</v>
      </c>
      <c r="BH11" s="109">
        <v>-13.055555555555555</v>
      </c>
      <c r="BI11" s="109">
        <v>-13.055555555555555</v>
      </c>
      <c r="BJ11" s="109">
        <v>-13.055555555555555</v>
      </c>
      <c r="BK11" s="109">
        <v>-13.055555555555555</v>
      </c>
      <c r="BL11" s="109">
        <v>-13.055555555555555</v>
      </c>
      <c r="BM11" s="106">
        <v>5</v>
      </c>
      <c r="BN11" s="106"/>
      <c r="BO11" s="106"/>
      <c r="BP11" s="106"/>
      <c r="BQ11" s="106"/>
      <c r="BR11" s="106"/>
      <c r="BS11" s="106"/>
      <c r="BT11" s="106"/>
      <c r="BU11" s="106"/>
      <c r="BV11" s="106"/>
      <c r="BW11" s="106"/>
      <c r="BX11" s="106"/>
    </row>
    <row r="12" spans="2:76">
      <c r="B12" s="106" t="s">
        <v>160</v>
      </c>
      <c r="C12" s="106" t="s">
        <v>51</v>
      </c>
      <c r="D12" s="106" t="s">
        <v>5</v>
      </c>
      <c r="E12" s="106" t="s">
        <v>11</v>
      </c>
      <c r="F12" s="106" t="s">
        <v>1</v>
      </c>
      <c r="G12" s="110">
        <v>0</v>
      </c>
      <c r="H12" s="110">
        <v>0</v>
      </c>
      <c r="I12" s="110">
        <v>0</v>
      </c>
      <c r="J12" s="110">
        <v>0.57087652713310577</v>
      </c>
      <c r="K12" s="110">
        <v>0.57291490801704348</v>
      </c>
      <c r="L12" s="110">
        <v>0.57327233469601535</v>
      </c>
      <c r="M12" s="110">
        <v>0.57482636635201045</v>
      </c>
      <c r="N12" s="110">
        <v>0.57674671609283756</v>
      </c>
      <c r="O12" s="110">
        <v>0.57880000695001976</v>
      </c>
      <c r="P12" s="110">
        <v>0.58064982213918215</v>
      </c>
      <c r="Q12" s="110">
        <v>0.58232063666184719</v>
      </c>
      <c r="R12" s="110">
        <v>0.2772</v>
      </c>
      <c r="S12" s="110">
        <v>0.2772</v>
      </c>
      <c r="T12" s="110">
        <v>0.2772</v>
      </c>
      <c r="U12" s="110"/>
      <c r="V12" s="110"/>
      <c r="W12" s="110"/>
      <c r="X12" s="110"/>
      <c r="Y12" s="110">
        <v>0.34920000000000001</v>
      </c>
      <c r="Z12" s="110"/>
      <c r="AA12" s="110"/>
      <c r="AB12" s="110"/>
      <c r="AC12" s="110"/>
      <c r="AD12" s="110">
        <v>0.34920000000000001</v>
      </c>
      <c r="AE12" s="110">
        <v>0.34920000000000001</v>
      </c>
      <c r="AF12" s="110">
        <v>5</v>
      </c>
      <c r="AG12" s="106"/>
      <c r="AH12" s="106"/>
      <c r="AI12" s="106" t="s">
        <v>160</v>
      </c>
      <c r="AJ12" s="106" t="s">
        <v>51</v>
      </c>
      <c r="AK12" s="106" t="s">
        <v>6</v>
      </c>
      <c r="AL12" s="106" t="s">
        <v>128</v>
      </c>
      <c r="AM12" s="106" t="s">
        <v>11</v>
      </c>
      <c r="AN12" s="106" t="s">
        <v>103</v>
      </c>
      <c r="AO12" s="109">
        <v>0</v>
      </c>
      <c r="AP12" s="109">
        <v>0</v>
      </c>
      <c r="AQ12" s="109">
        <v>0</v>
      </c>
      <c r="AR12" s="109">
        <v>0</v>
      </c>
      <c r="AS12" s="109">
        <v>0</v>
      </c>
      <c r="AT12" s="109">
        <v>0</v>
      </c>
      <c r="AU12" s="109">
        <v>0</v>
      </c>
      <c r="AV12" s="109">
        <v>0</v>
      </c>
      <c r="AW12" s="109">
        <v>0</v>
      </c>
      <c r="AX12" s="109">
        <v>0</v>
      </c>
      <c r="AY12" s="109">
        <v>0</v>
      </c>
      <c r="AZ12" s="109">
        <v>0</v>
      </c>
      <c r="BA12" s="109">
        <v>0</v>
      </c>
      <c r="BB12" s="109">
        <v>0</v>
      </c>
      <c r="BC12" s="109">
        <v>0</v>
      </c>
      <c r="BD12" s="109">
        <v>0</v>
      </c>
      <c r="BE12" s="109">
        <v>0</v>
      </c>
      <c r="BF12" s="109">
        <v>0</v>
      </c>
      <c r="BG12" s="109">
        <v>0</v>
      </c>
      <c r="BH12" s="109">
        <v>0</v>
      </c>
      <c r="BI12" s="109">
        <v>0</v>
      </c>
      <c r="BJ12" s="109">
        <v>0</v>
      </c>
      <c r="BK12" s="109">
        <v>0</v>
      </c>
      <c r="BL12" s="109">
        <v>0</v>
      </c>
      <c r="BM12" s="106">
        <v>5</v>
      </c>
      <c r="BN12" s="106"/>
      <c r="BO12" s="106"/>
      <c r="BP12" s="106"/>
      <c r="BQ12" s="106"/>
      <c r="BR12" s="106"/>
      <c r="BS12" s="106"/>
      <c r="BT12" s="106"/>
      <c r="BU12" s="106"/>
      <c r="BV12" s="106"/>
      <c r="BW12" s="106"/>
      <c r="BX12" s="106"/>
    </row>
    <row r="13" spans="2:76">
      <c r="AG13" s="106"/>
      <c r="AH13" s="106"/>
      <c r="BN13" s="106"/>
      <c r="BO13" s="106"/>
      <c r="BP13" s="106"/>
      <c r="BQ13" s="106"/>
      <c r="BR13" s="106"/>
      <c r="BS13" s="106"/>
      <c r="BT13" s="106"/>
      <c r="BU13" s="106"/>
      <c r="BV13" s="106"/>
      <c r="BW13" s="106"/>
      <c r="BX13" s="106"/>
    </row>
    <row r="14" spans="2:76">
      <c r="AG14" s="106"/>
      <c r="AH14" s="106"/>
      <c r="BN14" s="106"/>
      <c r="BO14" s="106"/>
      <c r="BP14" s="106"/>
      <c r="BQ14" s="106"/>
      <c r="BR14" s="106"/>
      <c r="BS14" s="106"/>
      <c r="BT14" s="106"/>
      <c r="BU14" s="106"/>
      <c r="BV14" s="106"/>
      <c r="BW14" s="106"/>
      <c r="BX14" s="106"/>
    </row>
    <row r="15" spans="2:76">
      <c r="B15" s="106"/>
      <c r="C15" s="106"/>
      <c r="D15" s="106"/>
      <c r="E15" s="106"/>
      <c r="F15" s="106"/>
      <c r="G15" s="108"/>
      <c r="H15" s="108"/>
      <c r="I15" s="108"/>
      <c r="J15" s="108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6"/>
      <c r="AH15" s="106"/>
      <c r="AI15" s="106"/>
      <c r="AJ15" s="106"/>
      <c r="AK15" s="106"/>
      <c r="AL15" s="106"/>
      <c r="AM15" s="106"/>
      <c r="AN15" s="106"/>
      <c r="AO15" s="106"/>
      <c r="AP15" s="106"/>
      <c r="AQ15" s="106"/>
      <c r="AR15" s="106"/>
      <c r="AS15" s="106"/>
      <c r="AT15" s="106"/>
      <c r="AU15" s="106"/>
      <c r="AV15" s="106"/>
      <c r="AW15" s="106"/>
      <c r="AX15" s="106"/>
      <c r="AY15" s="106"/>
      <c r="AZ15" s="106"/>
      <c r="BA15" s="106"/>
      <c r="BB15" s="106"/>
      <c r="BC15" s="106"/>
      <c r="BD15" s="106"/>
      <c r="BE15" s="106"/>
      <c r="BF15" s="106"/>
      <c r="BG15" s="106"/>
      <c r="BH15" s="106"/>
      <c r="BI15" s="106"/>
      <c r="BJ15" s="106"/>
      <c r="BK15" s="106"/>
      <c r="BL15" s="106"/>
      <c r="BM15" s="106"/>
      <c r="BN15" s="106"/>
      <c r="BO15" s="106"/>
      <c r="BP15" s="106"/>
      <c r="BQ15" s="106"/>
      <c r="BR15" s="106"/>
      <c r="BS15" s="106"/>
      <c r="BT15" s="106"/>
      <c r="BU15" s="106"/>
      <c r="BV15" s="106"/>
      <c r="BW15" s="106"/>
      <c r="BX15" s="106"/>
    </row>
    <row r="16" spans="2:76"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106"/>
      <c r="AK16" s="106"/>
      <c r="AL16" s="106"/>
      <c r="AM16" s="106"/>
      <c r="AN16" s="106"/>
      <c r="AO16" s="106"/>
      <c r="AP16" s="106"/>
      <c r="AQ16" s="106"/>
      <c r="AR16" s="106"/>
      <c r="AS16" s="106"/>
      <c r="AT16" s="106"/>
      <c r="AU16" s="106"/>
      <c r="AV16" s="106"/>
      <c r="AW16" s="106"/>
      <c r="AX16" s="106"/>
      <c r="AY16" s="106"/>
      <c r="AZ16" s="106"/>
      <c r="BA16" s="106"/>
      <c r="BB16" s="106"/>
      <c r="BC16" s="106"/>
      <c r="BD16" s="106"/>
      <c r="BE16" s="106"/>
      <c r="BF16" s="106"/>
      <c r="BG16" s="106"/>
      <c r="BH16" s="106"/>
      <c r="BI16" s="106"/>
      <c r="BJ16" s="106"/>
      <c r="BK16" s="106"/>
      <c r="BL16" s="106"/>
      <c r="BM16" s="106"/>
      <c r="BN16" s="106"/>
      <c r="BO16" s="106"/>
      <c r="BP16" s="106"/>
      <c r="BQ16" s="106"/>
      <c r="BR16" s="106"/>
      <c r="BS16" s="106"/>
      <c r="BT16" s="106"/>
      <c r="BU16" s="106"/>
      <c r="BV16" s="106"/>
      <c r="BW16" s="106"/>
      <c r="BX16" s="106"/>
    </row>
    <row r="17" spans="2:76"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B17" s="106"/>
      <c r="AC17" s="106"/>
      <c r="AD17" s="106"/>
      <c r="AE17" s="106"/>
      <c r="AF17" s="106"/>
      <c r="AG17" s="106"/>
      <c r="AH17" s="106"/>
      <c r="AI17" s="106"/>
      <c r="AJ17" s="106"/>
      <c r="AK17" s="106"/>
      <c r="AL17" s="106"/>
      <c r="AM17" s="106"/>
      <c r="AN17" s="106"/>
      <c r="AO17" s="106"/>
      <c r="AP17" s="106"/>
      <c r="AQ17" s="106"/>
      <c r="AR17" s="106"/>
      <c r="AS17" s="106"/>
      <c r="AT17" s="106"/>
      <c r="AU17" s="106"/>
      <c r="AV17" s="106"/>
      <c r="AW17" s="106"/>
      <c r="AX17" s="106"/>
      <c r="AY17" s="106"/>
      <c r="AZ17" s="106"/>
      <c r="BA17" s="106"/>
      <c r="BB17" s="106"/>
      <c r="BC17" s="106"/>
      <c r="BD17" s="106"/>
      <c r="BE17" s="106"/>
      <c r="BF17" s="106"/>
      <c r="BG17" s="106"/>
      <c r="BH17" s="106"/>
      <c r="BI17" s="106"/>
      <c r="BJ17" s="106"/>
      <c r="BK17" s="106"/>
      <c r="BL17" s="106"/>
      <c r="BM17" s="106"/>
      <c r="BN17" s="106"/>
      <c r="BO17" s="106"/>
      <c r="BP17" s="106"/>
      <c r="BQ17" s="106"/>
      <c r="BR17" s="106"/>
      <c r="BS17" s="106"/>
      <c r="BT17" s="106"/>
      <c r="BU17" s="106"/>
      <c r="BV17" s="106"/>
      <c r="BW17" s="106"/>
      <c r="BX17" s="106"/>
    </row>
    <row r="18" spans="2:76">
      <c r="B18" s="106" t="s">
        <v>94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06"/>
      <c r="AB18" s="106"/>
      <c r="AC18" s="106"/>
      <c r="AD18" s="106"/>
      <c r="AE18" s="106"/>
      <c r="AF18" s="106"/>
      <c r="AG18" s="106"/>
      <c r="AH18" s="106"/>
      <c r="AI18" s="106"/>
      <c r="AJ18" s="106"/>
      <c r="AK18" s="106"/>
      <c r="AL18" s="106"/>
      <c r="AM18" s="106"/>
      <c r="AN18" s="106"/>
      <c r="AO18" s="106"/>
      <c r="AP18" s="106"/>
      <c r="AQ18" s="106"/>
      <c r="AR18" s="106"/>
      <c r="AS18" s="106"/>
      <c r="AT18" s="106"/>
      <c r="AU18" s="106"/>
      <c r="AV18" s="106"/>
      <c r="AW18" s="106"/>
      <c r="AX18" s="106"/>
      <c r="AY18" s="106"/>
      <c r="AZ18" s="106"/>
      <c r="BA18" s="106"/>
      <c r="BB18" s="106"/>
      <c r="BC18" s="106"/>
      <c r="BD18" s="106"/>
      <c r="BE18" s="106"/>
      <c r="BF18" s="106"/>
      <c r="BG18" s="106"/>
      <c r="BH18" s="106"/>
      <c r="BI18" s="106"/>
      <c r="BJ18" s="106"/>
      <c r="BK18" s="106"/>
      <c r="BL18" s="106"/>
      <c r="BM18" s="106"/>
      <c r="BN18" s="106"/>
      <c r="BO18" s="106"/>
      <c r="BP18" s="106"/>
      <c r="BQ18" s="106"/>
      <c r="BR18" s="106"/>
      <c r="BS18" s="106"/>
      <c r="BT18" s="106"/>
      <c r="BU18" s="106"/>
      <c r="BV18" s="106"/>
      <c r="BW18" s="106"/>
      <c r="BX18" s="106"/>
    </row>
    <row r="19" spans="2:76">
      <c r="B19" s="107" t="s">
        <v>90</v>
      </c>
      <c r="C19" s="107"/>
      <c r="D19" s="107"/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6"/>
      <c r="AH19" s="106"/>
      <c r="AI19" s="107" t="s">
        <v>90</v>
      </c>
      <c r="AJ19" s="107"/>
      <c r="AK19" s="107"/>
      <c r="AL19" s="107"/>
      <c r="AM19" s="107"/>
      <c r="AN19" s="107"/>
      <c r="AO19" s="107"/>
      <c r="AP19" s="107"/>
      <c r="AQ19" s="107"/>
      <c r="AR19" s="107"/>
      <c r="AS19" s="107"/>
      <c r="AT19" s="107"/>
      <c r="AU19" s="107"/>
      <c r="AV19" s="107"/>
      <c r="AW19" s="107"/>
      <c r="AX19" s="107"/>
      <c r="AY19" s="107"/>
      <c r="AZ19" s="107"/>
      <c r="BA19" s="107"/>
      <c r="BB19" s="107"/>
      <c r="BC19" s="107"/>
      <c r="BD19" s="107"/>
      <c r="BE19" s="107"/>
      <c r="BF19" s="107"/>
      <c r="BG19" s="107"/>
      <c r="BH19" s="107"/>
      <c r="BI19" s="107"/>
      <c r="BJ19" s="107"/>
      <c r="BK19" s="107"/>
      <c r="BL19" s="107"/>
      <c r="BM19" s="107"/>
      <c r="BN19" s="106"/>
      <c r="BO19" s="106"/>
      <c r="BP19" s="106"/>
      <c r="BQ19" s="106"/>
      <c r="BR19" s="106"/>
      <c r="BS19" s="106"/>
      <c r="BT19" s="106"/>
      <c r="BU19" s="106"/>
      <c r="BV19" s="106"/>
      <c r="BW19" s="106"/>
      <c r="BX19" s="106"/>
    </row>
    <row r="20" spans="2:76">
      <c r="B20" s="107" t="s">
        <v>4</v>
      </c>
      <c r="C20" s="107" t="s">
        <v>91</v>
      </c>
      <c r="D20" s="107" t="s">
        <v>3</v>
      </c>
      <c r="E20" s="107" t="s">
        <v>97</v>
      </c>
      <c r="F20" s="107" t="s">
        <v>92</v>
      </c>
      <c r="G20" s="107">
        <v>2012</v>
      </c>
      <c r="H20" s="107">
        <v>2013</v>
      </c>
      <c r="I20" s="107">
        <v>2014</v>
      </c>
      <c r="J20" s="107">
        <v>2015</v>
      </c>
      <c r="K20" s="107">
        <v>2016</v>
      </c>
      <c r="L20" s="107">
        <v>2017</v>
      </c>
      <c r="M20" s="107">
        <v>2018</v>
      </c>
      <c r="N20" s="107">
        <v>2019</v>
      </c>
      <c r="O20" s="107">
        <v>2020</v>
      </c>
      <c r="P20" s="107">
        <v>2021</v>
      </c>
      <c r="Q20" s="107">
        <v>2022</v>
      </c>
      <c r="R20" s="107">
        <v>2023</v>
      </c>
      <c r="S20" s="107">
        <v>2024</v>
      </c>
      <c r="T20" s="107">
        <v>2025</v>
      </c>
      <c r="U20" s="107">
        <v>2026</v>
      </c>
      <c r="V20" s="107">
        <v>2027</v>
      </c>
      <c r="W20" s="107">
        <v>2028</v>
      </c>
      <c r="X20" s="107">
        <v>2029</v>
      </c>
      <c r="Y20" s="107">
        <v>2030</v>
      </c>
      <c r="Z20" s="107">
        <v>2031</v>
      </c>
      <c r="AA20" s="107">
        <v>2032</v>
      </c>
      <c r="AB20" s="107">
        <v>2033</v>
      </c>
      <c r="AC20" s="107">
        <v>2034</v>
      </c>
      <c r="AD20" s="107">
        <v>2035</v>
      </c>
      <c r="AE20" s="107">
        <v>2050</v>
      </c>
      <c r="AF20" s="107">
        <v>0</v>
      </c>
      <c r="AG20" s="106"/>
      <c r="AH20" s="106"/>
      <c r="AI20" s="107" t="s">
        <v>4</v>
      </c>
      <c r="AJ20" s="107" t="s">
        <v>91</v>
      </c>
      <c r="AK20" s="107" t="s">
        <v>3</v>
      </c>
      <c r="AL20" s="107" t="s">
        <v>104</v>
      </c>
      <c r="AM20" s="107" t="s">
        <v>97</v>
      </c>
      <c r="AN20" s="107" t="s">
        <v>92</v>
      </c>
      <c r="AO20" s="107">
        <v>2012</v>
      </c>
      <c r="AP20" s="107">
        <v>2013</v>
      </c>
      <c r="AQ20" s="107">
        <v>2014</v>
      </c>
      <c r="AR20" s="107">
        <v>2015</v>
      </c>
      <c r="AS20" s="107">
        <v>2016</v>
      </c>
      <c r="AT20" s="107">
        <v>2017</v>
      </c>
      <c r="AU20" s="107">
        <v>2018</v>
      </c>
      <c r="AV20" s="107">
        <v>2019</v>
      </c>
      <c r="AW20" s="107">
        <v>2020</v>
      </c>
      <c r="AX20" s="107">
        <v>2021</v>
      </c>
      <c r="AY20" s="107">
        <v>2022</v>
      </c>
      <c r="AZ20" s="107">
        <v>2023</v>
      </c>
      <c r="BA20" s="107">
        <v>2024</v>
      </c>
      <c r="BB20" s="107">
        <v>2025</v>
      </c>
      <c r="BC20" s="107">
        <v>2026</v>
      </c>
      <c r="BD20" s="107">
        <v>2027</v>
      </c>
      <c r="BE20" s="107">
        <v>2028</v>
      </c>
      <c r="BF20" s="107">
        <v>2029</v>
      </c>
      <c r="BG20" s="107">
        <v>2030</v>
      </c>
      <c r="BH20" s="107">
        <v>2031</v>
      </c>
      <c r="BI20" s="107">
        <v>2032</v>
      </c>
      <c r="BJ20" s="107">
        <v>2033</v>
      </c>
      <c r="BK20" s="107">
        <v>2034</v>
      </c>
      <c r="BL20" s="107">
        <v>2035</v>
      </c>
      <c r="BM20" s="107">
        <v>0</v>
      </c>
      <c r="BN20" s="106"/>
      <c r="BO20" s="106"/>
      <c r="BP20" s="106"/>
      <c r="BQ20" s="106"/>
      <c r="BR20" s="106"/>
      <c r="BS20" s="106"/>
      <c r="BT20" s="106"/>
      <c r="BU20" s="106"/>
      <c r="BV20" s="106"/>
      <c r="BW20" s="106"/>
      <c r="BX20" s="106"/>
    </row>
    <row r="21" spans="2:76">
      <c r="B21" s="106" t="s">
        <v>161</v>
      </c>
      <c r="C21" s="106" t="s">
        <v>59</v>
      </c>
      <c r="D21" s="106" t="s">
        <v>5</v>
      </c>
      <c r="E21" s="106" t="s">
        <v>10</v>
      </c>
      <c r="F21" s="106" t="s">
        <v>1</v>
      </c>
      <c r="G21" s="109">
        <v>2.0096724582357348</v>
      </c>
      <c r="H21" s="109">
        <v>3.6110097381970108</v>
      </c>
      <c r="I21" s="109">
        <v>3.3041335877500391</v>
      </c>
      <c r="J21" s="109">
        <v>3.3041335877500391</v>
      </c>
      <c r="K21" s="109">
        <v>3.3041335877500391</v>
      </c>
      <c r="L21" s="109">
        <v>3.3041335877500391</v>
      </c>
      <c r="M21" s="109">
        <v>3.3041335877500391</v>
      </c>
      <c r="N21" s="109">
        <v>3.3041335877500391</v>
      </c>
      <c r="O21" s="109">
        <v>3.3041335877500391</v>
      </c>
      <c r="P21" s="109">
        <v>3.3041335877500391</v>
      </c>
      <c r="Q21" s="109">
        <v>3.3041335877500391</v>
      </c>
      <c r="R21" s="109">
        <v>3.3041335877500391</v>
      </c>
      <c r="S21" s="109">
        <v>3.3041335877500391</v>
      </c>
      <c r="T21" s="109">
        <v>0.24840000000000001</v>
      </c>
      <c r="U21" s="109"/>
      <c r="V21" s="109"/>
      <c r="W21" s="109"/>
      <c r="X21" s="109"/>
      <c r="Y21" s="109">
        <v>0.33119999999999999</v>
      </c>
      <c r="Z21" s="109"/>
      <c r="AA21" s="109"/>
      <c r="AB21" s="109"/>
      <c r="AC21" s="109"/>
      <c r="AD21" s="109">
        <v>0.42480000000000001</v>
      </c>
      <c r="AE21" s="109">
        <v>0.48240000000000005</v>
      </c>
      <c r="AF21" s="106">
        <v>5</v>
      </c>
      <c r="AG21" s="106"/>
      <c r="AH21" s="106" t="s">
        <v>154</v>
      </c>
      <c r="AI21" s="106" t="s">
        <v>161</v>
      </c>
      <c r="AJ21" s="106" t="s">
        <v>59</v>
      </c>
      <c r="AK21" s="106" t="s">
        <v>6</v>
      </c>
      <c r="AL21" s="106" t="s">
        <v>128</v>
      </c>
      <c r="AM21" s="106" t="s">
        <v>10</v>
      </c>
      <c r="AN21" s="106" t="s">
        <v>103</v>
      </c>
      <c r="AO21" s="110">
        <v>-10</v>
      </c>
      <c r="AP21" s="110">
        <v>-10</v>
      </c>
      <c r="AQ21" s="110">
        <v>-10</v>
      </c>
      <c r="AR21" s="110">
        <v>-10</v>
      </c>
      <c r="AS21" s="110">
        <v>-10</v>
      </c>
      <c r="AT21" s="110">
        <v>-10</v>
      </c>
      <c r="AU21" s="110">
        <v>-10</v>
      </c>
      <c r="AV21" s="110">
        <v>-10</v>
      </c>
      <c r="AW21" s="110">
        <v>-10</v>
      </c>
      <c r="AX21" s="110">
        <v>-10</v>
      </c>
      <c r="AY21" s="110">
        <v>-10</v>
      </c>
      <c r="AZ21" s="110">
        <v>-10</v>
      </c>
      <c r="BA21" s="110">
        <v>-10</v>
      </c>
      <c r="BB21" s="110">
        <v>-10</v>
      </c>
      <c r="BC21" s="110">
        <v>-10</v>
      </c>
      <c r="BD21" s="110">
        <v>-10</v>
      </c>
      <c r="BE21" s="110">
        <v>-10</v>
      </c>
      <c r="BF21" s="110">
        <v>-10</v>
      </c>
      <c r="BG21" s="110">
        <v>-10</v>
      </c>
      <c r="BH21" s="110">
        <v>-10</v>
      </c>
      <c r="BI21" s="110">
        <v>-10</v>
      </c>
      <c r="BJ21" s="110">
        <v>-10</v>
      </c>
      <c r="BK21" s="110">
        <v>-10</v>
      </c>
      <c r="BL21" s="110">
        <v>-10</v>
      </c>
      <c r="BM21" s="106">
        <v>5</v>
      </c>
      <c r="BN21" s="106"/>
      <c r="BO21" s="106"/>
      <c r="BP21" s="106"/>
      <c r="BQ21" s="106"/>
      <c r="BR21" s="106"/>
      <c r="BS21" s="106"/>
      <c r="BT21" s="106"/>
      <c r="BU21" s="106"/>
      <c r="BV21" s="106"/>
      <c r="BW21" s="106"/>
      <c r="BX21" s="106"/>
    </row>
    <row r="22" spans="2:76">
      <c r="B22" s="106" t="s">
        <v>162</v>
      </c>
      <c r="C22" s="106" t="s">
        <v>60</v>
      </c>
      <c r="D22" s="106" t="s">
        <v>5</v>
      </c>
      <c r="E22" s="106" t="s">
        <v>7</v>
      </c>
      <c r="F22" s="106" t="s">
        <v>1</v>
      </c>
      <c r="G22" s="109">
        <v>0.60833943916817546</v>
      </c>
      <c r="H22" s="109">
        <v>0.60494794278408781</v>
      </c>
      <c r="I22" s="109">
        <v>0.60155644640000006</v>
      </c>
      <c r="J22" s="109">
        <v>0.59816495001591241</v>
      </c>
      <c r="K22" s="109">
        <v>0.59783828825204466</v>
      </c>
      <c r="L22" s="109">
        <v>0.59362587749525431</v>
      </c>
      <c r="M22" s="109">
        <v>0.59699193210217305</v>
      </c>
      <c r="N22" s="109">
        <v>0.59969899041571162</v>
      </c>
      <c r="O22" s="109">
        <v>0.60194164187080423</v>
      </c>
      <c r="P22" s="109">
        <v>0.6037828686867307</v>
      </c>
      <c r="Q22" s="109">
        <v>0.6057480542288245</v>
      </c>
      <c r="R22" s="109">
        <v>0.64080000000000004</v>
      </c>
      <c r="S22" s="109">
        <v>0.64080000000000004</v>
      </c>
      <c r="T22" s="109">
        <v>0.64080000000000004</v>
      </c>
      <c r="U22" s="109"/>
      <c r="V22" s="109"/>
      <c r="W22" s="109"/>
      <c r="X22" s="109"/>
      <c r="Y22" s="109">
        <v>0.6372000000000001</v>
      </c>
      <c r="Z22" s="109"/>
      <c r="AA22" s="109"/>
      <c r="AB22" s="109"/>
      <c r="AC22" s="109"/>
      <c r="AD22" s="109">
        <v>0.6372000000000001</v>
      </c>
      <c r="AE22" s="109">
        <v>0.6372000000000001</v>
      </c>
      <c r="AF22" s="106">
        <v>5</v>
      </c>
      <c r="AG22" s="106"/>
      <c r="AH22" s="106"/>
      <c r="AI22" s="106" t="s">
        <v>162</v>
      </c>
      <c r="AJ22" s="106" t="s">
        <v>60</v>
      </c>
      <c r="AK22" s="106" t="s">
        <v>6</v>
      </c>
      <c r="AL22" s="106" t="s">
        <v>128</v>
      </c>
      <c r="AM22" s="106" t="s">
        <v>7</v>
      </c>
      <c r="AN22" s="106" t="s">
        <v>103</v>
      </c>
      <c r="AO22" s="110">
        <v>10.277777777777777</v>
      </c>
      <c r="AP22" s="110">
        <v>10.277777777777777</v>
      </c>
      <c r="AQ22" s="110">
        <v>10.277777777777777</v>
      </c>
      <c r="AR22" s="110">
        <v>10.277777777777777</v>
      </c>
      <c r="AS22" s="110">
        <v>10.277777777777777</v>
      </c>
      <c r="AT22" s="110">
        <v>10.277777777777777</v>
      </c>
      <c r="AU22" s="110">
        <v>10.277777777777777</v>
      </c>
      <c r="AV22" s="110">
        <v>10.277777777777777</v>
      </c>
      <c r="AW22" s="110">
        <v>10.277777777777777</v>
      </c>
      <c r="AX22" s="110">
        <v>10.277777777777777</v>
      </c>
      <c r="AY22" s="110">
        <v>10.277777777777777</v>
      </c>
      <c r="AZ22" s="110">
        <v>10.277777777777777</v>
      </c>
      <c r="BA22" s="110">
        <v>10.277777777777777</v>
      </c>
      <c r="BB22" s="110">
        <v>10.277777777777777</v>
      </c>
      <c r="BC22" s="110">
        <v>10.277777777777777</v>
      </c>
      <c r="BD22" s="110">
        <v>10.277777777777777</v>
      </c>
      <c r="BE22" s="110">
        <v>10.277777777777777</v>
      </c>
      <c r="BF22" s="110">
        <v>10.277777777777777</v>
      </c>
      <c r="BG22" s="110">
        <v>10.277777777777777</v>
      </c>
      <c r="BH22" s="110">
        <v>10.277777777777777</v>
      </c>
      <c r="BI22" s="110">
        <v>10.277777777777777</v>
      </c>
      <c r="BJ22" s="110">
        <v>10.277777777777777</v>
      </c>
      <c r="BK22" s="110">
        <v>10.277777777777777</v>
      </c>
      <c r="BL22" s="110">
        <v>10.277777777777777</v>
      </c>
      <c r="BM22" s="106">
        <v>5</v>
      </c>
      <c r="BN22" s="106"/>
      <c r="BO22" s="106"/>
      <c r="BP22" s="106"/>
      <c r="BQ22" s="106"/>
      <c r="BR22" s="106"/>
      <c r="BS22" s="106"/>
      <c r="BT22" s="106"/>
      <c r="BU22" s="106"/>
      <c r="BV22" s="106"/>
      <c r="BW22" s="106"/>
      <c r="BX22" s="106"/>
    </row>
    <row r="23" spans="2:76">
      <c r="B23" s="106" t="s">
        <v>163</v>
      </c>
      <c r="C23" s="106" t="s">
        <v>61</v>
      </c>
      <c r="D23" s="106" t="s">
        <v>5</v>
      </c>
      <c r="E23" s="106" t="s">
        <v>8</v>
      </c>
      <c r="F23" s="106" t="s">
        <v>1</v>
      </c>
      <c r="G23" s="109">
        <v>0.16513689600000003</v>
      </c>
      <c r="H23" s="109">
        <v>0.165740796</v>
      </c>
      <c r="I23" s="109">
        <v>0.16655122800000002</v>
      </c>
      <c r="J23" s="109">
        <v>0.16754954400000002</v>
      </c>
      <c r="K23" s="109">
        <v>0.16871342400000003</v>
      </c>
      <c r="L23" s="109">
        <v>0.16996435199999999</v>
      </c>
      <c r="M23" s="109">
        <v>0.17134549199999999</v>
      </c>
      <c r="N23" s="109">
        <v>0.17272681199999998</v>
      </c>
      <c r="O23" s="109">
        <v>0.17411101199999998</v>
      </c>
      <c r="P23" s="109">
        <v>0.17550439200000001</v>
      </c>
      <c r="Q23" s="109">
        <v>0.17682555599999999</v>
      </c>
      <c r="R23" s="109">
        <v>0.18720000000000001</v>
      </c>
      <c r="S23" s="109">
        <v>0.18720000000000001</v>
      </c>
      <c r="T23" s="109">
        <v>0.18720000000000001</v>
      </c>
      <c r="U23" s="109"/>
      <c r="V23" s="109"/>
      <c r="W23" s="109"/>
      <c r="X23" s="109"/>
      <c r="Y23" s="109">
        <v>0.19440000000000002</v>
      </c>
      <c r="Z23" s="109"/>
      <c r="AA23" s="109"/>
      <c r="AB23" s="109"/>
      <c r="AC23" s="109"/>
      <c r="AD23" s="109">
        <v>0.19800000000000001</v>
      </c>
      <c r="AE23" s="109">
        <v>0.216</v>
      </c>
      <c r="AF23" s="106">
        <v>5</v>
      </c>
      <c r="AG23" s="106"/>
      <c r="AH23" s="106"/>
      <c r="AI23" s="106" t="s">
        <v>163</v>
      </c>
      <c r="AJ23" s="106" t="s">
        <v>61</v>
      </c>
      <c r="AK23" s="106" t="s">
        <v>6</v>
      </c>
      <c r="AL23" s="106" t="s">
        <v>128</v>
      </c>
      <c r="AM23" s="106" t="s">
        <v>8</v>
      </c>
      <c r="AN23" s="106" t="s">
        <v>103</v>
      </c>
      <c r="AO23" s="110">
        <v>22.5</v>
      </c>
      <c r="AP23" s="110">
        <v>22.5</v>
      </c>
      <c r="AQ23" s="110">
        <v>22.5</v>
      </c>
      <c r="AR23" s="110">
        <v>22.5</v>
      </c>
      <c r="AS23" s="110">
        <v>22.5</v>
      </c>
      <c r="AT23" s="110">
        <v>22.5</v>
      </c>
      <c r="AU23" s="110">
        <v>22.5</v>
      </c>
      <c r="AV23" s="110">
        <v>22.5</v>
      </c>
      <c r="AW23" s="110">
        <v>22.5</v>
      </c>
      <c r="AX23" s="110">
        <v>22.5</v>
      </c>
      <c r="AY23" s="110">
        <v>22.5</v>
      </c>
      <c r="AZ23" s="110">
        <v>22.5</v>
      </c>
      <c r="BA23" s="110">
        <v>22.5</v>
      </c>
      <c r="BB23" s="110">
        <v>22.5</v>
      </c>
      <c r="BC23" s="110">
        <v>22.5</v>
      </c>
      <c r="BD23" s="110">
        <v>22.5</v>
      </c>
      <c r="BE23" s="110">
        <v>22.5</v>
      </c>
      <c r="BF23" s="110">
        <v>22.5</v>
      </c>
      <c r="BG23" s="110">
        <v>22.5</v>
      </c>
      <c r="BH23" s="110">
        <v>22.5</v>
      </c>
      <c r="BI23" s="110">
        <v>22.5</v>
      </c>
      <c r="BJ23" s="110">
        <v>22.5</v>
      </c>
      <c r="BK23" s="110">
        <v>22.5</v>
      </c>
      <c r="BL23" s="110">
        <v>22.5</v>
      </c>
      <c r="BM23" s="106">
        <v>5</v>
      </c>
      <c r="BN23" s="106"/>
      <c r="BO23" s="106"/>
      <c r="BP23" s="106"/>
      <c r="BQ23" s="106"/>
      <c r="BR23" s="106"/>
      <c r="BS23" s="106"/>
      <c r="BT23" s="106"/>
      <c r="BU23" s="106"/>
      <c r="BV23" s="106"/>
      <c r="BW23" s="106"/>
      <c r="BX23" s="106"/>
    </row>
    <row r="24" spans="2:76">
      <c r="B24" s="106" t="s">
        <v>164</v>
      </c>
      <c r="C24" s="106" t="s">
        <v>62</v>
      </c>
      <c r="D24" s="106" t="s">
        <v>5</v>
      </c>
      <c r="E24" s="106" t="s">
        <v>7</v>
      </c>
      <c r="F24" s="106" t="s">
        <v>1</v>
      </c>
      <c r="G24" s="109">
        <v>1.770767689226878</v>
      </c>
      <c r="H24" s="109">
        <v>1.1177084415156699</v>
      </c>
      <c r="I24" s="109">
        <v>1.3270406387788061</v>
      </c>
      <c r="J24" s="109">
        <v>1.2740152033445633</v>
      </c>
      <c r="K24" s="109">
        <v>1.3741252346560144</v>
      </c>
      <c r="L24" s="109">
        <v>1.6879089999428629</v>
      </c>
      <c r="M24" s="109">
        <v>1.8348537362957613</v>
      </c>
      <c r="N24" s="109">
        <v>1.9836970880945337</v>
      </c>
      <c r="O24" s="109">
        <v>2.1256553048646114</v>
      </c>
      <c r="P24" s="109">
        <v>2.2488138115815683</v>
      </c>
      <c r="Q24" s="109">
        <v>2.3513089975614161</v>
      </c>
      <c r="R24" s="109">
        <v>0</v>
      </c>
      <c r="S24" s="109">
        <v>0</v>
      </c>
      <c r="T24" s="109">
        <v>0</v>
      </c>
      <c r="U24" s="109"/>
      <c r="V24" s="109"/>
      <c r="W24" s="109"/>
      <c r="X24" s="109"/>
      <c r="Y24" s="109">
        <v>0.13320000000000001</v>
      </c>
      <c r="Z24" s="109"/>
      <c r="AA24" s="109"/>
      <c r="AB24" s="109"/>
      <c r="AC24" s="109"/>
      <c r="AD24" s="109">
        <v>0.13320000000000001</v>
      </c>
      <c r="AE24" s="109">
        <v>0.13320000000000001</v>
      </c>
      <c r="AF24" s="106">
        <v>5</v>
      </c>
      <c r="AG24" s="106"/>
      <c r="AH24" s="106"/>
      <c r="AI24" s="106" t="s">
        <v>164</v>
      </c>
      <c r="AJ24" s="106" t="s">
        <v>62</v>
      </c>
      <c r="AK24" s="106" t="s">
        <v>6</v>
      </c>
      <c r="AL24" s="106" t="s">
        <v>128</v>
      </c>
      <c r="AM24" s="106" t="s">
        <v>7</v>
      </c>
      <c r="AN24" s="106" t="s">
        <v>103</v>
      </c>
      <c r="AO24" s="110">
        <v>4.166666666666667</v>
      </c>
      <c r="AP24" s="110">
        <v>4.166666666666667</v>
      </c>
      <c r="AQ24" s="110">
        <v>4.166666666666667</v>
      </c>
      <c r="AR24" s="110">
        <v>4.166666666666667</v>
      </c>
      <c r="AS24" s="110">
        <v>4.166666666666667</v>
      </c>
      <c r="AT24" s="110">
        <v>4.166666666666667</v>
      </c>
      <c r="AU24" s="110">
        <v>4.166666666666667</v>
      </c>
      <c r="AV24" s="110">
        <v>4.166666666666667</v>
      </c>
      <c r="AW24" s="110">
        <v>4.166666666666667</v>
      </c>
      <c r="AX24" s="110">
        <v>4.166666666666667</v>
      </c>
      <c r="AY24" s="110">
        <v>4.166666666666667</v>
      </c>
      <c r="AZ24" s="110">
        <v>4.166666666666667</v>
      </c>
      <c r="BA24" s="110">
        <v>4.166666666666667</v>
      </c>
      <c r="BB24" s="110">
        <v>4.166666666666667</v>
      </c>
      <c r="BC24" s="110">
        <v>4.166666666666667</v>
      </c>
      <c r="BD24" s="110">
        <v>4.166666666666667</v>
      </c>
      <c r="BE24" s="110">
        <v>4.166666666666667</v>
      </c>
      <c r="BF24" s="110">
        <v>4.166666666666667</v>
      </c>
      <c r="BG24" s="110">
        <v>4.166666666666667</v>
      </c>
      <c r="BH24" s="110">
        <v>4.166666666666667</v>
      </c>
      <c r="BI24" s="110">
        <v>4.166666666666667</v>
      </c>
      <c r="BJ24" s="110">
        <v>4.166666666666667</v>
      </c>
      <c r="BK24" s="110">
        <v>4.166666666666667</v>
      </c>
      <c r="BL24" s="110">
        <v>4.166666666666667</v>
      </c>
      <c r="BM24" s="106">
        <v>5</v>
      </c>
      <c r="BN24" s="106"/>
      <c r="BO24" s="106"/>
      <c r="BP24" s="106"/>
      <c r="BQ24" s="106"/>
      <c r="BR24" s="106"/>
      <c r="BS24" s="106"/>
      <c r="BT24" s="106"/>
      <c r="BU24" s="106"/>
      <c r="BV24" s="106"/>
      <c r="BW24" s="106"/>
      <c r="BX24" s="106"/>
    </row>
    <row r="25" spans="2:76">
      <c r="B25" s="106" t="s">
        <v>165</v>
      </c>
      <c r="C25" s="106" t="s">
        <v>65</v>
      </c>
      <c r="D25" s="106" t="s">
        <v>5</v>
      </c>
      <c r="E25" s="106" t="s">
        <v>10</v>
      </c>
      <c r="F25" s="106" t="s">
        <v>1</v>
      </c>
      <c r="G25" s="109">
        <v>0.10206997179437498</v>
      </c>
      <c r="H25" s="109">
        <v>0.12762687536742101</v>
      </c>
      <c r="I25" s="109">
        <v>0.13111111859407756</v>
      </c>
      <c r="J25" s="109">
        <v>0.13706461804322786</v>
      </c>
      <c r="K25" s="109">
        <v>0.14772651632149808</v>
      </c>
      <c r="L25" s="109">
        <v>0.15305968942151191</v>
      </c>
      <c r="M25" s="109">
        <v>8</v>
      </c>
      <c r="N25" s="109">
        <v>8</v>
      </c>
      <c r="O25" s="109">
        <v>8</v>
      </c>
      <c r="P25" s="109">
        <v>8</v>
      </c>
      <c r="Q25" s="109">
        <v>8</v>
      </c>
      <c r="R25" s="109">
        <v>8</v>
      </c>
      <c r="S25" s="109">
        <v>8</v>
      </c>
      <c r="T25" s="109">
        <v>8</v>
      </c>
      <c r="U25" s="109">
        <v>8</v>
      </c>
      <c r="V25" s="109">
        <v>8</v>
      </c>
      <c r="W25" s="109">
        <v>8</v>
      </c>
      <c r="X25" s="109">
        <v>8</v>
      </c>
      <c r="Y25" s="109">
        <v>8</v>
      </c>
      <c r="Z25" s="109">
        <v>8</v>
      </c>
      <c r="AA25" s="109">
        <v>8</v>
      </c>
      <c r="AB25" s="109">
        <v>8</v>
      </c>
      <c r="AC25" s="109">
        <v>8</v>
      </c>
      <c r="AD25" s="109">
        <v>8</v>
      </c>
      <c r="AE25" s="109">
        <v>8</v>
      </c>
      <c r="AF25" s="106">
        <v>5</v>
      </c>
      <c r="AG25" s="106"/>
      <c r="AH25" s="106"/>
      <c r="AI25" s="106" t="s">
        <v>165</v>
      </c>
      <c r="AJ25" s="106" t="s">
        <v>65</v>
      </c>
      <c r="AK25" s="106" t="s">
        <v>6</v>
      </c>
      <c r="AL25" s="106" t="s">
        <v>128</v>
      </c>
      <c r="AM25" s="106" t="s">
        <v>10</v>
      </c>
      <c r="AN25" s="106" t="s">
        <v>103</v>
      </c>
      <c r="AO25" s="110">
        <v>0.01</v>
      </c>
      <c r="AP25" s="110">
        <v>0.01</v>
      </c>
      <c r="AQ25" s="110">
        <v>0.01</v>
      </c>
      <c r="AR25" s="110">
        <v>0.01</v>
      </c>
      <c r="AS25" s="110">
        <v>0.01</v>
      </c>
      <c r="AT25" s="110">
        <v>0.01</v>
      </c>
      <c r="AU25" s="110">
        <v>0.01</v>
      </c>
      <c r="AV25" s="110">
        <v>0.01</v>
      </c>
      <c r="AW25" s="110">
        <v>0.01</v>
      </c>
      <c r="AX25" s="110">
        <v>0.01</v>
      </c>
      <c r="AY25" s="110">
        <v>0.01</v>
      </c>
      <c r="AZ25" s="110">
        <v>0.01</v>
      </c>
      <c r="BA25" s="110">
        <v>0.01</v>
      </c>
      <c r="BB25" s="110">
        <v>0.01</v>
      </c>
      <c r="BC25" s="110">
        <v>0.01</v>
      </c>
      <c r="BD25" s="110">
        <v>0.01</v>
      </c>
      <c r="BE25" s="110">
        <v>0.01</v>
      </c>
      <c r="BF25" s="110">
        <v>0.01</v>
      </c>
      <c r="BG25" s="110">
        <v>0.01</v>
      </c>
      <c r="BH25" s="110">
        <v>0.01</v>
      </c>
      <c r="BI25" s="110">
        <v>0.01</v>
      </c>
      <c r="BJ25" s="110">
        <v>0.01</v>
      </c>
      <c r="BK25" s="110">
        <v>0.01</v>
      </c>
      <c r="BL25" s="110">
        <v>0.01</v>
      </c>
      <c r="BM25" s="106">
        <v>5</v>
      </c>
      <c r="BN25" s="106"/>
      <c r="BO25" s="106"/>
      <c r="BP25" s="106"/>
      <c r="BQ25" s="106"/>
      <c r="BR25" s="106"/>
      <c r="BS25" s="106"/>
      <c r="BT25" s="106"/>
      <c r="BU25" s="106"/>
      <c r="BV25" s="106"/>
      <c r="BW25" s="106"/>
      <c r="BX25" s="106"/>
    </row>
    <row r="26" spans="2:76">
      <c r="B26" s="106" t="s">
        <v>166</v>
      </c>
      <c r="C26" s="106" t="s">
        <v>71</v>
      </c>
      <c r="D26" s="106" t="s">
        <v>5</v>
      </c>
      <c r="E26" s="106" t="s">
        <v>11</v>
      </c>
      <c r="F26" s="106" t="s">
        <v>1</v>
      </c>
      <c r="G26" s="109">
        <v>0</v>
      </c>
      <c r="H26" s="109">
        <v>0</v>
      </c>
      <c r="I26" s="109">
        <v>0</v>
      </c>
      <c r="J26" s="109">
        <v>0</v>
      </c>
      <c r="K26" s="109">
        <v>0</v>
      </c>
      <c r="L26" s="109">
        <v>0</v>
      </c>
      <c r="M26" s="109">
        <v>0</v>
      </c>
      <c r="N26" s="109">
        <v>0</v>
      </c>
      <c r="O26" s="109">
        <v>0</v>
      </c>
      <c r="P26" s="109">
        <v>0</v>
      </c>
      <c r="Q26" s="109">
        <v>0</v>
      </c>
      <c r="R26" s="109">
        <v>0</v>
      </c>
      <c r="S26" s="109">
        <v>0</v>
      </c>
      <c r="T26" s="109">
        <v>0</v>
      </c>
      <c r="U26" s="109">
        <v>0</v>
      </c>
      <c r="V26" s="109">
        <v>0</v>
      </c>
      <c r="W26" s="109">
        <v>0</v>
      </c>
      <c r="X26" s="109">
        <v>0</v>
      </c>
      <c r="Y26" s="109">
        <v>0</v>
      </c>
      <c r="Z26" s="109">
        <v>0</v>
      </c>
      <c r="AA26" s="109">
        <v>0</v>
      </c>
      <c r="AB26" s="109">
        <v>0</v>
      </c>
      <c r="AC26" s="109">
        <v>0</v>
      </c>
      <c r="AD26" s="109">
        <v>0</v>
      </c>
      <c r="AE26" s="109">
        <v>0</v>
      </c>
      <c r="AF26" s="106">
        <v>5</v>
      </c>
      <c r="AG26" s="106"/>
      <c r="AH26" s="106"/>
      <c r="AI26" s="106" t="s">
        <v>166</v>
      </c>
      <c r="AJ26" s="106" t="s">
        <v>71</v>
      </c>
      <c r="AK26" s="106" t="s">
        <v>6</v>
      </c>
      <c r="AL26" s="106" t="s">
        <v>128</v>
      </c>
      <c r="AM26" s="106" t="s">
        <v>11</v>
      </c>
      <c r="AN26" s="106" t="s">
        <v>103</v>
      </c>
      <c r="AO26" s="110">
        <v>0</v>
      </c>
      <c r="AP26" s="110">
        <v>0</v>
      </c>
      <c r="AQ26" s="110">
        <v>0</v>
      </c>
      <c r="AR26" s="110">
        <v>0</v>
      </c>
      <c r="AS26" s="110">
        <v>0</v>
      </c>
      <c r="AT26" s="110">
        <v>0</v>
      </c>
      <c r="AU26" s="110">
        <v>0</v>
      </c>
      <c r="AV26" s="110">
        <v>0</v>
      </c>
      <c r="AW26" s="110">
        <v>0</v>
      </c>
      <c r="AX26" s="110">
        <v>0</v>
      </c>
      <c r="AY26" s="110">
        <v>0</v>
      </c>
      <c r="AZ26" s="110">
        <v>0</v>
      </c>
      <c r="BA26" s="110">
        <v>0</v>
      </c>
      <c r="BB26" s="110">
        <v>0</v>
      </c>
      <c r="BC26" s="110">
        <v>0</v>
      </c>
      <c r="BD26" s="110">
        <v>0</v>
      </c>
      <c r="BE26" s="110">
        <v>0</v>
      </c>
      <c r="BF26" s="110">
        <v>0</v>
      </c>
      <c r="BG26" s="110">
        <v>0</v>
      </c>
      <c r="BH26" s="110">
        <v>0</v>
      </c>
      <c r="BI26" s="110">
        <v>0</v>
      </c>
      <c r="BJ26" s="110">
        <v>0</v>
      </c>
      <c r="BK26" s="110">
        <v>0</v>
      </c>
      <c r="BL26" s="110">
        <v>0</v>
      </c>
      <c r="BM26" s="106">
        <v>5</v>
      </c>
      <c r="BN26" s="106"/>
      <c r="BO26" s="106"/>
      <c r="BP26" s="106"/>
      <c r="BQ26" s="106"/>
      <c r="BR26" s="106"/>
      <c r="BS26" s="106"/>
      <c r="BT26" s="106"/>
      <c r="BU26" s="106"/>
      <c r="BV26" s="106"/>
      <c r="BW26" s="106"/>
      <c r="BX26" s="106"/>
    </row>
    <row r="27" spans="2:76">
      <c r="AG27" s="106"/>
      <c r="AH27" s="106"/>
      <c r="BN27" s="106"/>
      <c r="BO27" s="106"/>
      <c r="BP27" s="106"/>
      <c r="BQ27" s="106"/>
      <c r="BR27" s="106"/>
      <c r="BS27" s="106"/>
      <c r="BT27" s="106"/>
      <c r="BU27" s="106"/>
      <c r="BV27" s="106"/>
      <c r="BW27" s="106"/>
      <c r="BX27" s="106"/>
    </row>
    <row r="28" spans="2:76">
      <c r="AG28" s="106"/>
      <c r="AH28" s="106"/>
      <c r="BN28" s="106"/>
      <c r="BO28" s="106"/>
      <c r="BP28" s="106"/>
      <c r="BQ28" s="106"/>
      <c r="BR28" s="106"/>
      <c r="BS28" s="106"/>
      <c r="BT28" s="106"/>
      <c r="BU28" s="106"/>
      <c r="BV28" s="106"/>
      <c r="BW28" s="106"/>
      <c r="BX28" s="106"/>
    </row>
    <row r="29" spans="2:76">
      <c r="B29" s="106"/>
      <c r="C29" s="106"/>
      <c r="D29" s="106"/>
      <c r="E29" s="106"/>
      <c r="F29" s="106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  <c r="AD29" s="109"/>
      <c r="AE29" s="109"/>
      <c r="AF29" s="106"/>
      <c r="AG29" s="106"/>
      <c r="AH29" s="106"/>
      <c r="AI29" s="106"/>
      <c r="AJ29" s="106"/>
      <c r="AK29" s="106"/>
      <c r="AL29" s="106"/>
      <c r="AM29" s="106"/>
      <c r="AN29" s="106"/>
      <c r="AO29" s="106"/>
      <c r="AP29" s="106"/>
      <c r="AQ29" s="106"/>
      <c r="AR29" s="106"/>
      <c r="AS29" s="106"/>
      <c r="AT29" s="106"/>
      <c r="AU29" s="106"/>
      <c r="AV29" s="106"/>
      <c r="AW29" s="106"/>
      <c r="AX29" s="106"/>
      <c r="AY29" s="106"/>
      <c r="AZ29" s="106"/>
      <c r="BA29" s="106"/>
      <c r="BB29" s="106"/>
      <c r="BC29" s="106"/>
      <c r="BD29" s="106"/>
      <c r="BE29" s="106"/>
      <c r="BF29" s="106"/>
      <c r="BG29" s="106"/>
      <c r="BH29" s="106"/>
      <c r="BI29" s="106"/>
      <c r="BJ29" s="106"/>
      <c r="BK29" s="106"/>
      <c r="BL29" s="106"/>
      <c r="BM29" s="106"/>
      <c r="BN29" s="106"/>
      <c r="BO29" s="106"/>
      <c r="BP29" s="106"/>
      <c r="BQ29" s="106"/>
      <c r="BR29" s="106"/>
      <c r="BS29" s="106"/>
      <c r="BT29" s="106"/>
      <c r="BU29" s="106"/>
      <c r="BV29" s="106"/>
      <c r="BW29" s="106"/>
      <c r="BX29" s="106"/>
    </row>
    <row r="30" spans="2:76"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106"/>
      <c r="AD30" s="106"/>
      <c r="AE30" s="106"/>
      <c r="AF30" s="106"/>
      <c r="AG30" s="106"/>
      <c r="AH30" s="106"/>
      <c r="AI30" s="106"/>
      <c r="AJ30" s="106"/>
      <c r="AK30" s="106"/>
      <c r="AL30" s="106"/>
      <c r="AM30" s="106"/>
      <c r="AN30" s="106"/>
      <c r="AO30" s="106"/>
      <c r="AP30" s="106"/>
      <c r="AQ30" s="106"/>
      <c r="AR30" s="106"/>
      <c r="AS30" s="106"/>
      <c r="AT30" s="106"/>
      <c r="AU30" s="106"/>
      <c r="AV30" s="106"/>
      <c r="AW30" s="106"/>
      <c r="AX30" s="106"/>
      <c r="AY30" s="106"/>
      <c r="AZ30" s="106"/>
      <c r="BA30" s="106"/>
      <c r="BB30" s="106"/>
      <c r="BC30" s="106"/>
      <c r="BD30" s="106"/>
      <c r="BE30" s="106"/>
      <c r="BF30" s="106"/>
      <c r="BG30" s="106"/>
      <c r="BH30" s="106"/>
      <c r="BI30" s="106"/>
      <c r="BJ30" s="106"/>
      <c r="BK30" s="106"/>
      <c r="BL30" s="106"/>
      <c r="BM30" s="106"/>
      <c r="BN30" s="106"/>
      <c r="BO30" s="106"/>
      <c r="BP30" s="106"/>
      <c r="BQ30" s="106"/>
      <c r="BR30" s="106"/>
      <c r="BS30" s="106"/>
      <c r="BT30" s="106"/>
      <c r="BU30" s="106"/>
      <c r="BV30" s="106"/>
      <c r="BW30" s="106"/>
      <c r="BX30" s="106"/>
    </row>
    <row r="31" spans="2:76">
      <c r="B31" s="106"/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  <c r="AI31" s="106"/>
      <c r="AJ31" s="106"/>
      <c r="AK31" s="106"/>
      <c r="AL31" s="106"/>
      <c r="AM31" s="106"/>
      <c r="AN31" s="106"/>
      <c r="AO31" s="106"/>
      <c r="AP31" s="106"/>
      <c r="AQ31" s="106"/>
      <c r="AR31" s="106"/>
      <c r="AS31" s="106"/>
      <c r="AT31" s="106"/>
      <c r="AU31" s="106"/>
      <c r="AV31" s="106"/>
      <c r="AW31" s="106"/>
      <c r="AX31" s="106"/>
      <c r="AY31" s="106"/>
      <c r="AZ31" s="106"/>
      <c r="BA31" s="106"/>
      <c r="BB31" s="106"/>
      <c r="BC31" s="106"/>
      <c r="BD31" s="106"/>
      <c r="BE31" s="106"/>
      <c r="BF31" s="106"/>
      <c r="BG31" s="106"/>
      <c r="BH31" s="106"/>
      <c r="BI31" s="106"/>
      <c r="BJ31" s="106"/>
      <c r="BK31" s="106"/>
      <c r="BL31" s="106"/>
      <c r="BM31" s="106"/>
      <c r="BN31" s="106"/>
      <c r="BO31" s="106"/>
      <c r="BP31" s="106"/>
      <c r="BQ31" s="106"/>
      <c r="BR31" s="106"/>
      <c r="BS31" s="106"/>
      <c r="BT31" s="106"/>
      <c r="BU31" s="106"/>
      <c r="BV31" s="106"/>
      <c r="BW31" s="106"/>
      <c r="BX31" s="106"/>
    </row>
    <row r="32" spans="2:76">
      <c r="B32" s="106" t="s">
        <v>95</v>
      </c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  <c r="AI32" s="106"/>
      <c r="AJ32" s="106"/>
      <c r="AK32" s="106"/>
      <c r="AL32" s="106"/>
      <c r="AM32" s="106"/>
      <c r="AN32" s="106"/>
      <c r="AO32" s="106"/>
      <c r="AP32" s="106"/>
      <c r="AQ32" s="106"/>
      <c r="AR32" s="106"/>
      <c r="AS32" s="106"/>
      <c r="AT32" s="106"/>
      <c r="AU32" s="106"/>
      <c r="AV32" s="106"/>
      <c r="AW32" s="106"/>
      <c r="AX32" s="106"/>
      <c r="AY32" s="106"/>
      <c r="AZ32" s="106"/>
      <c r="BA32" s="106"/>
      <c r="BB32" s="106"/>
      <c r="BC32" s="106"/>
      <c r="BD32" s="106"/>
      <c r="BE32" s="106"/>
      <c r="BF32" s="106"/>
      <c r="BG32" s="106"/>
      <c r="BH32" s="106"/>
      <c r="BI32" s="106"/>
      <c r="BJ32" s="106"/>
      <c r="BK32" s="106"/>
      <c r="BL32" s="106"/>
      <c r="BM32" s="106"/>
      <c r="BN32" s="106"/>
      <c r="BO32" s="106"/>
      <c r="BP32" s="106"/>
      <c r="BQ32" s="106"/>
      <c r="BR32" s="106"/>
      <c r="BS32" s="106"/>
      <c r="BT32" s="106"/>
      <c r="BU32" s="106"/>
      <c r="BV32" s="106"/>
      <c r="BW32" s="106"/>
      <c r="BX32" s="106"/>
    </row>
    <row r="33" spans="2:76">
      <c r="B33" s="107" t="s">
        <v>90</v>
      </c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6"/>
      <c r="AH33" s="106"/>
      <c r="AI33" s="107" t="s">
        <v>90</v>
      </c>
      <c r="AJ33" s="107"/>
      <c r="AK33" s="107"/>
      <c r="AL33" s="107"/>
      <c r="AM33" s="107"/>
      <c r="AN33" s="107"/>
      <c r="AO33" s="107"/>
      <c r="AP33" s="107"/>
      <c r="AQ33" s="107"/>
      <c r="AR33" s="107"/>
      <c r="AS33" s="107"/>
      <c r="AT33" s="107"/>
      <c r="AU33" s="107"/>
      <c r="AV33" s="107"/>
      <c r="AW33" s="107"/>
      <c r="AX33" s="107"/>
      <c r="AY33" s="107"/>
      <c r="AZ33" s="107"/>
      <c r="BA33" s="107"/>
      <c r="BB33" s="107"/>
      <c r="BC33" s="107"/>
      <c r="BD33" s="107"/>
      <c r="BE33" s="107"/>
      <c r="BF33" s="107"/>
      <c r="BG33" s="107"/>
      <c r="BH33" s="107"/>
      <c r="BI33" s="107"/>
      <c r="BJ33" s="107"/>
      <c r="BK33" s="107"/>
      <c r="BL33" s="107"/>
      <c r="BM33" s="107"/>
      <c r="BN33" s="106"/>
      <c r="BO33" s="106"/>
      <c r="BP33" s="106"/>
      <c r="BQ33" s="106"/>
      <c r="BR33" s="106"/>
      <c r="BS33" s="106"/>
      <c r="BT33" s="106"/>
      <c r="BU33" s="106"/>
      <c r="BV33" s="106"/>
      <c r="BW33" s="106"/>
      <c r="BX33" s="106"/>
    </row>
    <row r="34" spans="2:76">
      <c r="B34" s="107" t="s">
        <v>4</v>
      </c>
      <c r="C34" s="107" t="s">
        <v>91</v>
      </c>
      <c r="D34" s="107" t="s">
        <v>3</v>
      </c>
      <c r="E34" s="107" t="s">
        <v>97</v>
      </c>
      <c r="F34" s="107" t="s">
        <v>92</v>
      </c>
      <c r="G34" s="107">
        <v>2012</v>
      </c>
      <c r="H34" s="107">
        <v>2013</v>
      </c>
      <c r="I34" s="107">
        <v>2014</v>
      </c>
      <c r="J34" s="107">
        <v>2015</v>
      </c>
      <c r="K34" s="107">
        <v>2016</v>
      </c>
      <c r="L34" s="107">
        <v>2017</v>
      </c>
      <c r="M34" s="107">
        <v>2018</v>
      </c>
      <c r="N34" s="107">
        <v>2019</v>
      </c>
      <c r="O34" s="107">
        <v>2020</v>
      </c>
      <c r="P34" s="107">
        <v>2021</v>
      </c>
      <c r="Q34" s="107">
        <v>2022</v>
      </c>
      <c r="R34" s="107">
        <v>2023</v>
      </c>
      <c r="S34" s="107">
        <v>2024</v>
      </c>
      <c r="T34" s="107">
        <v>2025</v>
      </c>
      <c r="U34" s="107">
        <v>2026</v>
      </c>
      <c r="V34" s="107">
        <v>2027</v>
      </c>
      <c r="W34" s="107">
        <v>2028</v>
      </c>
      <c r="X34" s="107">
        <v>2029</v>
      </c>
      <c r="Y34" s="107">
        <v>2030</v>
      </c>
      <c r="Z34" s="107">
        <v>2031</v>
      </c>
      <c r="AA34" s="107">
        <v>2032</v>
      </c>
      <c r="AB34" s="107">
        <v>2033</v>
      </c>
      <c r="AC34" s="107">
        <v>2034</v>
      </c>
      <c r="AD34" s="107">
        <v>2035</v>
      </c>
      <c r="AE34" s="107">
        <v>2050</v>
      </c>
      <c r="AF34" s="107">
        <v>0</v>
      </c>
      <c r="AG34" s="106"/>
      <c r="AH34" s="106"/>
      <c r="AI34" s="107" t="s">
        <v>4</v>
      </c>
      <c r="AJ34" s="107" t="s">
        <v>91</v>
      </c>
      <c r="AK34" s="107" t="s">
        <v>3</v>
      </c>
      <c r="AL34" s="107" t="s">
        <v>104</v>
      </c>
      <c r="AM34" s="107" t="s">
        <v>97</v>
      </c>
      <c r="AN34" s="107" t="s">
        <v>92</v>
      </c>
      <c r="AO34" s="107">
        <v>2012</v>
      </c>
      <c r="AP34" s="107">
        <v>2013</v>
      </c>
      <c r="AQ34" s="107">
        <v>2014</v>
      </c>
      <c r="AR34" s="107">
        <v>2015</v>
      </c>
      <c r="AS34" s="107">
        <v>2016</v>
      </c>
      <c r="AT34" s="107">
        <v>2017</v>
      </c>
      <c r="AU34" s="107">
        <v>2018</v>
      </c>
      <c r="AV34" s="107">
        <v>2019</v>
      </c>
      <c r="AW34" s="107">
        <v>2020</v>
      </c>
      <c r="AX34" s="107">
        <v>2021</v>
      </c>
      <c r="AY34" s="107">
        <v>2022</v>
      </c>
      <c r="AZ34" s="107">
        <v>2023</v>
      </c>
      <c r="BA34" s="107">
        <v>2024</v>
      </c>
      <c r="BB34" s="107">
        <v>2025</v>
      </c>
      <c r="BC34" s="107">
        <v>2026</v>
      </c>
      <c r="BD34" s="107">
        <v>2027</v>
      </c>
      <c r="BE34" s="107">
        <v>2028</v>
      </c>
      <c r="BF34" s="107">
        <v>2029</v>
      </c>
      <c r="BG34" s="107">
        <v>2030</v>
      </c>
      <c r="BH34" s="107">
        <v>2031</v>
      </c>
      <c r="BI34" s="107">
        <v>2032</v>
      </c>
      <c r="BJ34" s="107">
        <v>2033</v>
      </c>
      <c r="BK34" s="107">
        <v>2034</v>
      </c>
      <c r="BL34" s="107">
        <v>2035</v>
      </c>
      <c r="BM34" s="107">
        <v>0</v>
      </c>
      <c r="BN34" s="106"/>
      <c r="BO34" s="106"/>
      <c r="BP34" s="106"/>
      <c r="BQ34" s="106"/>
      <c r="BR34" s="106"/>
      <c r="BS34" s="106"/>
      <c r="BT34" s="106"/>
      <c r="BU34" s="106"/>
      <c r="BV34" s="106"/>
      <c r="BW34" s="106"/>
      <c r="BX34" s="106"/>
    </row>
    <row r="35" spans="2:76">
      <c r="B35" s="106" t="s">
        <v>167</v>
      </c>
      <c r="C35" s="106" t="s">
        <v>77</v>
      </c>
      <c r="D35" s="106" t="s">
        <v>5</v>
      </c>
      <c r="E35" s="106" t="s">
        <v>10</v>
      </c>
      <c r="F35" s="106" t="s">
        <v>1</v>
      </c>
      <c r="G35" s="109">
        <v>0</v>
      </c>
      <c r="H35" s="109">
        <v>0</v>
      </c>
      <c r="I35" s="109">
        <v>0</v>
      </c>
      <c r="J35" s="109">
        <v>0</v>
      </c>
      <c r="K35" s="109">
        <v>0</v>
      </c>
      <c r="L35" s="109">
        <v>0</v>
      </c>
      <c r="M35" s="109">
        <v>0</v>
      </c>
      <c r="N35" s="109">
        <v>0</v>
      </c>
      <c r="O35" s="109">
        <v>0</v>
      </c>
      <c r="P35" s="109">
        <v>0</v>
      </c>
      <c r="Q35" s="109">
        <v>0</v>
      </c>
      <c r="R35" s="109">
        <v>0.24840000000000001</v>
      </c>
      <c r="S35" s="109">
        <v>0.24840000000000001</v>
      </c>
      <c r="T35" s="109">
        <v>0.24840000000000001</v>
      </c>
      <c r="U35" s="109"/>
      <c r="V35" s="109"/>
      <c r="W35" s="109"/>
      <c r="X35" s="109"/>
      <c r="Y35" s="109">
        <v>0.33119999999999999</v>
      </c>
      <c r="Z35" s="109"/>
      <c r="AA35" s="109"/>
      <c r="AB35" s="109"/>
      <c r="AC35" s="109"/>
      <c r="AD35" s="109">
        <v>0.42480000000000001</v>
      </c>
      <c r="AE35" s="109">
        <v>0.48240000000000005</v>
      </c>
      <c r="AF35" s="106">
        <v>5</v>
      </c>
      <c r="AG35" s="106"/>
      <c r="AH35" s="106" t="s">
        <v>154</v>
      </c>
      <c r="AI35" s="106" t="s">
        <v>167</v>
      </c>
      <c r="AJ35" s="106" t="s">
        <v>77</v>
      </c>
      <c r="AK35" s="106" t="s">
        <v>6</v>
      </c>
      <c r="AL35" s="106" t="s">
        <v>128</v>
      </c>
      <c r="AM35" s="106" t="s">
        <v>10</v>
      </c>
      <c r="AN35" s="106" t="s">
        <v>103</v>
      </c>
      <c r="AO35" s="109">
        <v>-2.5</v>
      </c>
      <c r="AP35" s="109">
        <v>-2.5</v>
      </c>
      <c r="AQ35" s="109">
        <v>-2.5</v>
      </c>
      <c r="AR35" s="109">
        <v>-2.5</v>
      </c>
      <c r="AS35" s="109">
        <v>-2.5</v>
      </c>
      <c r="AT35" s="109">
        <v>-2.5</v>
      </c>
      <c r="AU35" s="109">
        <v>-2.5</v>
      </c>
      <c r="AV35" s="109">
        <v>-2.5</v>
      </c>
      <c r="AW35" s="109">
        <v>-2.5</v>
      </c>
      <c r="AX35" s="109">
        <v>-2.5</v>
      </c>
      <c r="AY35" s="109">
        <v>-2.5</v>
      </c>
      <c r="AZ35" s="109">
        <v>-2.5</v>
      </c>
      <c r="BA35" s="109">
        <v>-2.5</v>
      </c>
      <c r="BB35" s="109">
        <v>-2.5</v>
      </c>
      <c r="BC35" s="109">
        <v>-2.5</v>
      </c>
      <c r="BD35" s="109">
        <v>-2.5</v>
      </c>
      <c r="BE35" s="109">
        <v>-2.5</v>
      </c>
      <c r="BF35" s="109">
        <v>-2.5</v>
      </c>
      <c r="BG35" s="109">
        <v>-2.5</v>
      </c>
      <c r="BH35" s="109">
        <v>-2.5</v>
      </c>
      <c r="BI35" s="109">
        <v>-2.5</v>
      </c>
      <c r="BJ35" s="109">
        <v>-2.5</v>
      </c>
      <c r="BK35" s="109">
        <v>-2.5</v>
      </c>
      <c r="BL35" s="109">
        <v>-2.5</v>
      </c>
      <c r="BM35" s="106">
        <v>5</v>
      </c>
      <c r="BN35" s="106"/>
      <c r="BO35" s="106"/>
      <c r="BP35" s="106"/>
      <c r="BQ35" s="106"/>
      <c r="BR35" s="106"/>
      <c r="BS35" s="106"/>
      <c r="BT35" s="106"/>
      <c r="BU35" s="106"/>
      <c r="BV35" s="106"/>
      <c r="BW35" s="106"/>
      <c r="BX35" s="106"/>
    </row>
    <row r="36" spans="2:76">
      <c r="B36" s="106" t="s">
        <v>168</v>
      </c>
      <c r="C36" s="106" t="s">
        <v>78</v>
      </c>
      <c r="D36" s="106" t="s">
        <v>5</v>
      </c>
      <c r="E36" s="106" t="s">
        <v>7</v>
      </c>
      <c r="F36" s="106" t="s">
        <v>1</v>
      </c>
      <c r="G36" s="109">
        <v>1.1233365706613807</v>
      </c>
      <c r="H36" s="109">
        <v>1.1170739618738903</v>
      </c>
      <c r="I36" s="109">
        <v>1.1108113530864001</v>
      </c>
      <c r="J36" s="109">
        <v>1.1045487442989099</v>
      </c>
      <c r="K36" s="109">
        <v>1.1039455430563747</v>
      </c>
      <c r="L36" s="109">
        <v>1.0961670648761332</v>
      </c>
      <c r="M36" s="109">
        <v>1.1023826938413788</v>
      </c>
      <c r="N36" s="109">
        <v>1.1073814452073416</v>
      </c>
      <c r="O36" s="109">
        <v>1.1115226404555034</v>
      </c>
      <c r="P36" s="109">
        <v>1.1149225801668601</v>
      </c>
      <c r="Q36" s="109">
        <v>1.1185514173676627</v>
      </c>
      <c r="R36" s="109">
        <v>1.1807999999999998</v>
      </c>
      <c r="S36" s="109">
        <v>1.1807999999999998</v>
      </c>
      <c r="T36" s="109">
        <v>1.1807999999999998</v>
      </c>
      <c r="U36" s="109"/>
      <c r="V36" s="109"/>
      <c r="W36" s="109"/>
      <c r="X36" s="109"/>
      <c r="Y36" s="109">
        <v>1.1807999999999998</v>
      </c>
      <c r="Z36" s="109"/>
      <c r="AA36" s="109"/>
      <c r="AB36" s="109"/>
      <c r="AC36" s="109"/>
      <c r="AD36" s="109">
        <v>1.1807999999999998</v>
      </c>
      <c r="AE36" s="109">
        <v>1.1807999999999998</v>
      </c>
      <c r="AF36" s="106">
        <v>5</v>
      </c>
      <c r="AG36" s="106"/>
      <c r="AH36" s="106"/>
      <c r="AI36" s="106" t="s">
        <v>168</v>
      </c>
      <c r="AJ36" s="106" t="s">
        <v>78</v>
      </c>
      <c r="AK36" s="106" t="s">
        <v>6</v>
      </c>
      <c r="AL36" s="106" t="s">
        <v>128</v>
      </c>
      <c r="AM36" s="106" t="s">
        <v>7</v>
      </c>
      <c r="AN36" s="106" t="s">
        <v>103</v>
      </c>
      <c r="AO36" s="109">
        <v>11.111111111111111</v>
      </c>
      <c r="AP36" s="109">
        <v>11.111111111111111</v>
      </c>
      <c r="AQ36" s="109">
        <v>11.111111111111111</v>
      </c>
      <c r="AR36" s="109">
        <v>11.111111111111111</v>
      </c>
      <c r="AS36" s="109">
        <v>11.111111111111111</v>
      </c>
      <c r="AT36" s="109">
        <v>11.111111111111111</v>
      </c>
      <c r="AU36" s="109">
        <v>11.111111111111111</v>
      </c>
      <c r="AV36" s="109">
        <v>11.111111111111111</v>
      </c>
      <c r="AW36" s="109">
        <v>11.111111111111111</v>
      </c>
      <c r="AX36" s="109">
        <v>11.111111111111111</v>
      </c>
      <c r="AY36" s="109">
        <v>11.111111111111111</v>
      </c>
      <c r="AZ36" s="109">
        <v>11.111111111111111</v>
      </c>
      <c r="BA36" s="109">
        <v>11.111111111111111</v>
      </c>
      <c r="BB36" s="109">
        <v>11.111111111111111</v>
      </c>
      <c r="BC36" s="109">
        <v>11.111111111111111</v>
      </c>
      <c r="BD36" s="109">
        <v>11.111111111111111</v>
      </c>
      <c r="BE36" s="109">
        <v>11.111111111111111</v>
      </c>
      <c r="BF36" s="109">
        <v>11.111111111111111</v>
      </c>
      <c r="BG36" s="109">
        <v>11.111111111111111</v>
      </c>
      <c r="BH36" s="109">
        <v>11.111111111111111</v>
      </c>
      <c r="BI36" s="109">
        <v>11.111111111111111</v>
      </c>
      <c r="BJ36" s="109">
        <v>11.111111111111111</v>
      </c>
      <c r="BK36" s="109">
        <v>11.111111111111111</v>
      </c>
      <c r="BL36" s="109">
        <v>11.111111111111111</v>
      </c>
      <c r="BM36" s="106">
        <v>5</v>
      </c>
      <c r="BN36" s="106"/>
      <c r="BO36" s="106"/>
      <c r="BP36" s="106"/>
      <c r="BQ36" s="106"/>
      <c r="BR36" s="106"/>
      <c r="BS36" s="106"/>
      <c r="BT36" s="106"/>
      <c r="BU36" s="106"/>
      <c r="BV36" s="106"/>
      <c r="BW36" s="106"/>
      <c r="BX36" s="106"/>
    </row>
    <row r="37" spans="2:76">
      <c r="B37" s="106" t="s">
        <v>169</v>
      </c>
      <c r="C37" s="106" t="s">
        <v>79</v>
      </c>
      <c r="D37" s="106" t="s">
        <v>5</v>
      </c>
      <c r="E37" s="106" t="s">
        <v>8</v>
      </c>
      <c r="F37" s="106" t="s">
        <v>1</v>
      </c>
      <c r="G37" s="109">
        <v>0</v>
      </c>
      <c r="H37" s="109">
        <v>0</v>
      </c>
      <c r="I37" s="109">
        <v>0</v>
      </c>
      <c r="J37" s="109">
        <v>0</v>
      </c>
      <c r="K37" s="109">
        <v>0</v>
      </c>
      <c r="L37" s="109">
        <v>0</v>
      </c>
      <c r="M37" s="109">
        <v>0</v>
      </c>
      <c r="N37" s="109">
        <v>0</v>
      </c>
      <c r="O37" s="109">
        <v>0</v>
      </c>
      <c r="P37" s="109">
        <v>0</v>
      </c>
      <c r="Q37" s="109">
        <v>0</v>
      </c>
      <c r="R37" s="109">
        <v>0</v>
      </c>
      <c r="S37" s="109">
        <v>0</v>
      </c>
      <c r="T37" s="109">
        <v>0</v>
      </c>
      <c r="U37" s="109"/>
      <c r="V37" s="109"/>
      <c r="W37" s="109"/>
      <c r="X37" s="109"/>
      <c r="Y37" s="109">
        <v>0</v>
      </c>
      <c r="Z37" s="109"/>
      <c r="AA37" s="109"/>
      <c r="AB37" s="109"/>
      <c r="AC37" s="109"/>
      <c r="AD37" s="109">
        <v>0</v>
      </c>
      <c r="AE37" s="109">
        <v>0</v>
      </c>
      <c r="AF37" s="106">
        <v>5</v>
      </c>
      <c r="AG37" s="106"/>
      <c r="AH37" s="106"/>
      <c r="AI37" s="106" t="s">
        <v>169</v>
      </c>
      <c r="AJ37" s="106" t="s">
        <v>79</v>
      </c>
      <c r="AK37" s="106" t="s">
        <v>6</v>
      </c>
      <c r="AL37" s="106" t="s">
        <v>128</v>
      </c>
      <c r="AM37" s="106" t="s">
        <v>8</v>
      </c>
      <c r="AN37" s="106" t="s">
        <v>103</v>
      </c>
      <c r="AO37" s="109">
        <v>27.777777777777775</v>
      </c>
      <c r="AP37" s="109">
        <v>27.777777777777775</v>
      </c>
      <c r="AQ37" s="109">
        <v>27.777777777777775</v>
      </c>
      <c r="AR37" s="109">
        <v>27.777777777777775</v>
      </c>
      <c r="AS37" s="109">
        <v>27.777777777777775</v>
      </c>
      <c r="AT37" s="109">
        <v>27.777777777777775</v>
      </c>
      <c r="AU37" s="109">
        <v>27.777777777777775</v>
      </c>
      <c r="AV37" s="109">
        <v>27.777777777777775</v>
      </c>
      <c r="AW37" s="109">
        <v>27.777777777777775</v>
      </c>
      <c r="AX37" s="109">
        <v>27.777777777777775</v>
      </c>
      <c r="AY37" s="109">
        <v>27.777777777777775</v>
      </c>
      <c r="AZ37" s="109">
        <v>27.777777777777775</v>
      </c>
      <c r="BA37" s="109">
        <v>27.777777777777775</v>
      </c>
      <c r="BB37" s="109">
        <v>27.777777777777775</v>
      </c>
      <c r="BC37" s="109">
        <v>27.777777777777775</v>
      </c>
      <c r="BD37" s="109">
        <v>27.777777777777775</v>
      </c>
      <c r="BE37" s="109">
        <v>27.777777777777775</v>
      </c>
      <c r="BF37" s="109">
        <v>27.777777777777775</v>
      </c>
      <c r="BG37" s="109">
        <v>27.777777777777775</v>
      </c>
      <c r="BH37" s="109">
        <v>27.777777777777775</v>
      </c>
      <c r="BI37" s="109">
        <v>27.777777777777775</v>
      </c>
      <c r="BJ37" s="109">
        <v>27.777777777777775</v>
      </c>
      <c r="BK37" s="109">
        <v>27.777777777777775</v>
      </c>
      <c r="BL37" s="109">
        <v>27.777777777777775</v>
      </c>
      <c r="BM37" s="106">
        <v>5</v>
      </c>
      <c r="BN37" s="106"/>
      <c r="BO37" s="106"/>
      <c r="BP37" s="106"/>
      <c r="BQ37" s="106"/>
      <c r="BR37" s="106"/>
      <c r="BS37" s="106"/>
      <c r="BT37" s="106"/>
      <c r="BU37" s="106"/>
      <c r="BV37" s="106"/>
      <c r="BW37" s="106"/>
      <c r="BX37" s="106"/>
    </row>
    <row r="38" spans="2:76">
      <c r="B38" s="106" t="s">
        <v>170</v>
      </c>
      <c r="C38" s="106" t="s">
        <v>80</v>
      </c>
      <c r="D38" s="106" t="s">
        <v>5</v>
      </c>
      <c r="E38" s="106" t="s">
        <v>7</v>
      </c>
      <c r="F38" s="106" t="s">
        <v>1</v>
      </c>
      <c r="G38" s="109">
        <v>0.48293664251642127</v>
      </c>
      <c r="H38" s="109">
        <v>0.30482957495881907</v>
      </c>
      <c r="I38" s="109">
        <v>0.36192017421240152</v>
      </c>
      <c r="J38" s="109">
        <v>0.34745869182124445</v>
      </c>
      <c r="K38" s="109">
        <v>0.37476142763345838</v>
      </c>
      <c r="L38" s="109">
        <v>0.46033881816623529</v>
      </c>
      <c r="M38" s="109">
        <v>0.50041465535338936</v>
      </c>
      <c r="N38" s="109">
        <v>0.54100829675305462</v>
      </c>
      <c r="O38" s="109">
        <v>0.57972417405398491</v>
      </c>
      <c r="P38" s="109">
        <v>0.61331285770406407</v>
      </c>
      <c r="Q38" s="109">
        <v>0.64126609024402248</v>
      </c>
      <c r="R38" s="109">
        <v>0</v>
      </c>
      <c r="S38" s="109">
        <v>0</v>
      </c>
      <c r="T38" s="109">
        <v>0</v>
      </c>
      <c r="U38" s="109"/>
      <c r="V38" s="109"/>
      <c r="W38" s="109"/>
      <c r="X38" s="109"/>
      <c r="Y38" s="109">
        <v>3.5999999999999997E-2</v>
      </c>
      <c r="Z38" s="109"/>
      <c r="AA38" s="109"/>
      <c r="AB38" s="109"/>
      <c r="AC38" s="109"/>
      <c r="AD38" s="109">
        <v>3.5999999999999997E-2</v>
      </c>
      <c r="AE38" s="109">
        <v>3.5999999999999997E-2</v>
      </c>
      <c r="AF38" s="106">
        <v>5</v>
      </c>
      <c r="AG38" s="106"/>
      <c r="AH38" s="106"/>
      <c r="AI38" s="106" t="s">
        <v>170</v>
      </c>
      <c r="AJ38" s="106" t="s">
        <v>80</v>
      </c>
      <c r="AK38" s="106" t="s">
        <v>6</v>
      </c>
      <c r="AL38" s="106" t="s">
        <v>128</v>
      </c>
      <c r="AM38" s="106" t="s">
        <v>7</v>
      </c>
      <c r="AN38" s="106" t="s">
        <v>103</v>
      </c>
      <c r="AO38" s="109">
        <v>6.9444444444444446</v>
      </c>
      <c r="AP38" s="109">
        <v>6.9444444444444446</v>
      </c>
      <c r="AQ38" s="109">
        <v>6.9444444444444446</v>
      </c>
      <c r="AR38" s="109">
        <v>6.9444444444444446</v>
      </c>
      <c r="AS38" s="109">
        <v>6.9444444444444446</v>
      </c>
      <c r="AT38" s="109">
        <v>6.9444444444444446</v>
      </c>
      <c r="AU38" s="109">
        <v>6.9444444444444446</v>
      </c>
      <c r="AV38" s="109">
        <v>6.9444444444444446</v>
      </c>
      <c r="AW38" s="109">
        <v>6.9444444444444446</v>
      </c>
      <c r="AX38" s="109">
        <v>6.9444444444444446</v>
      </c>
      <c r="AY38" s="109">
        <v>6.9444444444444446</v>
      </c>
      <c r="AZ38" s="109">
        <v>6.9444444444444446</v>
      </c>
      <c r="BA38" s="109">
        <v>6.9444444444444446</v>
      </c>
      <c r="BB38" s="109">
        <v>6.9444444444444446</v>
      </c>
      <c r="BC38" s="109">
        <v>6.9444444444444446</v>
      </c>
      <c r="BD38" s="109">
        <v>6.9444444444444446</v>
      </c>
      <c r="BE38" s="109">
        <v>6.9444444444444446</v>
      </c>
      <c r="BF38" s="109">
        <v>6.9444444444444446</v>
      </c>
      <c r="BG38" s="109">
        <v>6.9444444444444446</v>
      </c>
      <c r="BH38" s="109">
        <v>6.9444444444444446</v>
      </c>
      <c r="BI38" s="109">
        <v>6.9444444444444446</v>
      </c>
      <c r="BJ38" s="109">
        <v>6.9444444444444446</v>
      </c>
      <c r="BK38" s="109">
        <v>6.9444444444444446</v>
      </c>
      <c r="BL38" s="109">
        <v>6.9444444444444446</v>
      </c>
      <c r="BM38" s="106">
        <v>5</v>
      </c>
      <c r="BN38" s="106"/>
      <c r="BO38" s="106"/>
      <c r="BP38" s="106"/>
      <c r="BQ38" s="106"/>
      <c r="BR38" s="106"/>
      <c r="BS38" s="106"/>
      <c r="BT38" s="106"/>
      <c r="BU38" s="106"/>
      <c r="BV38" s="106"/>
      <c r="BW38" s="106"/>
      <c r="BX38" s="106"/>
    </row>
    <row r="39" spans="2:76">
      <c r="B39" s="106" t="s">
        <v>171</v>
      </c>
      <c r="C39" s="106" t="s">
        <v>83</v>
      </c>
      <c r="D39" s="106" t="s">
        <v>5</v>
      </c>
      <c r="E39" s="106" t="s">
        <v>10</v>
      </c>
      <c r="F39" s="106" t="s">
        <v>1</v>
      </c>
      <c r="G39" s="109">
        <v>0.10206997179437498</v>
      </c>
      <c r="H39" s="109">
        <v>0.12762687536742101</v>
      </c>
      <c r="I39" s="109">
        <v>0.13111111859407756</v>
      </c>
      <c r="J39" s="109">
        <v>0.13706461804322786</v>
      </c>
      <c r="K39" s="109">
        <v>0.14772651632149808</v>
      </c>
      <c r="L39" s="109">
        <v>0.15305968942151191</v>
      </c>
      <c r="M39" s="109">
        <v>0.15752845127929252</v>
      </c>
      <c r="N39" s="109">
        <v>0.16198038327499634</v>
      </c>
      <c r="O39" s="109">
        <v>0</v>
      </c>
      <c r="P39" s="109">
        <v>0</v>
      </c>
      <c r="Q39" s="109">
        <v>0</v>
      </c>
      <c r="R39" s="109">
        <v>0</v>
      </c>
      <c r="S39" s="109">
        <v>0</v>
      </c>
      <c r="T39" s="109">
        <v>0</v>
      </c>
      <c r="U39" s="109">
        <v>0</v>
      </c>
      <c r="V39" s="109">
        <v>0</v>
      </c>
      <c r="W39" s="109">
        <v>0</v>
      </c>
      <c r="X39" s="109">
        <v>0</v>
      </c>
      <c r="Y39" s="109">
        <v>0</v>
      </c>
      <c r="Z39" s="109">
        <v>0</v>
      </c>
      <c r="AA39" s="109">
        <v>0</v>
      </c>
      <c r="AB39" s="109">
        <v>0</v>
      </c>
      <c r="AC39" s="109">
        <v>0</v>
      </c>
      <c r="AD39" s="109">
        <v>0</v>
      </c>
      <c r="AE39" s="109">
        <v>0</v>
      </c>
      <c r="AF39" s="106">
        <v>5</v>
      </c>
      <c r="AG39" s="106"/>
      <c r="AH39" s="106"/>
      <c r="AI39" s="106" t="s">
        <v>171</v>
      </c>
      <c r="AJ39" s="106" t="s">
        <v>83</v>
      </c>
      <c r="AK39" s="106" t="s">
        <v>6</v>
      </c>
      <c r="AL39" s="106" t="s">
        <v>128</v>
      </c>
      <c r="AM39" s="106" t="s">
        <v>10</v>
      </c>
      <c r="AN39" s="106" t="s">
        <v>103</v>
      </c>
      <c r="AO39" s="109">
        <v>0</v>
      </c>
      <c r="AP39" s="109">
        <v>0</v>
      </c>
      <c r="AQ39" s="109">
        <v>0</v>
      </c>
      <c r="AR39" s="109">
        <v>0</v>
      </c>
      <c r="AS39" s="109">
        <v>0</v>
      </c>
      <c r="AT39" s="109">
        <v>0</v>
      </c>
      <c r="AU39" s="109">
        <v>0</v>
      </c>
      <c r="AV39" s="109">
        <v>0</v>
      </c>
      <c r="AW39" s="109">
        <v>0</v>
      </c>
      <c r="AX39" s="109">
        <v>0</v>
      </c>
      <c r="AY39" s="109">
        <v>0</v>
      </c>
      <c r="AZ39" s="109">
        <v>0</v>
      </c>
      <c r="BA39" s="109">
        <v>0</v>
      </c>
      <c r="BB39" s="109">
        <v>0</v>
      </c>
      <c r="BC39" s="109">
        <v>0</v>
      </c>
      <c r="BD39" s="109">
        <v>0</v>
      </c>
      <c r="BE39" s="109">
        <v>0</v>
      </c>
      <c r="BF39" s="109">
        <v>0</v>
      </c>
      <c r="BG39" s="109">
        <v>0</v>
      </c>
      <c r="BH39" s="109">
        <v>0</v>
      </c>
      <c r="BI39" s="109">
        <v>0</v>
      </c>
      <c r="BJ39" s="109">
        <v>0</v>
      </c>
      <c r="BK39" s="109">
        <v>0</v>
      </c>
      <c r="BL39" s="109">
        <v>0</v>
      </c>
      <c r="BM39" s="106">
        <v>5</v>
      </c>
      <c r="BN39" s="106"/>
      <c r="BO39" s="106"/>
      <c r="BP39" s="106"/>
      <c r="BQ39" s="106"/>
      <c r="BR39" s="106"/>
      <c r="BS39" s="106"/>
      <c r="BT39" s="106"/>
      <c r="BU39" s="106"/>
      <c r="BV39" s="106"/>
      <c r="BW39" s="106"/>
      <c r="BX39" s="106"/>
    </row>
    <row r="40" spans="2:76">
      <c r="B40" s="106" t="s">
        <v>172</v>
      </c>
      <c r="C40" s="106" t="s">
        <v>89</v>
      </c>
      <c r="D40" s="106" t="s">
        <v>5</v>
      </c>
      <c r="E40" s="106" t="s">
        <v>11</v>
      </c>
      <c r="F40" s="106" t="s">
        <v>1</v>
      </c>
      <c r="G40" s="109">
        <v>0</v>
      </c>
      <c r="H40" s="109">
        <v>0</v>
      </c>
      <c r="I40" s="109">
        <v>0</v>
      </c>
      <c r="J40" s="109">
        <v>0</v>
      </c>
      <c r="K40" s="109">
        <v>0</v>
      </c>
      <c r="L40" s="109">
        <v>0</v>
      </c>
      <c r="M40" s="109">
        <v>0</v>
      </c>
      <c r="N40" s="109">
        <v>0</v>
      </c>
      <c r="O40" s="109">
        <v>0</v>
      </c>
      <c r="P40" s="109">
        <v>0</v>
      </c>
      <c r="Q40" s="109">
        <v>0</v>
      </c>
      <c r="R40" s="109">
        <v>0</v>
      </c>
      <c r="S40" s="109">
        <v>0</v>
      </c>
      <c r="T40" s="109">
        <v>0</v>
      </c>
      <c r="U40" s="109">
        <v>0</v>
      </c>
      <c r="V40" s="109">
        <v>0</v>
      </c>
      <c r="W40" s="109">
        <v>0</v>
      </c>
      <c r="X40" s="109">
        <v>0</v>
      </c>
      <c r="Y40" s="109">
        <v>0</v>
      </c>
      <c r="Z40" s="109">
        <v>0</v>
      </c>
      <c r="AA40" s="109">
        <v>0</v>
      </c>
      <c r="AB40" s="109">
        <v>0</v>
      </c>
      <c r="AC40" s="109">
        <v>0</v>
      </c>
      <c r="AD40" s="109">
        <v>0</v>
      </c>
      <c r="AE40" s="109">
        <v>0</v>
      </c>
      <c r="AF40" s="106">
        <v>5</v>
      </c>
      <c r="AG40" s="106"/>
      <c r="AH40" s="106"/>
      <c r="AI40" s="106" t="s">
        <v>172</v>
      </c>
      <c r="AJ40" s="106" t="s">
        <v>89</v>
      </c>
      <c r="AK40" s="106" t="s">
        <v>6</v>
      </c>
      <c r="AL40" s="106" t="s">
        <v>128</v>
      </c>
      <c r="AM40" s="106" t="s">
        <v>11</v>
      </c>
      <c r="AN40" s="106" t="s">
        <v>103</v>
      </c>
      <c r="AO40" s="109">
        <v>0</v>
      </c>
      <c r="AP40" s="109">
        <v>0</v>
      </c>
      <c r="AQ40" s="109">
        <v>0</v>
      </c>
      <c r="AR40" s="109">
        <v>0</v>
      </c>
      <c r="AS40" s="109">
        <v>0</v>
      </c>
      <c r="AT40" s="109">
        <v>0</v>
      </c>
      <c r="AU40" s="109">
        <v>0</v>
      </c>
      <c r="AV40" s="109">
        <v>0</v>
      </c>
      <c r="AW40" s="109">
        <v>0</v>
      </c>
      <c r="AX40" s="109">
        <v>0</v>
      </c>
      <c r="AY40" s="109">
        <v>0</v>
      </c>
      <c r="AZ40" s="109">
        <v>0</v>
      </c>
      <c r="BA40" s="109">
        <v>0</v>
      </c>
      <c r="BB40" s="109">
        <v>0</v>
      </c>
      <c r="BC40" s="109">
        <v>0</v>
      </c>
      <c r="BD40" s="109">
        <v>0</v>
      </c>
      <c r="BE40" s="109">
        <v>0</v>
      </c>
      <c r="BF40" s="109">
        <v>0</v>
      </c>
      <c r="BG40" s="109">
        <v>0</v>
      </c>
      <c r="BH40" s="109">
        <v>0</v>
      </c>
      <c r="BI40" s="109">
        <v>0</v>
      </c>
      <c r="BJ40" s="109">
        <v>0</v>
      </c>
      <c r="BK40" s="109">
        <v>0</v>
      </c>
      <c r="BL40" s="109">
        <v>0</v>
      </c>
      <c r="BM40" s="106">
        <v>5</v>
      </c>
      <c r="BN40" s="106"/>
      <c r="BO40" s="106"/>
      <c r="BP40" s="106"/>
      <c r="BQ40" s="106"/>
      <c r="BR40" s="106"/>
      <c r="BS40" s="106"/>
      <c r="BT40" s="106"/>
      <c r="BU40" s="106"/>
      <c r="BV40" s="106"/>
      <c r="BW40" s="106"/>
      <c r="BX40" s="106"/>
    </row>
    <row r="41" spans="2:76">
      <c r="AG41" s="106"/>
      <c r="AH41" s="106"/>
      <c r="BN41" s="106"/>
      <c r="BO41" s="106"/>
      <c r="BP41" s="106"/>
      <c r="BQ41" s="106"/>
      <c r="BR41" s="106"/>
      <c r="BS41" s="106"/>
      <c r="BT41" s="106"/>
      <c r="BU41" s="106"/>
      <c r="BV41" s="106"/>
      <c r="BW41" s="106"/>
      <c r="BX41" s="106"/>
    </row>
    <row r="42" spans="2:76">
      <c r="AG42" s="106"/>
      <c r="AH42" s="106"/>
      <c r="BN42" s="106"/>
      <c r="BO42" s="106"/>
      <c r="BP42" s="106"/>
      <c r="BQ42" s="106"/>
      <c r="BR42" s="106"/>
      <c r="BS42" s="106"/>
      <c r="BT42" s="106"/>
      <c r="BU42" s="106"/>
      <c r="BV42" s="106"/>
      <c r="BW42" s="106"/>
      <c r="BX42" s="106"/>
    </row>
    <row r="43" spans="2:76"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106"/>
      <c r="AK43" s="106"/>
      <c r="AL43" s="106"/>
      <c r="AM43" s="106"/>
      <c r="AN43" s="106"/>
      <c r="AO43" s="106"/>
      <c r="AP43" s="106"/>
      <c r="AQ43" s="106"/>
      <c r="AR43" s="106"/>
      <c r="AS43" s="106"/>
      <c r="AT43" s="106"/>
      <c r="AU43" s="106"/>
      <c r="AV43" s="106"/>
      <c r="AW43" s="106"/>
      <c r="AX43" s="106"/>
      <c r="AY43" s="106"/>
      <c r="AZ43" s="106"/>
      <c r="BA43" s="106"/>
      <c r="BB43" s="106"/>
      <c r="BC43" s="106"/>
      <c r="BD43" s="106"/>
      <c r="BE43" s="106"/>
      <c r="BF43" s="106"/>
      <c r="BG43" s="106"/>
      <c r="BH43" s="106"/>
      <c r="BI43" s="106"/>
      <c r="BJ43" s="106"/>
      <c r="BK43" s="106"/>
      <c r="BL43" s="106"/>
      <c r="BM43" s="106"/>
      <c r="BN43" s="106"/>
      <c r="BO43" s="106"/>
      <c r="BP43" s="106"/>
      <c r="BQ43" s="106"/>
      <c r="BR43" s="106"/>
      <c r="BS43" s="106"/>
      <c r="BT43" s="106"/>
      <c r="BU43" s="106"/>
      <c r="BV43" s="106"/>
      <c r="BW43" s="106"/>
      <c r="BX43" s="106"/>
    </row>
    <row r="44" spans="2:76"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  <c r="AA44" s="106"/>
      <c r="AB44" s="106"/>
      <c r="AC44" s="106"/>
      <c r="AD44" s="106"/>
      <c r="AE44" s="106"/>
      <c r="AF44" s="106"/>
      <c r="AG44" s="106"/>
      <c r="AH44" s="106"/>
      <c r="AI44" s="106"/>
      <c r="AJ44" s="106"/>
      <c r="AK44" s="106"/>
      <c r="AL44" s="106"/>
      <c r="AM44" s="106"/>
      <c r="AN44" s="106"/>
      <c r="AO44" s="106"/>
      <c r="AP44" s="106"/>
      <c r="AQ44" s="106"/>
      <c r="AR44" s="106"/>
      <c r="AS44" s="106"/>
      <c r="AT44" s="106"/>
      <c r="AU44" s="106"/>
      <c r="AV44" s="106"/>
      <c r="AW44" s="106"/>
      <c r="AX44" s="106"/>
      <c r="AY44" s="106"/>
      <c r="AZ44" s="106"/>
      <c r="BA44" s="106"/>
      <c r="BB44" s="106"/>
      <c r="BC44" s="106"/>
      <c r="BD44" s="106"/>
      <c r="BE44" s="106"/>
      <c r="BF44" s="106"/>
      <c r="BG44" s="106"/>
      <c r="BH44" s="106"/>
      <c r="BI44" s="106"/>
      <c r="BJ44" s="106"/>
      <c r="BK44" s="106"/>
      <c r="BL44" s="106"/>
      <c r="BM44" s="106"/>
      <c r="BN44" s="106"/>
      <c r="BO44" s="106"/>
      <c r="BP44" s="106"/>
      <c r="BQ44" s="106"/>
      <c r="BR44" s="106"/>
      <c r="BS44" s="106"/>
      <c r="BT44" s="106"/>
      <c r="BU44" s="106"/>
      <c r="BV44" s="106"/>
      <c r="BW44" s="106"/>
      <c r="BX44" s="106"/>
    </row>
    <row r="45" spans="2:76">
      <c r="B45" s="106"/>
      <c r="C45" s="106" t="s">
        <v>196</v>
      </c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  <c r="AA45" s="106"/>
      <c r="AB45" s="106"/>
      <c r="AC45" s="106"/>
      <c r="AD45" s="106"/>
      <c r="AE45" s="106"/>
      <c r="AF45" s="106"/>
      <c r="AG45" s="106"/>
      <c r="AH45" s="106"/>
      <c r="AI45" s="106"/>
      <c r="AJ45" s="106"/>
      <c r="AK45" s="106"/>
      <c r="AL45" s="106"/>
      <c r="AM45" s="106"/>
      <c r="AN45" s="106"/>
      <c r="AO45" s="106"/>
      <c r="AP45" s="106"/>
      <c r="AQ45" s="106"/>
      <c r="AR45" s="106"/>
      <c r="AS45" s="106"/>
      <c r="AT45" s="106"/>
      <c r="AU45" s="106"/>
      <c r="AV45" s="106"/>
      <c r="AW45" s="106"/>
      <c r="AX45" s="106"/>
      <c r="AY45" s="106"/>
      <c r="AZ45" s="106"/>
      <c r="BA45" s="106"/>
      <c r="BB45" s="106"/>
      <c r="BC45" s="106"/>
      <c r="BD45" s="106"/>
      <c r="BE45" s="106"/>
      <c r="BF45" s="106"/>
      <c r="BG45" s="106"/>
      <c r="BH45" s="106"/>
      <c r="BI45" s="106"/>
      <c r="BJ45" s="106"/>
      <c r="BK45" s="106"/>
      <c r="BL45" s="106"/>
      <c r="BM45" s="106"/>
      <c r="BN45" s="106"/>
      <c r="BO45" s="106"/>
      <c r="BP45" s="106"/>
      <c r="BQ45" s="106"/>
      <c r="BR45" s="106"/>
      <c r="BS45" s="106"/>
      <c r="BT45" s="106"/>
      <c r="BU45" s="106"/>
      <c r="BV45" s="106"/>
      <c r="BW45" s="106"/>
      <c r="BX45" s="106"/>
    </row>
    <row r="46" spans="2:76">
      <c r="B46" s="116" t="s">
        <v>90</v>
      </c>
      <c r="C46" s="117"/>
      <c r="D46" s="117"/>
      <c r="E46" s="117"/>
      <c r="F46" s="117"/>
      <c r="G46" s="117"/>
      <c r="H46" s="118"/>
      <c r="I46" s="118"/>
      <c r="J46" s="118"/>
      <c r="K46" s="118"/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  <c r="AA46" s="118"/>
      <c r="AB46" s="118"/>
      <c r="AC46" s="118"/>
      <c r="AD46" s="118"/>
      <c r="AE46" s="118"/>
      <c r="AF46" s="117"/>
      <c r="AG46" s="106"/>
      <c r="AH46" s="106"/>
      <c r="AI46" s="106"/>
      <c r="AJ46" s="106"/>
      <c r="AK46" s="106"/>
      <c r="AL46" s="106"/>
      <c r="AM46" s="106"/>
      <c r="AN46" s="106"/>
      <c r="AO46" s="106"/>
      <c r="AP46" s="106"/>
      <c r="AQ46" s="106"/>
      <c r="AR46" s="106"/>
      <c r="AS46" s="106"/>
      <c r="AT46" s="106"/>
      <c r="AU46" s="106"/>
      <c r="AV46" s="106"/>
      <c r="AW46" s="106"/>
      <c r="AX46" s="106"/>
      <c r="AY46" s="106"/>
      <c r="AZ46" s="106"/>
      <c r="BA46" s="106"/>
      <c r="BB46" s="106"/>
      <c r="BC46" s="106"/>
      <c r="BD46" s="106"/>
      <c r="BE46" s="106"/>
      <c r="BF46" s="106"/>
      <c r="BG46" s="106"/>
      <c r="BH46" s="106"/>
      <c r="BI46" s="106"/>
      <c r="BJ46" s="106"/>
      <c r="BK46" s="106"/>
      <c r="BL46" s="106"/>
      <c r="BM46" s="106"/>
      <c r="BN46" s="106"/>
      <c r="BO46" s="106"/>
      <c r="BP46" s="106"/>
      <c r="BQ46" s="106"/>
      <c r="BR46" s="106"/>
      <c r="BS46" s="106"/>
      <c r="BT46" s="106"/>
      <c r="BU46" s="106"/>
      <c r="BV46" s="106"/>
      <c r="BW46" s="106"/>
      <c r="BX46" s="106"/>
    </row>
    <row r="47" spans="2:76" ht="15" thickBot="1">
      <c r="B47" s="119" t="s">
        <v>4</v>
      </c>
      <c r="C47" s="120" t="s">
        <v>91</v>
      </c>
      <c r="D47" s="120" t="s">
        <v>3</v>
      </c>
      <c r="E47" s="120" t="s">
        <v>104</v>
      </c>
      <c r="F47" s="120" t="s">
        <v>97</v>
      </c>
      <c r="G47" s="120" t="s">
        <v>92</v>
      </c>
      <c r="H47" s="121">
        <v>2012</v>
      </c>
      <c r="I47" s="121">
        <v>2013</v>
      </c>
      <c r="J47" s="121">
        <v>2014</v>
      </c>
      <c r="K47" s="121">
        <v>2015</v>
      </c>
      <c r="L47" s="121">
        <v>2016</v>
      </c>
      <c r="M47" s="121">
        <v>2017</v>
      </c>
      <c r="N47" s="121">
        <v>2018</v>
      </c>
      <c r="O47" s="121">
        <v>2019</v>
      </c>
      <c r="P47" s="121">
        <v>2020</v>
      </c>
      <c r="Q47" s="121">
        <v>2021</v>
      </c>
      <c r="R47" s="121">
        <v>2022</v>
      </c>
      <c r="S47" s="121">
        <v>2023</v>
      </c>
      <c r="T47" s="121">
        <v>2024</v>
      </c>
      <c r="U47" s="121">
        <v>2025</v>
      </c>
      <c r="V47" s="121">
        <v>2026</v>
      </c>
      <c r="W47" s="121">
        <v>2027</v>
      </c>
      <c r="X47" s="121">
        <v>2028</v>
      </c>
      <c r="Y47" s="121">
        <v>2029</v>
      </c>
      <c r="Z47" s="121">
        <v>2030</v>
      </c>
      <c r="AA47" s="121">
        <v>2031</v>
      </c>
      <c r="AB47" s="121">
        <v>2032</v>
      </c>
      <c r="AC47" s="121">
        <v>2033</v>
      </c>
      <c r="AD47" s="121">
        <v>2034</v>
      </c>
      <c r="AE47" s="121">
        <v>2035</v>
      </c>
      <c r="AF47" s="121">
        <v>0</v>
      </c>
      <c r="AG47" s="106"/>
      <c r="AH47" s="106"/>
      <c r="AI47" s="106"/>
      <c r="AJ47" s="106"/>
      <c r="AK47" s="106"/>
      <c r="AL47" s="106"/>
      <c r="AM47" s="106"/>
      <c r="AN47" s="106"/>
      <c r="AO47" s="106"/>
      <c r="AP47" s="106"/>
      <c r="AQ47" s="106"/>
      <c r="AR47" s="106"/>
      <c r="AS47" s="106"/>
      <c r="AT47" s="106"/>
      <c r="AU47" s="106"/>
      <c r="AV47" s="106"/>
      <c r="AW47" s="106"/>
      <c r="AX47" s="106"/>
      <c r="AY47" s="106"/>
      <c r="AZ47" s="106"/>
      <c r="BA47" s="106"/>
      <c r="BB47" s="106"/>
      <c r="BC47" s="106"/>
      <c r="BD47" s="106"/>
      <c r="BE47" s="106"/>
      <c r="BF47" s="106"/>
      <c r="BG47" s="106"/>
      <c r="BH47" s="106"/>
      <c r="BI47" s="106"/>
      <c r="BJ47" s="106"/>
      <c r="BK47" s="106"/>
      <c r="BL47" s="106"/>
      <c r="BM47" s="106"/>
      <c r="BN47" s="106"/>
      <c r="BO47" s="106"/>
      <c r="BP47" s="106"/>
      <c r="BQ47" s="106"/>
      <c r="BR47" s="106"/>
      <c r="BS47" s="106"/>
      <c r="BT47" s="106"/>
      <c r="BU47" s="106"/>
      <c r="BV47" s="106"/>
      <c r="BW47" s="106"/>
      <c r="BX47" s="106"/>
    </row>
    <row r="48" spans="2:76">
      <c r="B48" s="117" t="s">
        <v>187</v>
      </c>
      <c r="C48" s="117" t="s">
        <v>27</v>
      </c>
      <c r="D48" s="106" t="s">
        <v>105</v>
      </c>
      <c r="E48" s="106" t="s">
        <v>128</v>
      </c>
      <c r="F48" s="117" t="s">
        <v>7</v>
      </c>
      <c r="G48" s="117" t="s">
        <v>103</v>
      </c>
      <c r="H48" s="122">
        <v>4.7222222222222223</v>
      </c>
      <c r="I48" s="122">
        <v>4.7222222222222223</v>
      </c>
      <c r="J48" s="122">
        <v>4.7222222222222223</v>
      </c>
      <c r="K48" s="122">
        <v>4.7222222222222223</v>
      </c>
      <c r="L48" s="122">
        <v>4.7222222222222223</v>
      </c>
      <c r="M48" s="122">
        <v>4.7222222222222223</v>
      </c>
      <c r="N48" s="122">
        <v>4.7222222222222223</v>
      </c>
      <c r="O48" s="122">
        <v>4.7222222222222223</v>
      </c>
      <c r="P48" s="122">
        <v>4.7222222222222223</v>
      </c>
      <c r="Q48" s="122">
        <v>4.7222222222222223</v>
      </c>
      <c r="R48" s="122">
        <v>4.7222222222222223</v>
      </c>
      <c r="S48" s="122">
        <v>4.7222222222222223</v>
      </c>
      <c r="T48" s="122">
        <v>4.7222222222222223</v>
      </c>
      <c r="U48" s="122">
        <v>4.7222222222222223</v>
      </c>
      <c r="V48" s="122">
        <v>4.7222222222222223</v>
      </c>
      <c r="W48" s="122">
        <v>4.7222222222222223</v>
      </c>
      <c r="X48" s="122">
        <v>4.7222222222222223</v>
      </c>
      <c r="Y48" s="122">
        <v>4.7222222222222223</v>
      </c>
      <c r="Z48" s="122">
        <v>4.7222222222222223</v>
      </c>
      <c r="AA48" s="122">
        <v>4.7222222222222223</v>
      </c>
      <c r="AB48" s="122">
        <v>4.7222222222222223</v>
      </c>
      <c r="AC48" s="122">
        <v>4.7222222222222223</v>
      </c>
      <c r="AD48" s="122">
        <v>4.7222222222222223</v>
      </c>
      <c r="AE48" s="122">
        <v>4.7222222222222223</v>
      </c>
      <c r="AF48" s="123">
        <v>5</v>
      </c>
      <c r="AG48" s="106"/>
      <c r="AH48" s="106"/>
      <c r="AI48" s="106"/>
      <c r="AJ48" s="106"/>
      <c r="AK48" s="106"/>
      <c r="AL48" s="106"/>
      <c r="AM48" s="106"/>
      <c r="AN48" s="106"/>
      <c r="AO48" s="106"/>
      <c r="AP48" s="106"/>
      <c r="AQ48" s="106"/>
      <c r="AR48" s="106"/>
      <c r="AS48" s="106"/>
      <c r="AT48" s="106"/>
      <c r="AU48" s="106"/>
      <c r="AV48" s="106"/>
      <c r="AW48" s="106"/>
      <c r="AX48" s="106"/>
      <c r="AY48" s="106"/>
      <c r="AZ48" s="106"/>
      <c r="BA48" s="106"/>
      <c r="BB48" s="106"/>
      <c r="BC48" s="106"/>
      <c r="BD48" s="106"/>
      <c r="BE48" s="106"/>
      <c r="BF48" s="106"/>
      <c r="BG48" s="106"/>
      <c r="BH48" s="106"/>
      <c r="BI48" s="106"/>
      <c r="BJ48" s="106"/>
      <c r="BK48" s="106"/>
      <c r="BL48" s="106"/>
      <c r="BM48" s="106"/>
      <c r="BN48" s="106"/>
      <c r="BO48" s="106"/>
      <c r="BP48" s="106"/>
      <c r="BQ48" s="106"/>
      <c r="BR48" s="106"/>
      <c r="BS48" s="106"/>
      <c r="BT48" s="106"/>
      <c r="BU48" s="106"/>
      <c r="BV48" s="106"/>
      <c r="BW48" s="106"/>
      <c r="BX48" s="106"/>
    </row>
    <row r="49" spans="2:76">
      <c r="B49" s="117" t="s">
        <v>188</v>
      </c>
      <c r="C49" s="117" t="s">
        <v>45</v>
      </c>
      <c r="D49" s="106" t="s">
        <v>105</v>
      </c>
      <c r="E49" s="106" t="s">
        <v>128</v>
      </c>
      <c r="F49" s="117" t="s">
        <v>7</v>
      </c>
      <c r="G49" s="117" t="s">
        <v>103</v>
      </c>
      <c r="H49" s="122">
        <v>6.3888888888888884</v>
      </c>
      <c r="I49" s="122">
        <v>6.3888888888888884</v>
      </c>
      <c r="J49" s="122">
        <v>6.3888888888888884</v>
      </c>
      <c r="K49" s="122">
        <v>6.3888888888888884</v>
      </c>
      <c r="L49" s="122">
        <v>6.3888888888888884</v>
      </c>
      <c r="M49" s="122">
        <v>6.3888888888888884</v>
      </c>
      <c r="N49" s="122">
        <v>6.3888888888888884</v>
      </c>
      <c r="O49" s="122">
        <v>6.3888888888888884</v>
      </c>
      <c r="P49" s="122">
        <v>6.3888888888888884</v>
      </c>
      <c r="Q49" s="122">
        <v>6.3888888888888884</v>
      </c>
      <c r="R49" s="122">
        <v>6.3888888888888884</v>
      </c>
      <c r="S49" s="122">
        <v>6.3888888888888884</v>
      </c>
      <c r="T49" s="122">
        <v>6.3888888888888884</v>
      </c>
      <c r="U49" s="122">
        <v>6.3888888888888884</v>
      </c>
      <c r="V49" s="122">
        <v>6.3888888888888884</v>
      </c>
      <c r="W49" s="122">
        <v>6.3888888888888884</v>
      </c>
      <c r="X49" s="122">
        <v>6.3888888888888884</v>
      </c>
      <c r="Y49" s="122">
        <v>6.3888888888888884</v>
      </c>
      <c r="Z49" s="122">
        <v>6.3888888888888884</v>
      </c>
      <c r="AA49" s="122">
        <v>6.3888888888888884</v>
      </c>
      <c r="AB49" s="122">
        <v>6.3888888888888884</v>
      </c>
      <c r="AC49" s="122">
        <v>6.3888888888888884</v>
      </c>
      <c r="AD49" s="122">
        <v>6.3888888888888884</v>
      </c>
      <c r="AE49" s="122">
        <v>6.3888888888888884</v>
      </c>
      <c r="AF49" s="123">
        <v>5</v>
      </c>
      <c r="AG49" s="106"/>
      <c r="AH49" s="106"/>
      <c r="AI49" s="106"/>
      <c r="AJ49" s="106"/>
      <c r="AK49" s="106"/>
      <c r="AL49" s="106"/>
      <c r="AM49" s="106"/>
      <c r="AN49" s="106"/>
      <c r="AO49" s="106"/>
      <c r="AP49" s="106"/>
      <c r="AQ49" s="106"/>
      <c r="AR49" s="106"/>
      <c r="AS49" s="106"/>
      <c r="AT49" s="106"/>
      <c r="AU49" s="106"/>
      <c r="AV49" s="106"/>
      <c r="AW49" s="106"/>
      <c r="AX49" s="106"/>
      <c r="AY49" s="106"/>
      <c r="AZ49" s="106"/>
      <c r="BA49" s="106"/>
      <c r="BB49" s="106"/>
      <c r="BC49" s="106"/>
      <c r="BD49" s="106"/>
      <c r="BE49" s="106"/>
      <c r="BF49" s="106"/>
      <c r="BG49" s="106"/>
      <c r="BH49" s="106"/>
      <c r="BI49" s="106"/>
      <c r="BJ49" s="106"/>
      <c r="BK49" s="106"/>
      <c r="BL49" s="106"/>
      <c r="BM49" s="106"/>
      <c r="BN49" s="106"/>
      <c r="BO49" s="106"/>
      <c r="BP49" s="106"/>
      <c r="BQ49" s="106"/>
      <c r="BR49" s="106"/>
      <c r="BS49" s="106"/>
      <c r="BT49" s="106"/>
      <c r="BU49" s="106"/>
      <c r="BV49" s="106"/>
      <c r="BW49" s="106"/>
      <c r="BX49" s="106"/>
    </row>
    <row r="50" spans="2:76">
      <c r="B50" s="117" t="s">
        <v>189</v>
      </c>
      <c r="C50" s="117" t="s">
        <v>46</v>
      </c>
      <c r="D50" s="106" t="s">
        <v>105</v>
      </c>
      <c r="E50" s="106" t="s">
        <v>128</v>
      </c>
      <c r="F50" s="117" t="s">
        <v>7</v>
      </c>
      <c r="G50" s="117" t="s">
        <v>103</v>
      </c>
      <c r="H50" s="124">
        <v>4</v>
      </c>
      <c r="I50" s="124">
        <v>4</v>
      </c>
      <c r="J50" s="124">
        <v>4</v>
      </c>
      <c r="K50" s="124">
        <v>4</v>
      </c>
      <c r="L50" s="124">
        <v>4</v>
      </c>
      <c r="M50" s="124">
        <v>4</v>
      </c>
      <c r="N50" s="124">
        <v>4</v>
      </c>
      <c r="O50" s="124">
        <v>4</v>
      </c>
      <c r="P50" s="124">
        <v>4</v>
      </c>
      <c r="Q50" s="124">
        <v>4</v>
      </c>
      <c r="R50" s="124">
        <v>4</v>
      </c>
      <c r="S50" s="124">
        <v>4</v>
      </c>
      <c r="T50" s="124">
        <v>4</v>
      </c>
      <c r="U50" s="124">
        <v>4</v>
      </c>
      <c r="V50" s="124">
        <v>4</v>
      </c>
      <c r="W50" s="124">
        <v>4</v>
      </c>
      <c r="X50" s="124">
        <v>4</v>
      </c>
      <c r="Y50" s="124">
        <v>4</v>
      </c>
      <c r="Z50" s="124">
        <v>4</v>
      </c>
      <c r="AA50" s="124">
        <v>4</v>
      </c>
      <c r="AB50" s="124">
        <v>4</v>
      </c>
      <c r="AC50" s="124">
        <v>4</v>
      </c>
      <c r="AD50" s="124">
        <v>4</v>
      </c>
      <c r="AE50" s="124">
        <v>4</v>
      </c>
      <c r="AF50" s="117">
        <v>5</v>
      </c>
      <c r="AG50" s="106"/>
      <c r="AH50" s="106"/>
      <c r="AI50" s="106"/>
      <c r="AJ50" s="106"/>
      <c r="AK50" s="106"/>
      <c r="AL50" s="106"/>
      <c r="AM50" s="106"/>
      <c r="AN50" s="106"/>
      <c r="AO50" s="106"/>
      <c r="AP50" s="106"/>
      <c r="AQ50" s="106"/>
      <c r="AR50" s="106"/>
      <c r="AS50" s="106"/>
      <c r="AT50" s="106"/>
      <c r="AU50" s="106"/>
      <c r="AV50" s="106"/>
      <c r="AW50" s="106"/>
      <c r="AX50" s="106"/>
      <c r="AY50" s="106"/>
      <c r="AZ50" s="106"/>
      <c r="BA50" s="106"/>
      <c r="BB50" s="106"/>
      <c r="BC50" s="106"/>
      <c r="BD50" s="106"/>
      <c r="BE50" s="106"/>
      <c r="BF50" s="106"/>
      <c r="BG50" s="106"/>
      <c r="BH50" s="106"/>
      <c r="BI50" s="106"/>
      <c r="BJ50" s="106"/>
      <c r="BK50" s="106"/>
      <c r="BL50" s="106"/>
      <c r="BM50" s="106"/>
      <c r="BN50" s="106"/>
      <c r="BO50" s="106"/>
      <c r="BP50" s="106"/>
      <c r="BQ50" s="106"/>
      <c r="BR50" s="106"/>
      <c r="BS50" s="106"/>
      <c r="BT50" s="106"/>
      <c r="BU50" s="106"/>
      <c r="BV50" s="106"/>
      <c r="BW50" s="106"/>
      <c r="BX50" s="106"/>
    </row>
    <row r="51" spans="2:76">
      <c r="B51" s="117" t="s">
        <v>190</v>
      </c>
      <c r="C51" s="117" t="s">
        <v>47</v>
      </c>
      <c r="D51" s="106" t="s">
        <v>105</v>
      </c>
      <c r="E51" s="106" t="s">
        <v>128</v>
      </c>
      <c r="F51" s="117" t="s">
        <v>96</v>
      </c>
      <c r="G51" s="117" t="s">
        <v>103</v>
      </c>
      <c r="H51" s="124">
        <v>19.01805954934806</v>
      </c>
      <c r="I51" s="124">
        <v>19.01805954934806</v>
      </c>
      <c r="J51" s="124">
        <v>19.01805954934806</v>
      </c>
      <c r="K51" s="124">
        <v>19.01805954934806</v>
      </c>
      <c r="L51" s="124">
        <v>19.01805954934806</v>
      </c>
      <c r="M51" s="124">
        <v>19.01805954934806</v>
      </c>
      <c r="N51" s="124">
        <v>19.01805954934806</v>
      </c>
      <c r="O51" s="124">
        <v>19.01805954934806</v>
      </c>
      <c r="P51" s="124">
        <v>19.01805954934806</v>
      </c>
      <c r="Q51" s="124">
        <v>19.01805954934806</v>
      </c>
      <c r="R51" s="124">
        <v>19.01805954934806</v>
      </c>
      <c r="S51" s="124">
        <v>19.01805954934806</v>
      </c>
      <c r="T51" s="124">
        <v>19.01805954934806</v>
      </c>
      <c r="U51" s="124">
        <v>19.01805954934806</v>
      </c>
      <c r="V51" s="124">
        <v>19.01805954934806</v>
      </c>
      <c r="W51" s="124">
        <v>19.01805954934806</v>
      </c>
      <c r="X51" s="124">
        <v>19.01805954934806</v>
      </c>
      <c r="Y51" s="124">
        <v>19.01805954934806</v>
      </c>
      <c r="Z51" s="124">
        <v>19.01805954934806</v>
      </c>
      <c r="AA51" s="124">
        <v>19.01805954934806</v>
      </c>
      <c r="AB51" s="124">
        <v>19.01805954934806</v>
      </c>
      <c r="AC51" s="124">
        <v>19.01805954934806</v>
      </c>
      <c r="AD51" s="124">
        <v>19.01805954934806</v>
      </c>
      <c r="AE51" s="124">
        <v>19.01805954934806</v>
      </c>
      <c r="AF51" s="117">
        <v>5</v>
      </c>
      <c r="AG51" s="106"/>
      <c r="AH51" s="106"/>
      <c r="AI51" s="106"/>
      <c r="AJ51" s="106"/>
      <c r="AK51" s="106"/>
      <c r="AL51" s="106"/>
      <c r="AM51" s="106"/>
      <c r="AN51" s="106"/>
      <c r="AO51" s="106"/>
      <c r="AP51" s="106"/>
      <c r="AQ51" s="106"/>
      <c r="AR51" s="106"/>
      <c r="AS51" s="106"/>
      <c r="AT51" s="106"/>
      <c r="AU51" s="106"/>
      <c r="AV51" s="106"/>
      <c r="AW51" s="106"/>
      <c r="AX51" s="106"/>
      <c r="AY51" s="106"/>
      <c r="AZ51" s="106"/>
      <c r="BA51" s="106"/>
      <c r="BB51" s="106"/>
      <c r="BC51" s="106"/>
      <c r="BD51" s="106"/>
      <c r="BE51" s="106"/>
      <c r="BF51" s="106"/>
      <c r="BG51" s="106"/>
      <c r="BH51" s="106"/>
      <c r="BI51" s="106"/>
      <c r="BJ51" s="106"/>
      <c r="BK51" s="106"/>
      <c r="BL51" s="106"/>
      <c r="BM51" s="106"/>
      <c r="BN51" s="106"/>
      <c r="BO51" s="106"/>
      <c r="BP51" s="106"/>
      <c r="BQ51" s="106"/>
      <c r="BR51" s="106"/>
      <c r="BS51" s="106"/>
      <c r="BT51" s="106"/>
      <c r="BU51" s="106"/>
      <c r="BV51" s="106"/>
      <c r="BW51" s="106"/>
      <c r="BX51" s="106"/>
    </row>
    <row r="52" spans="2:76">
      <c r="B52" s="117" t="s">
        <v>191</v>
      </c>
      <c r="C52" s="117" t="s">
        <v>48</v>
      </c>
      <c r="D52" s="106" t="s">
        <v>105</v>
      </c>
      <c r="E52" s="106" t="s">
        <v>128</v>
      </c>
      <c r="F52" s="117" t="s">
        <v>8</v>
      </c>
      <c r="G52" s="117" t="s">
        <v>103</v>
      </c>
      <c r="H52" s="124">
        <v>21.5614014897169</v>
      </c>
      <c r="I52" s="124">
        <v>21.5614014897169</v>
      </c>
      <c r="J52" s="124">
        <v>21.5614014897169</v>
      </c>
      <c r="K52" s="124">
        <v>21.5614014897169</v>
      </c>
      <c r="L52" s="124">
        <v>21.5614014897169</v>
      </c>
      <c r="M52" s="124">
        <v>21.5614014897169</v>
      </c>
      <c r="N52" s="124">
        <v>21.5614014897169</v>
      </c>
      <c r="O52" s="124">
        <v>21.5614014897169</v>
      </c>
      <c r="P52" s="124">
        <v>21.5614014897169</v>
      </c>
      <c r="Q52" s="124">
        <v>21.5614014897169</v>
      </c>
      <c r="R52" s="124">
        <v>21.5614014897169</v>
      </c>
      <c r="S52" s="124">
        <v>21.5614014897169</v>
      </c>
      <c r="T52" s="124">
        <v>21.5614014897169</v>
      </c>
      <c r="U52" s="124">
        <v>21.5614014897169</v>
      </c>
      <c r="V52" s="124">
        <v>21.5614014897169</v>
      </c>
      <c r="W52" s="124">
        <v>21.5614014897169</v>
      </c>
      <c r="X52" s="124">
        <v>21.5614014897169</v>
      </c>
      <c r="Y52" s="124">
        <v>21.5614014897169</v>
      </c>
      <c r="Z52" s="124">
        <v>21.5614014897169</v>
      </c>
      <c r="AA52" s="124">
        <v>21.5614014897169</v>
      </c>
      <c r="AB52" s="124">
        <v>21.5614014897169</v>
      </c>
      <c r="AC52" s="124">
        <v>21.5614014897169</v>
      </c>
      <c r="AD52" s="124">
        <v>21.5614014897169</v>
      </c>
      <c r="AE52" s="124">
        <v>21.5614014897169</v>
      </c>
      <c r="AF52" s="117">
        <v>5</v>
      </c>
      <c r="AG52" s="106"/>
      <c r="AH52" s="106"/>
      <c r="AI52" s="106"/>
      <c r="AJ52" s="106"/>
      <c r="AK52" s="106"/>
      <c r="AL52" s="106"/>
      <c r="AM52" s="106"/>
      <c r="AN52" s="106"/>
      <c r="AO52" s="106"/>
      <c r="AP52" s="106"/>
      <c r="AQ52" s="106"/>
      <c r="AR52" s="106"/>
      <c r="AS52" s="106"/>
      <c r="AT52" s="106"/>
      <c r="AU52" s="106"/>
      <c r="AV52" s="106"/>
      <c r="AW52" s="106"/>
      <c r="AX52" s="106"/>
      <c r="AY52" s="106"/>
      <c r="AZ52" s="106"/>
      <c r="BA52" s="106"/>
      <c r="BB52" s="106"/>
      <c r="BC52" s="106"/>
      <c r="BD52" s="106"/>
      <c r="BE52" s="106"/>
      <c r="BF52" s="106"/>
      <c r="BG52" s="106"/>
      <c r="BH52" s="106"/>
      <c r="BI52" s="106"/>
      <c r="BJ52" s="106"/>
      <c r="BK52" s="106"/>
      <c r="BL52" s="106"/>
      <c r="BM52" s="106"/>
      <c r="BN52" s="106"/>
      <c r="BO52" s="106"/>
      <c r="BP52" s="106"/>
      <c r="BQ52" s="106"/>
      <c r="BR52" s="106"/>
      <c r="BS52" s="106"/>
      <c r="BT52" s="106"/>
      <c r="BU52" s="106"/>
      <c r="BV52" s="106"/>
      <c r="BW52" s="106"/>
      <c r="BX52" s="106"/>
    </row>
    <row r="53" spans="2:76">
      <c r="B53" s="123" t="s">
        <v>192</v>
      </c>
      <c r="C53" s="123" t="s">
        <v>49</v>
      </c>
      <c r="D53" s="125" t="s">
        <v>105</v>
      </c>
      <c r="E53" s="125" t="s">
        <v>128</v>
      </c>
      <c r="F53" s="123" t="s">
        <v>9</v>
      </c>
      <c r="G53" s="123" t="s">
        <v>103</v>
      </c>
      <c r="H53" s="122">
        <v>14.694444444444443</v>
      </c>
      <c r="I53" s="122">
        <v>14.694444444444443</v>
      </c>
      <c r="J53" s="122">
        <v>14.694444444444443</v>
      </c>
      <c r="K53" s="122">
        <v>14.694444444444443</v>
      </c>
      <c r="L53" s="122">
        <v>14.694444444444443</v>
      </c>
      <c r="M53" s="122">
        <v>14.694444444444443</v>
      </c>
      <c r="N53" s="122">
        <v>14.694444444444443</v>
      </c>
      <c r="O53" s="122">
        <v>14.694444444444443</v>
      </c>
      <c r="P53" s="122">
        <v>14.694444444444443</v>
      </c>
      <c r="Q53" s="122">
        <v>14.694444444444443</v>
      </c>
      <c r="R53" s="122">
        <v>14.694444444444443</v>
      </c>
      <c r="S53" s="122">
        <v>14.694444444444443</v>
      </c>
      <c r="T53" s="122">
        <v>14.694444444444443</v>
      </c>
      <c r="U53" s="122">
        <v>14.694444444444443</v>
      </c>
      <c r="V53" s="122">
        <v>14.694444444444443</v>
      </c>
      <c r="W53" s="122">
        <v>14.694444444444443</v>
      </c>
      <c r="X53" s="122">
        <v>14.694444444444443</v>
      </c>
      <c r="Y53" s="122">
        <v>14.694444444444443</v>
      </c>
      <c r="Z53" s="122">
        <v>14.694444444444443</v>
      </c>
      <c r="AA53" s="122">
        <v>14.694444444444443</v>
      </c>
      <c r="AB53" s="122">
        <v>14.694444444444443</v>
      </c>
      <c r="AC53" s="122">
        <v>14.694444444444443</v>
      </c>
      <c r="AD53" s="122">
        <v>14.694444444444443</v>
      </c>
      <c r="AE53" s="122">
        <v>14.694444444444443</v>
      </c>
      <c r="AF53" s="123">
        <v>5</v>
      </c>
      <c r="AG53" s="106"/>
      <c r="AH53" s="106"/>
      <c r="AI53" s="106"/>
      <c r="AJ53" s="106"/>
      <c r="AK53" s="106"/>
      <c r="AL53" s="106"/>
      <c r="AM53" s="106"/>
      <c r="AN53" s="106"/>
      <c r="AO53" s="106"/>
      <c r="AP53" s="106"/>
      <c r="AQ53" s="106"/>
      <c r="AR53" s="106"/>
      <c r="AS53" s="106"/>
      <c r="AT53" s="106"/>
      <c r="AU53" s="106"/>
      <c r="AV53" s="106"/>
      <c r="AW53" s="106"/>
      <c r="AX53" s="106"/>
      <c r="AY53" s="106"/>
      <c r="AZ53" s="106"/>
      <c r="BA53" s="106"/>
      <c r="BB53" s="106"/>
      <c r="BC53" s="106"/>
      <c r="BD53" s="106"/>
      <c r="BE53" s="106"/>
      <c r="BF53" s="106"/>
      <c r="BG53" s="106"/>
      <c r="BH53" s="106"/>
      <c r="BI53" s="106"/>
      <c r="BJ53" s="106"/>
      <c r="BK53" s="106"/>
      <c r="BL53" s="106"/>
      <c r="BM53" s="106"/>
      <c r="BN53" s="106"/>
      <c r="BO53" s="106"/>
      <c r="BP53" s="106"/>
      <c r="BQ53" s="106"/>
      <c r="BR53" s="106"/>
      <c r="BS53" s="106"/>
      <c r="BT53" s="106"/>
      <c r="BU53" s="106"/>
      <c r="BV53" s="106"/>
      <c r="BW53" s="106"/>
      <c r="BX53" s="106"/>
    </row>
    <row r="54" spans="2:76">
      <c r="B54" s="106" t="s">
        <v>193</v>
      </c>
      <c r="C54" s="106" t="s">
        <v>197</v>
      </c>
      <c r="D54" s="106" t="s">
        <v>105</v>
      </c>
      <c r="E54" s="106" t="s">
        <v>198</v>
      </c>
      <c r="F54" s="106" t="s">
        <v>199</v>
      </c>
      <c r="G54" s="106"/>
      <c r="H54" s="108">
        <v>4.4444444444444446</v>
      </c>
      <c r="I54" s="108">
        <v>4.4444444444444446</v>
      </c>
      <c r="J54" s="108">
        <v>4.4444444444444446</v>
      </c>
      <c r="K54" s="108">
        <v>4.4444444444444446</v>
      </c>
      <c r="L54" s="108">
        <v>4.4444444444444446</v>
      </c>
      <c r="M54" s="108">
        <v>4.4444444444444446</v>
      </c>
      <c r="N54" s="108">
        <v>4.4444444444444446</v>
      </c>
      <c r="O54" s="108">
        <v>4.4444444444444446</v>
      </c>
      <c r="P54" s="108">
        <v>4.4444444444444446</v>
      </c>
      <c r="Q54" s="108">
        <v>4.4444444444444446</v>
      </c>
      <c r="R54" s="108">
        <v>4.4444444444444446</v>
      </c>
      <c r="S54" s="108">
        <v>4.4444444444444446</v>
      </c>
      <c r="T54" s="108">
        <v>4.4444444444444446</v>
      </c>
      <c r="U54" s="108">
        <v>4.4444444444444446</v>
      </c>
      <c r="V54" s="108">
        <v>4.4444444444444446</v>
      </c>
      <c r="W54" s="108">
        <v>4.4444444444444446</v>
      </c>
      <c r="X54" s="108">
        <v>4.4444444444444446</v>
      </c>
      <c r="Y54" s="108">
        <v>4.4444444444444446</v>
      </c>
      <c r="Z54" s="108">
        <v>4.4444444444444446</v>
      </c>
      <c r="AA54" s="108">
        <v>4.4444444444444446</v>
      </c>
      <c r="AB54" s="108">
        <v>4.4444444444444446</v>
      </c>
      <c r="AC54" s="108">
        <v>4.4444444444444446</v>
      </c>
      <c r="AD54" s="108">
        <v>4.4444444444444446</v>
      </c>
      <c r="AE54" s="108">
        <v>4.4444444444444446</v>
      </c>
      <c r="AF54" s="106">
        <v>5</v>
      </c>
      <c r="AG54" s="106"/>
      <c r="AH54" s="106"/>
      <c r="AI54" s="106"/>
      <c r="AJ54" s="106"/>
      <c r="AK54" s="106"/>
      <c r="AL54" s="106"/>
      <c r="AM54" s="106"/>
      <c r="AN54" s="106"/>
      <c r="AO54" s="106"/>
      <c r="AP54" s="106"/>
      <c r="AQ54" s="106"/>
      <c r="AR54" s="106"/>
      <c r="AS54" s="106"/>
      <c r="AT54" s="106"/>
      <c r="AU54" s="106"/>
      <c r="AV54" s="106"/>
      <c r="AW54" s="106"/>
      <c r="AX54" s="106"/>
      <c r="AY54" s="106"/>
      <c r="AZ54" s="106"/>
      <c r="BA54" s="106"/>
      <c r="BB54" s="106"/>
      <c r="BC54" s="106"/>
      <c r="BD54" s="106"/>
      <c r="BE54" s="106"/>
      <c r="BF54" s="106"/>
      <c r="BG54" s="106"/>
      <c r="BH54" s="106"/>
      <c r="BI54" s="106"/>
      <c r="BJ54" s="106"/>
      <c r="BK54" s="106"/>
      <c r="BL54" s="106"/>
      <c r="BM54" s="106"/>
      <c r="BN54" s="106"/>
      <c r="BO54" s="106"/>
      <c r="BP54" s="106"/>
      <c r="BQ54" s="106"/>
      <c r="BR54" s="106"/>
      <c r="BS54" s="106"/>
      <c r="BT54" s="106"/>
      <c r="BU54" s="106"/>
      <c r="BV54" s="106"/>
      <c r="BW54" s="106"/>
      <c r="BX54" s="106"/>
    </row>
    <row r="55" spans="2:76">
      <c r="B55" s="106" t="s">
        <v>194</v>
      </c>
      <c r="C55" s="106" t="s">
        <v>29</v>
      </c>
      <c r="D55" s="106" t="s">
        <v>105</v>
      </c>
      <c r="E55" s="106" t="s">
        <v>128</v>
      </c>
      <c r="F55" s="106" t="s">
        <v>200</v>
      </c>
      <c r="G55" s="106" t="s">
        <v>103</v>
      </c>
      <c r="H55" s="108">
        <v>4.4444444444444446</v>
      </c>
      <c r="I55" s="108">
        <v>4.4444444444444446</v>
      </c>
      <c r="J55" s="108">
        <v>4.4444444444444446</v>
      </c>
      <c r="K55" s="108">
        <v>4.4444444444444446</v>
      </c>
      <c r="L55" s="108">
        <v>4.4444444444444446</v>
      </c>
      <c r="M55" s="108">
        <v>4.4444444444444446</v>
      </c>
      <c r="N55" s="108">
        <v>4.4444444444444446</v>
      </c>
      <c r="O55" s="108">
        <v>4.4444444444444446</v>
      </c>
      <c r="P55" s="108">
        <v>4.4444444444444446</v>
      </c>
      <c r="Q55" s="108">
        <v>4.4444444444444446</v>
      </c>
      <c r="R55" s="108">
        <v>4.4444444444444446</v>
      </c>
      <c r="S55" s="108">
        <v>4.4444444444444446</v>
      </c>
      <c r="T55" s="108">
        <v>4.4444444444444446</v>
      </c>
      <c r="U55" s="108">
        <v>4.4444444444444446</v>
      </c>
      <c r="V55" s="108">
        <v>4.4444444444444446</v>
      </c>
      <c r="W55" s="108">
        <v>4.4444444444444446</v>
      </c>
      <c r="X55" s="108">
        <v>4.4444444444444446</v>
      </c>
      <c r="Y55" s="108">
        <v>4.4444444444444446</v>
      </c>
      <c r="Z55" s="108">
        <v>4.4444444444444446</v>
      </c>
      <c r="AA55" s="108">
        <v>4.4444444444444446</v>
      </c>
      <c r="AB55" s="108">
        <v>4.4444444444444446</v>
      </c>
      <c r="AC55" s="108">
        <v>4.4444444444444446</v>
      </c>
      <c r="AD55" s="108">
        <v>4.4444444444444446</v>
      </c>
      <c r="AE55" s="108">
        <v>4.4444444444444446</v>
      </c>
      <c r="AF55" s="106">
        <v>5</v>
      </c>
      <c r="AG55" s="106"/>
      <c r="AH55" s="106"/>
      <c r="AI55" s="106"/>
      <c r="AJ55" s="106"/>
      <c r="AK55" s="106"/>
      <c r="AL55" s="106"/>
      <c r="AM55" s="106"/>
      <c r="AN55" s="106"/>
      <c r="AO55" s="106"/>
      <c r="AP55" s="106"/>
      <c r="AQ55" s="106"/>
      <c r="AR55" s="106"/>
      <c r="AS55" s="106"/>
      <c r="AT55" s="106"/>
      <c r="AU55" s="106"/>
      <c r="AV55" s="106"/>
      <c r="AW55" s="106"/>
      <c r="AX55" s="106"/>
      <c r="AY55" s="106"/>
      <c r="AZ55" s="106"/>
      <c r="BA55" s="106"/>
      <c r="BB55" s="106"/>
      <c r="BC55" s="106"/>
      <c r="BD55" s="106"/>
      <c r="BE55" s="106"/>
      <c r="BF55" s="106"/>
      <c r="BG55" s="106"/>
      <c r="BH55" s="106"/>
      <c r="BI55" s="106"/>
      <c r="BJ55" s="106"/>
      <c r="BK55" s="106"/>
      <c r="BL55" s="106"/>
      <c r="BM55" s="106"/>
      <c r="BN55" s="106"/>
      <c r="BO55" s="106"/>
      <c r="BP55" s="106"/>
      <c r="BQ55" s="106"/>
      <c r="BR55" s="106"/>
      <c r="BS55" s="106"/>
      <c r="BT55" s="106"/>
      <c r="BU55" s="106"/>
      <c r="BV55" s="106"/>
      <c r="BW55" s="106"/>
      <c r="BX55" s="106"/>
    </row>
    <row r="56" spans="2:76">
      <c r="B56" s="106" t="s">
        <v>195</v>
      </c>
      <c r="C56" s="106" t="s">
        <v>31</v>
      </c>
      <c r="D56" s="106" t="s">
        <v>105</v>
      </c>
      <c r="E56" s="106" t="s">
        <v>128</v>
      </c>
      <c r="F56" s="106" t="s">
        <v>201</v>
      </c>
      <c r="G56" s="106" t="s">
        <v>103</v>
      </c>
      <c r="H56" s="108">
        <v>-0.83333333333333326</v>
      </c>
      <c r="I56" s="108">
        <v>-0.83333333333333326</v>
      </c>
      <c r="J56" s="108">
        <v>-0.83333333333333326</v>
      </c>
      <c r="K56" s="108">
        <v>-0.83333333333333326</v>
      </c>
      <c r="L56" s="108">
        <v>-0.83333333333333326</v>
      </c>
      <c r="M56" s="108">
        <v>-0.83333333333333326</v>
      </c>
      <c r="N56" s="108">
        <v>-0.83333333333333326</v>
      </c>
      <c r="O56" s="108">
        <v>-0.83333333333333326</v>
      </c>
      <c r="P56" s="108">
        <v>-0.83333333333333326</v>
      </c>
      <c r="Q56" s="108">
        <v>-0.83333333333333326</v>
      </c>
      <c r="R56" s="108">
        <v>-0.83333333333333326</v>
      </c>
      <c r="S56" s="108">
        <v>-0.83333333333333326</v>
      </c>
      <c r="T56" s="108">
        <v>-0.83333333333333326</v>
      </c>
      <c r="U56" s="108">
        <v>-0.83333333333333326</v>
      </c>
      <c r="V56" s="108">
        <v>-0.83333333333333326</v>
      </c>
      <c r="W56" s="108">
        <v>-0.83333333333333326</v>
      </c>
      <c r="X56" s="108">
        <v>-0.83333333333333326</v>
      </c>
      <c r="Y56" s="108">
        <v>-0.83333333333333326</v>
      </c>
      <c r="Z56" s="108">
        <v>-0.83333333333333326</v>
      </c>
      <c r="AA56" s="108">
        <v>-0.83333333333333326</v>
      </c>
      <c r="AB56" s="108">
        <v>-0.83333333333333326</v>
      </c>
      <c r="AC56" s="108">
        <v>-0.83333333333333326</v>
      </c>
      <c r="AD56" s="108">
        <v>-0.83333333333333326</v>
      </c>
      <c r="AE56" s="108">
        <v>-0.83333333333333326</v>
      </c>
      <c r="AF56" s="106">
        <v>5</v>
      </c>
      <c r="AG56" s="106"/>
      <c r="AH56" s="106"/>
      <c r="AI56" s="106"/>
      <c r="AJ56" s="106"/>
      <c r="AK56" s="106"/>
      <c r="AL56" s="106"/>
      <c r="AM56" s="106"/>
      <c r="AN56" s="106"/>
      <c r="AO56" s="106"/>
      <c r="AP56" s="106"/>
      <c r="AQ56" s="106"/>
      <c r="AR56" s="106"/>
      <c r="AS56" s="106"/>
      <c r="AT56" s="106"/>
      <c r="AU56" s="106"/>
      <c r="AV56" s="106"/>
      <c r="AW56" s="106"/>
      <c r="AX56" s="106"/>
      <c r="AY56" s="106"/>
      <c r="AZ56" s="106"/>
      <c r="BA56" s="106"/>
      <c r="BB56" s="106"/>
      <c r="BC56" s="106"/>
      <c r="BD56" s="106"/>
      <c r="BE56" s="106"/>
      <c r="BF56" s="106"/>
      <c r="BG56" s="106"/>
      <c r="BH56" s="106"/>
      <c r="BI56" s="106"/>
      <c r="BJ56" s="106"/>
      <c r="BK56" s="106"/>
      <c r="BL56" s="106"/>
      <c r="BM56" s="106"/>
      <c r="BN56" s="106"/>
      <c r="BO56" s="106"/>
      <c r="BP56" s="106"/>
      <c r="BQ56" s="106"/>
      <c r="BR56" s="106"/>
      <c r="BS56" s="106"/>
      <c r="BT56" s="106"/>
      <c r="BU56" s="106"/>
      <c r="BV56" s="106"/>
      <c r="BW56" s="106"/>
      <c r="BX56" s="106"/>
    </row>
    <row r="57" spans="2:76">
      <c r="B57" s="106" t="s">
        <v>217</v>
      </c>
      <c r="C57" s="106" t="s">
        <v>220</v>
      </c>
      <c r="D57" s="106" t="s">
        <v>105</v>
      </c>
      <c r="E57" s="106" t="s">
        <v>128</v>
      </c>
      <c r="F57" s="106" t="s">
        <v>223</v>
      </c>
      <c r="G57" s="106" t="s">
        <v>103</v>
      </c>
      <c r="H57" s="108">
        <v>4.5992816958006832</v>
      </c>
      <c r="I57" s="108">
        <v>4.5992816958006841</v>
      </c>
      <c r="J57" s="108">
        <v>4.5992816958006832</v>
      </c>
      <c r="K57" s="108">
        <v>4.5992816958006832</v>
      </c>
      <c r="L57" s="108">
        <v>4.5992816958006832</v>
      </c>
      <c r="M57" s="108">
        <v>4.5992816958006832</v>
      </c>
      <c r="N57" s="108">
        <v>4.5992816958006815</v>
      </c>
      <c r="O57" s="108">
        <v>4.5992816958006815</v>
      </c>
      <c r="P57" s="108">
        <v>4.5992816958006832</v>
      </c>
      <c r="Q57" s="108">
        <v>4.5992816958006832</v>
      </c>
      <c r="R57" s="108">
        <v>4.5992816958006832</v>
      </c>
      <c r="S57" s="108">
        <v>5.2210719014114204</v>
      </c>
      <c r="T57" s="108">
        <v>4.5992816958006832</v>
      </c>
      <c r="U57" s="108">
        <v>4.5992816958006832</v>
      </c>
      <c r="V57" s="108">
        <v>4.5992816958006815</v>
      </c>
      <c r="W57" s="108">
        <v>4.5992816958006832</v>
      </c>
      <c r="X57" s="108">
        <v>4.5992816958006832</v>
      </c>
      <c r="Y57" s="108">
        <v>4.5992816958006832</v>
      </c>
      <c r="Z57" s="108">
        <v>4.5992816958006832</v>
      </c>
      <c r="AA57" s="108">
        <v>4.5992816958006832</v>
      </c>
      <c r="AB57" s="108">
        <v>4.5992816958006815</v>
      </c>
      <c r="AC57" s="108">
        <v>4.5992816958006815</v>
      </c>
      <c r="AD57" s="108">
        <v>4.5992816958006832</v>
      </c>
      <c r="AE57" s="108">
        <v>4.5992816958006815</v>
      </c>
      <c r="AF57" s="106">
        <v>5</v>
      </c>
      <c r="AG57" s="106"/>
      <c r="AH57" s="106"/>
      <c r="AI57" s="106"/>
      <c r="AJ57" s="106"/>
      <c r="AK57" s="106"/>
      <c r="AL57" s="106"/>
      <c r="AM57" s="106"/>
      <c r="AN57" s="106"/>
      <c r="AO57" s="106"/>
      <c r="AP57" s="106"/>
      <c r="AQ57" s="106"/>
      <c r="AR57" s="106"/>
      <c r="AS57" s="106"/>
      <c r="AT57" s="106"/>
      <c r="AU57" s="106"/>
      <c r="AV57" s="106"/>
      <c r="AW57" s="106"/>
      <c r="AX57" s="106"/>
      <c r="AY57" s="106"/>
      <c r="AZ57" s="106"/>
      <c r="BA57" s="106"/>
      <c r="BB57" s="106"/>
      <c r="BC57" s="106"/>
      <c r="BD57" s="106"/>
      <c r="BE57" s="106"/>
      <c r="BF57" s="106"/>
      <c r="BG57" s="106"/>
      <c r="BH57" s="106"/>
      <c r="BI57" s="106"/>
      <c r="BJ57" s="106"/>
      <c r="BK57" s="106"/>
      <c r="BL57" s="106"/>
      <c r="BM57" s="106"/>
      <c r="BN57" s="106"/>
      <c r="BO57" s="106"/>
      <c r="BP57" s="106"/>
      <c r="BQ57" s="106"/>
      <c r="BR57" s="106"/>
      <c r="BS57" s="106"/>
      <c r="BT57" s="106"/>
      <c r="BU57" s="106"/>
      <c r="BV57" s="106"/>
      <c r="BW57" s="106"/>
      <c r="BX57" s="106"/>
    </row>
    <row r="58" spans="2:76">
      <c r="B58" s="106" t="s">
        <v>218</v>
      </c>
      <c r="C58" s="106" t="s">
        <v>221</v>
      </c>
      <c r="D58" s="106" t="s">
        <v>105</v>
      </c>
      <c r="E58" s="106" t="s">
        <v>128</v>
      </c>
      <c r="F58" s="106" t="s">
        <v>223</v>
      </c>
      <c r="G58" s="106" t="s">
        <v>103</v>
      </c>
      <c r="H58" s="108">
        <v>4.3608004226850925</v>
      </c>
      <c r="I58" s="108">
        <v>4.3608004226850916</v>
      </c>
      <c r="J58" s="108">
        <v>4.3608004226850925</v>
      </c>
      <c r="K58" s="108">
        <v>4.3608004226850907</v>
      </c>
      <c r="L58" s="108">
        <v>4.3608004226850925</v>
      </c>
      <c r="M58" s="108">
        <v>4.3608004226850916</v>
      </c>
      <c r="N58" s="108">
        <v>4.3608004226850907</v>
      </c>
      <c r="O58" s="108">
        <v>4.3608004226850925</v>
      </c>
      <c r="P58" s="108">
        <v>4.3608004226850925</v>
      </c>
      <c r="Q58" s="108">
        <v>4.3608004226850916</v>
      </c>
      <c r="R58" s="108">
        <v>4.3608004226850925</v>
      </c>
      <c r="S58" s="108">
        <v>4.3608004226850925</v>
      </c>
      <c r="T58" s="108">
        <v>4.3608004226850907</v>
      </c>
      <c r="U58" s="108">
        <v>4.3608004226850916</v>
      </c>
      <c r="V58" s="108">
        <v>4.3608004226850925</v>
      </c>
      <c r="W58" s="108">
        <v>4.3608004226850907</v>
      </c>
      <c r="X58" s="108">
        <v>4.3608004226850907</v>
      </c>
      <c r="Y58" s="108">
        <v>4.3608004226850925</v>
      </c>
      <c r="Z58" s="108">
        <v>4.3608004226850916</v>
      </c>
      <c r="AA58" s="108">
        <v>4.3608004226850907</v>
      </c>
      <c r="AB58" s="108">
        <v>4.3608004226850916</v>
      </c>
      <c r="AC58" s="108">
        <v>4.3608004226850925</v>
      </c>
      <c r="AD58" s="108">
        <v>4.3608004226850916</v>
      </c>
      <c r="AE58" s="108">
        <v>4.3608004226850916</v>
      </c>
      <c r="AF58" s="106">
        <v>5</v>
      </c>
      <c r="AG58" s="106"/>
      <c r="AH58" s="106"/>
      <c r="AI58" s="106"/>
      <c r="AJ58" s="106"/>
      <c r="AK58" s="106"/>
      <c r="AL58" s="106"/>
      <c r="AM58" s="106"/>
      <c r="AN58" s="106"/>
      <c r="AO58" s="106"/>
      <c r="AP58" s="106"/>
      <c r="AQ58" s="106"/>
      <c r="AR58" s="106"/>
      <c r="AS58" s="106"/>
      <c r="AT58" s="106"/>
      <c r="AU58" s="106"/>
      <c r="AV58" s="106"/>
      <c r="AW58" s="106"/>
      <c r="AX58" s="106"/>
      <c r="AY58" s="106"/>
      <c r="AZ58" s="106"/>
      <c r="BA58" s="106"/>
      <c r="BB58" s="106"/>
      <c r="BC58" s="106"/>
      <c r="BD58" s="106"/>
      <c r="BE58" s="106"/>
      <c r="BF58" s="106"/>
      <c r="BG58" s="106"/>
      <c r="BH58" s="106"/>
      <c r="BI58" s="106"/>
      <c r="BJ58" s="106"/>
      <c r="BK58" s="106"/>
      <c r="BL58" s="106"/>
      <c r="BM58" s="106"/>
      <c r="BN58" s="106"/>
      <c r="BO58" s="106"/>
      <c r="BP58" s="106"/>
      <c r="BQ58" s="106"/>
      <c r="BR58" s="106"/>
      <c r="BS58" s="106"/>
      <c r="BT58" s="106"/>
      <c r="BU58" s="106"/>
      <c r="BV58" s="106"/>
      <c r="BW58" s="106"/>
      <c r="BX58" s="106"/>
    </row>
    <row r="59" spans="2:76">
      <c r="B59" s="106" t="s">
        <v>219</v>
      </c>
      <c r="C59" s="106" t="s">
        <v>222</v>
      </c>
      <c r="D59" s="106" t="s">
        <v>105</v>
      </c>
      <c r="E59" s="106" t="s">
        <v>128</v>
      </c>
      <c r="F59" s="106" t="s">
        <v>223</v>
      </c>
      <c r="G59" s="106" t="s">
        <v>103</v>
      </c>
      <c r="H59" s="108">
        <f>AVERAGE(H57,H58)</f>
        <v>4.4800410592428879</v>
      </c>
      <c r="I59" s="108">
        <f t="shared" ref="I59:AE59" si="0">AVERAGE(I57,I58)</f>
        <v>4.4800410592428879</v>
      </c>
      <c r="J59" s="108">
        <f t="shared" si="0"/>
        <v>4.4800410592428879</v>
      </c>
      <c r="K59" s="108">
        <f t="shared" si="0"/>
        <v>4.480041059242887</v>
      </c>
      <c r="L59" s="108">
        <f t="shared" si="0"/>
        <v>4.4800410592428879</v>
      </c>
      <c r="M59" s="108">
        <f t="shared" si="0"/>
        <v>4.4800410592428879</v>
      </c>
      <c r="N59" s="108">
        <f t="shared" si="0"/>
        <v>4.4800410592428861</v>
      </c>
      <c r="O59" s="108">
        <f t="shared" si="0"/>
        <v>4.480041059242887</v>
      </c>
      <c r="P59" s="108">
        <f t="shared" si="0"/>
        <v>4.4800410592428879</v>
      </c>
      <c r="Q59" s="108">
        <f t="shared" si="0"/>
        <v>4.4800410592428879</v>
      </c>
      <c r="R59" s="108">
        <f t="shared" si="0"/>
        <v>4.4800410592428879</v>
      </c>
      <c r="S59" s="108">
        <f t="shared" si="0"/>
        <v>4.790936162048256</v>
      </c>
      <c r="T59" s="108">
        <f t="shared" si="0"/>
        <v>4.480041059242887</v>
      </c>
      <c r="U59" s="108">
        <f t="shared" si="0"/>
        <v>4.4800410592428879</v>
      </c>
      <c r="V59" s="108">
        <f t="shared" si="0"/>
        <v>4.480041059242887</v>
      </c>
      <c r="W59" s="108">
        <f t="shared" si="0"/>
        <v>4.480041059242887</v>
      </c>
      <c r="X59" s="108">
        <f t="shared" si="0"/>
        <v>4.480041059242887</v>
      </c>
      <c r="Y59" s="108">
        <f t="shared" si="0"/>
        <v>4.4800410592428879</v>
      </c>
      <c r="Z59" s="108">
        <f t="shared" si="0"/>
        <v>4.4800410592428879</v>
      </c>
      <c r="AA59" s="108">
        <f t="shared" si="0"/>
        <v>4.480041059242887</v>
      </c>
      <c r="AB59" s="108">
        <f t="shared" si="0"/>
        <v>4.4800410592428861</v>
      </c>
      <c r="AC59" s="108">
        <f t="shared" si="0"/>
        <v>4.480041059242887</v>
      </c>
      <c r="AD59" s="108">
        <f t="shared" si="0"/>
        <v>4.4800410592428879</v>
      </c>
      <c r="AE59" s="108">
        <f t="shared" si="0"/>
        <v>4.4800410592428861</v>
      </c>
      <c r="AF59" s="106">
        <v>5</v>
      </c>
      <c r="AG59" s="106"/>
      <c r="AH59" s="106"/>
      <c r="AI59" s="106"/>
      <c r="AJ59" s="106"/>
      <c r="AK59" s="106"/>
      <c r="AL59" s="106"/>
      <c r="AM59" s="106"/>
      <c r="AN59" s="106"/>
      <c r="AO59" s="106"/>
      <c r="AP59" s="106"/>
      <c r="AQ59" s="106"/>
      <c r="AR59" s="106"/>
      <c r="AS59" s="106"/>
      <c r="AT59" s="106"/>
      <c r="AU59" s="106"/>
      <c r="AV59" s="106"/>
      <c r="AW59" s="106"/>
      <c r="AX59" s="106"/>
      <c r="AY59" s="106"/>
      <c r="AZ59" s="106"/>
      <c r="BA59" s="106"/>
      <c r="BB59" s="106"/>
      <c r="BC59" s="106"/>
      <c r="BD59" s="106"/>
      <c r="BE59" s="106"/>
      <c r="BF59" s="106"/>
      <c r="BG59" s="106"/>
      <c r="BH59" s="106"/>
      <c r="BI59" s="106"/>
      <c r="BJ59" s="106"/>
      <c r="BK59" s="106"/>
      <c r="BL59" s="106"/>
      <c r="BM59" s="106"/>
      <c r="BN59" s="106"/>
      <c r="BO59" s="106"/>
      <c r="BP59" s="106"/>
      <c r="BQ59" s="106"/>
      <c r="BR59" s="106"/>
      <c r="BS59" s="106"/>
      <c r="BT59" s="106"/>
      <c r="BU59" s="106"/>
      <c r="BV59" s="106"/>
      <c r="BW59" s="106"/>
      <c r="BX59" s="106"/>
    </row>
    <row r="60" spans="2:76">
      <c r="B60" s="106"/>
      <c r="C60" s="106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  <c r="AA60" s="106"/>
      <c r="AB60" s="106"/>
      <c r="AC60" s="106"/>
      <c r="AD60" s="106"/>
      <c r="AE60" s="106"/>
      <c r="AF60" s="106"/>
      <c r="AG60" s="106"/>
      <c r="AH60" s="106"/>
      <c r="AI60" s="106"/>
      <c r="AJ60" s="106"/>
      <c r="AK60" s="106"/>
      <c r="AL60" s="106"/>
      <c r="AM60" s="106"/>
      <c r="AN60" s="106"/>
      <c r="AO60" s="106"/>
      <c r="AP60" s="106"/>
      <c r="AQ60" s="106"/>
      <c r="AR60" s="106"/>
      <c r="AS60" s="106"/>
      <c r="AT60" s="106"/>
      <c r="AU60" s="106"/>
      <c r="AV60" s="106"/>
      <c r="AW60" s="106"/>
      <c r="AX60" s="106"/>
      <c r="AY60" s="106"/>
      <c r="AZ60" s="106"/>
      <c r="BA60" s="106"/>
      <c r="BB60" s="106"/>
      <c r="BC60" s="106"/>
      <c r="BD60" s="106"/>
      <c r="BE60" s="106"/>
      <c r="BF60" s="106"/>
      <c r="BG60" s="106"/>
      <c r="BH60" s="106"/>
      <c r="BI60" s="106"/>
      <c r="BJ60" s="106"/>
      <c r="BK60" s="106"/>
      <c r="BL60" s="106"/>
      <c r="BM60" s="106"/>
      <c r="BN60" s="106"/>
      <c r="BO60" s="106"/>
      <c r="BP60" s="106"/>
      <c r="BQ60" s="106"/>
      <c r="BR60" s="106"/>
      <c r="BS60" s="106"/>
      <c r="BT60" s="106"/>
      <c r="BU60" s="106"/>
      <c r="BV60" s="106"/>
      <c r="BW60" s="106"/>
      <c r="BX60" s="106"/>
    </row>
    <row r="61" spans="2:76">
      <c r="B61" s="106"/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  <c r="AA61" s="106"/>
      <c r="AB61" s="106"/>
      <c r="AC61" s="106"/>
      <c r="AD61" s="106"/>
      <c r="AE61" s="106"/>
      <c r="AF61" s="106"/>
      <c r="AG61" s="106"/>
      <c r="AH61" s="106"/>
      <c r="AI61" s="106"/>
      <c r="AJ61" s="106"/>
      <c r="AK61" s="106"/>
      <c r="AL61" s="106"/>
      <c r="AM61" s="106"/>
      <c r="AN61" s="106"/>
      <c r="AO61" s="106"/>
      <c r="AP61" s="106"/>
      <c r="AQ61" s="106"/>
      <c r="AR61" s="106"/>
      <c r="AS61" s="106"/>
      <c r="AT61" s="106"/>
      <c r="AU61" s="106"/>
      <c r="AV61" s="106"/>
      <c r="AW61" s="106"/>
      <c r="AX61" s="106"/>
      <c r="AY61" s="106"/>
      <c r="AZ61" s="106"/>
      <c r="BA61" s="106"/>
      <c r="BB61" s="106"/>
      <c r="BC61" s="106"/>
      <c r="BD61" s="106"/>
      <c r="BE61" s="106"/>
      <c r="BF61" s="106"/>
      <c r="BG61" s="106"/>
      <c r="BH61" s="106"/>
      <c r="BI61" s="106"/>
      <c r="BJ61" s="106"/>
      <c r="BK61" s="106"/>
      <c r="BL61" s="106"/>
      <c r="BM61" s="106"/>
      <c r="BN61" s="106"/>
      <c r="BO61" s="106"/>
      <c r="BP61" s="106"/>
      <c r="BQ61" s="106"/>
      <c r="BR61" s="106"/>
      <c r="BS61" s="106"/>
      <c r="BT61" s="106"/>
      <c r="BU61" s="106"/>
      <c r="BV61" s="106"/>
      <c r="BW61" s="106"/>
      <c r="BX61" s="106"/>
    </row>
    <row r="62" spans="2:76">
      <c r="B62" s="2" t="s">
        <v>224</v>
      </c>
      <c r="C62" s="2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  <c r="AA62" s="106"/>
      <c r="AB62" s="106"/>
      <c r="AC62" s="106"/>
      <c r="AD62" s="106"/>
      <c r="AE62" s="106"/>
      <c r="AF62" s="106"/>
      <c r="AG62" s="106"/>
      <c r="AH62" s="106"/>
      <c r="AI62" s="106"/>
      <c r="AJ62" s="106"/>
      <c r="AK62" s="106"/>
      <c r="AL62" s="106"/>
      <c r="AM62" s="106"/>
      <c r="AN62" s="106"/>
      <c r="AO62" s="106"/>
      <c r="AP62" s="106"/>
      <c r="AQ62" s="106"/>
      <c r="AR62" s="106"/>
      <c r="AS62" s="106"/>
      <c r="AT62" s="106"/>
      <c r="AU62" s="106"/>
      <c r="AV62" s="106"/>
      <c r="AW62" s="106"/>
      <c r="AX62" s="106"/>
      <c r="AY62" s="106"/>
      <c r="AZ62" s="106"/>
      <c r="BA62" s="106"/>
      <c r="BB62" s="106"/>
      <c r="BC62" s="106"/>
      <c r="BD62" s="106"/>
      <c r="BE62" s="106"/>
      <c r="BF62" s="106"/>
      <c r="BG62" s="106"/>
      <c r="BH62" s="106"/>
      <c r="BI62" s="106"/>
      <c r="BJ62" s="106"/>
      <c r="BK62" s="106"/>
      <c r="BL62" s="106"/>
      <c r="BM62" s="106"/>
      <c r="BN62" s="106"/>
      <c r="BO62" s="106"/>
      <c r="BP62" s="106"/>
      <c r="BQ62" s="106"/>
      <c r="BR62" s="106"/>
      <c r="BS62" s="106"/>
      <c r="BT62" s="106"/>
      <c r="BU62" s="106"/>
      <c r="BV62" s="106"/>
      <c r="BW62" s="106"/>
      <c r="BX62" s="106"/>
    </row>
    <row r="63" spans="2:76" ht="20" customHeight="1">
      <c r="B63" s="137" t="s">
        <v>90</v>
      </c>
      <c r="C63" s="132"/>
      <c r="D63" s="132"/>
      <c r="E63" s="132"/>
      <c r="F63" s="132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  <c r="AA63" s="133"/>
      <c r="AB63" s="133"/>
      <c r="AC63" s="133"/>
      <c r="AD63" s="133"/>
      <c r="AE63" s="134"/>
      <c r="AF63" s="132"/>
      <c r="AG63" s="135"/>
      <c r="AH63" s="135"/>
      <c r="AI63" s="106"/>
      <c r="AJ63" s="106"/>
      <c r="AK63" s="106"/>
      <c r="AL63" s="106"/>
      <c r="AM63" s="106"/>
      <c r="AN63" s="106"/>
      <c r="AO63" s="106"/>
      <c r="AP63" s="106"/>
      <c r="AQ63" s="106"/>
      <c r="AR63" s="106"/>
      <c r="AS63" s="106"/>
      <c r="AT63" s="106"/>
      <c r="AU63" s="106"/>
      <c r="AV63" s="106"/>
      <c r="AW63" s="106"/>
      <c r="AX63" s="106"/>
      <c r="AY63" s="106"/>
      <c r="AZ63" s="106"/>
      <c r="BA63" s="106"/>
      <c r="BB63" s="106"/>
      <c r="BC63" s="106"/>
      <c r="BD63" s="106"/>
      <c r="BE63" s="106"/>
      <c r="BF63" s="106"/>
      <c r="BG63" s="106"/>
      <c r="BH63" s="106"/>
      <c r="BI63" s="106"/>
      <c r="BJ63" s="106"/>
      <c r="BK63" s="106"/>
      <c r="BL63" s="106"/>
      <c r="BM63" s="106"/>
      <c r="BN63" s="106"/>
      <c r="BO63" s="106"/>
      <c r="BP63" s="106"/>
      <c r="BQ63" s="106"/>
      <c r="BR63" s="106"/>
      <c r="BS63" s="106"/>
      <c r="BT63" s="106"/>
      <c r="BU63" s="106"/>
      <c r="BV63" s="106"/>
      <c r="BW63" s="106"/>
      <c r="BX63" s="106"/>
    </row>
    <row r="64" spans="2:76" ht="20" customHeight="1" thickBot="1">
      <c r="B64" s="129" t="s">
        <v>4</v>
      </c>
      <c r="C64" s="130" t="s">
        <v>91</v>
      </c>
      <c r="D64" s="130" t="s">
        <v>3</v>
      </c>
      <c r="E64" s="130" t="s">
        <v>97</v>
      </c>
      <c r="F64" s="130" t="s">
        <v>92</v>
      </c>
      <c r="G64" s="131">
        <v>2012</v>
      </c>
      <c r="H64" s="131">
        <v>2013</v>
      </c>
      <c r="I64" s="131">
        <v>2014</v>
      </c>
      <c r="J64" s="131">
        <v>2015</v>
      </c>
      <c r="K64" s="131">
        <v>2016</v>
      </c>
      <c r="L64" s="131">
        <v>2017</v>
      </c>
      <c r="M64" s="131">
        <v>2018</v>
      </c>
      <c r="N64" s="131">
        <v>2019</v>
      </c>
      <c r="O64" s="131">
        <v>2020</v>
      </c>
      <c r="P64" s="131">
        <v>2021</v>
      </c>
      <c r="Q64" s="131">
        <v>2022</v>
      </c>
      <c r="R64" s="131">
        <v>2023</v>
      </c>
      <c r="S64" s="131">
        <v>2024</v>
      </c>
      <c r="T64" s="131">
        <v>2025</v>
      </c>
      <c r="U64" s="131">
        <v>2026</v>
      </c>
      <c r="V64" s="131">
        <v>2027</v>
      </c>
      <c r="W64" s="131">
        <v>2028</v>
      </c>
      <c r="X64" s="131">
        <v>2029</v>
      </c>
      <c r="Y64" s="131">
        <v>2030</v>
      </c>
      <c r="Z64" s="131">
        <v>2031</v>
      </c>
      <c r="AA64" s="131">
        <v>2032</v>
      </c>
      <c r="AB64" s="131">
        <v>2033</v>
      </c>
      <c r="AC64" s="131">
        <v>2034</v>
      </c>
      <c r="AD64" s="131">
        <v>2035</v>
      </c>
      <c r="AE64" s="131">
        <v>2050</v>
      </c>
      <c r="AF64" s="131">
        <v>2060</v>
      </c>
      <c r="AG64" s="131">
        <v>2070</v>
      </c>
      <c r="AH64" s="131">
        <v>0</v>
      </c>
      <c r="AI64" s="106"/>
      <c r="AJ64" s="106"/>
      <c r="AK64" s="106"/>
      <c r="AL64" s="106"/>
      <c r="AM64" s="106"/>
      <c r="AN64" s="106"/>
      <c r="AO64" s="106"/>
      <c r="AP64" s="106"/>
      <c r="AQ64" s="106"/>
      <c r="AR64" s="106"/>
      <c r="AS64" s="106"/>
      <c r="AT64" s="106"/>
      <c r="AU64" s="106"/>
      <c r="AV64" s="106"/>
      <c r="AW64" s="106"/>
      <c r="AX64" s="106"/>
      <c r="AY64" s="106"/>
      <c r="AZ64" s="106"/>
      <c r="BA64" s="106"/>
      <c r="BB64" s="106"/>
      <c r="BC64" s="106"/>
      <c r="BD64" s="106"/>
      <c r="BE64" s="106"/>
      <c r="BF64" s="106"/>
      <c r="BG64" s="106"/>
      <c r="BH64" s="106"/>
      <c r="BI64" s="106"/>
      <c r="BJ64" s="106"/>
      <c r="BK64" s="106"/>
      <c r="BL64" s="106"/>
      <c r="BM64" s="106"/>
      <c r="BN64" s="106"/>
      <c r="BO64" s="106"/>
      <c r="BP64" s="106"/>
      <c r="BQ64" s="106"/>
      <c r="BR64" s="106"/>
      <c r="BS64" s="106"/>
      <c r="BT64" s="106"/>
      <c r="BU64" s="106"/>
      <c r="BV64" s="106"/>
      <c r="BW64" s="106"/>
      <c r="BX64" s="106"/>
    </row>
    <row r="65" spans="2:76" ht="19.5" customHeight="1">
      <c r="B65" s="132" t="s">
        <v>217</v>
      </c>
      <c r="C65" s="132" t="s">
        <v>220</v>
      </c>
      <c r="D65" s="132" t="s">
        <v>5</v>
      </c>
      <c r="E65" s="132" t="s">
        <v>223</v>
      </c>
      <c r="F65" s="132" t="s">
        <v>1</v>
      </c>
      <c r="G65" s="136">
        <v>1.1911338087293393E-2</v>
      </c>
      <c r="H65" s="136">
        <v>1.2179490171973664E-2</v>
      </c>
      <c r="I65" s="136">
        <v>1.2447642256653936E-2</v>
      </c>
      <c r="J65" s="136">
        <v>1.2715794341334212E-2</v>
      </c>
      <c r="K65" s="136">
        <v>1.3113476459391198E-2</v>
      </c>
      <c r="L65" s="136">
        <v>1.3238489156130477E-2</v>
      </c>
      <c r="M65" s="136">
        <v>1.3472822090089003E-2</v>
      </c>
      <c r="N65" s="136">
        <v>1.3787269605952142E-2</v>
      </c>
      <c r="O65" s="135">
        <v>0</v>
      </c>
      <c r="P65" s="135">
        <v>0</v>
      </c>
      <c r="Q65" s="135">
        <v>0</v>
      </c>
      <c r="R65" s="135">
        <v>0</v>
      </c>
      <c r="S65" s="135">
        <v>0</v>
      </c>
      <c r="T65" s="135">
        <v>1.4999999999999999E-2</v>
      </c>
      <c r="U65" s="135">
        <v>0</v>
      </c>
      <c r="V65" s="135">
        <v>0</v>
      </c>
      <c r="W65" s="135">
        <v>0</v>
      </c>
      <c r="X65" s="135">
        <v>0</v>
      </c>
      <c r="Y65" s="135">
        <v>0.02</v>
      </c>
      <c r="Z65" s="135">
        <v>0</v>
      </c>
      <c r="AA65" s="135">
        <v>0</v>
      </c>
      <c r="AB65" s="135">
        <v>0</v>
      </c>
      <c r="AC65" s="135">
        <v>0</v>
      </c>
      <c r="AD65" s="135">
        <v>2.5000000000000001E-2</v>
      </c>
      <c r="AE65" s="135">
        <v>0.03</v>
      </c>
      <c r="AF65" s="135">
        <v>0.04</v>
      </c>
      <c r="AG65" s="135">
        <v>0.05</v>
      </c>
      <c r="AH65" s="135">
        <v>5</v>
      </c>
      <c r="AI65" s="106"/>
      <c r="AJ65" s="106"/>
      <c r="AK65" s="106"/>
      <c r="AL65" s="106"/>
      <c r="AM65" s="106"/>
      <c r="AN65" s="106"/>
      <c r="AO65" s="106"/>
      <c r="AP65" s="106"/>
      <c r="AQ65" s="106"/>
      <c r="AR65" s="106"/>
      <c r="AS65" s="106"/>
      <c r="AT65" s="106"/>
      <c r="AU65" s="106"/>
      <c r="AV65" s="106"/>
      <c r="AW65" s="106"/>
      <c r="AX65" s="106"/>
      <c r="AY65" s="106"/>
      <c r="AZ65" s="106"/>
      <c r="BA65" s="106"/>
      <c r="BB65" s="106"/>
      <c r="BC65" s="106"/>
      <c r="BD65" s="106"/>
      <c r="BE65" s="106"/>
      <c r="BF65" s="106"/>
      <c r="BG65" s="106"/>
      <c r="BH65" s="106"/>
      <c r="BI65" s="106"/>
      <c r="BJ65" s="106"/>
      <c r="BK65" s="106"/>
      <c r="BL65" s="106"/>
      <c r="BM65" s="106"/>
      <c r="BN65" s="106"/>
      <c r="BO65" s="106"/>
      <c r="BP65" s="106"/>
      <c r="BQ65" s="106"/>
      <c r="BR65" s="106"/>
      <c r="BS65" s="106"/>
      <c r="BT65" s="106"/>
      <c r="BU65" s="106"/>
      <c r="BV65" s="106"/>
      <c r="BW65" s="106"/>
      <c r="BX65" s="106"/>
    </row>
    <row r="66" spans="2:76" ht="30" customHeight="1">
      <c r="B66" s="135" t="s">
        <v>218</v>
      </c>
      <c r="C66" s="135" t="s">
        <v>225</v>
      </c>
      <c r="D66" s="132" t="s">
        <v>5</v>
      </c>
      <c r="E66" s="132" t="s">
        <v>223</v>
      </c>
      <c r="F66" s="132" t="s">
        <v>1</v>
      </c>
      <c r="G66" s="135">
        <v>0.33720455319060177</v>
      </c>
      <c r="H66" s="135">
        <v>0.33438581454753985</v>
      </c>
      <c r="I66" s="135">
        <v>0.33156707590447787</v>
      </c>
      <c r="J66" s="135">
        <v>0.328748337261416</v>
      </c>
      <c r="K66" s="135">
        <v>0.32919267522984225</v>
      </c>
      <c r="L66" s="135">
        <v>0.33168744867032962</v>
      </c>
      <c r="M66" s="135">
        <v>0.33361480053192533</v>
      </c>
      <c r="N66" s="135">
        <v>0.33491993879513937</v>
      </c>
      <c r="O66" s="135">
        <v>0.33579369667632536</v>
      </c>
      <c r="P66" s="135">
        <v>0.3363277905999475</v>
      </c>
      <c r="Q66" s="135">
        <v>0.33658233419335487</v>
      </c>
      <c r="R66" s="135">
        <v>0.60720000000000007</v>
      </c>
      <c r="S66" s="135">
        <v>0.60720000000000007</v>
      </c>
      <c r="T66" s="135">
        <v>0.60720000000000007</v>
      </c>
      <c r="U66" s="135">
        <v>0</v>
      </c>
      <c r="V66" s="135">
        <v>0</v>
      </c>
      <c r="W66" s="135">
        <v>0</v>
      </c>
      <c r="X66" s="135">
        <v>0</v>
      </c>
      <c r="Y66" s="135">
        <v>0.62520000000000009</v>
      </c>
      <c r="Z66" s="135">
        <v>0</v>
      </c>
      <c r="AA66" s="135">
        <v>0</v>
      </c>
      <c r="AB66" s="135">
        <v>0</v>
      </c>
      <c r="AC66" s="135">
        <v>0</v>
      </c>
      <c r="AD66" s="135">
        <v>0.62520000000000009</v>
      </c>
      <c r="AE66" s="135">
        <v>0.62520000000000009</v>
      </c>
      <c r="AF66" s="135">
        <v>0.8</v>
      </c>
      <c r="AG66" s="135">
        <v>1</v>
      </c>
      <c r="AH66" s="135">
        <v>5</v>
      </c>
      <c r="AI66" s="106"/>
      <c r="AJ66" s="106"/>
      <c r="AK66" s="106"/>
      <c r="AL66" s="106"/>
      <c r="AM66" s="106"/>
      <c r="AN66" s="106"/>
      <c r="AO66" s="106"/>
      <c r="AP66" s="106"/>
      <c r="AQ66" s="106"/>
      <c r="AR66" s="106"/>
      <c r="AS66" s="106"/>
      <c r="AT66" s="106"/>
      <c r="AU66" s="106"/>
      <c r="AV66" s="106"/>
      <c r="AW66" s="106"/>
      <c r="AX66" s="106"/>
      <c r="AY66" s="106"/>
      <c r="AZ66" s="106"/>
      <c r="BA66" s="106"/>
      <c r="BB66" s="106"/>
      <c r="BC66" s="106"/>
      <c r="BD66" s="106"/>
      <c r="BE66" s="106"/>
      <c r="BF66" s="106"/>
      <c r="BG66" s="106"/>
      <c r="BH66" s="106"/>
      <c r="BI66" s="106"/>
      <c r="BJ66" s="106"/>
      <c r="BK66" s="106"/>
      <c r="BL66" s="106"/>
      <c r="BM66" s="106"/>
      <c r="BN66" s="106"/>
      <c r="BO66" s="106"/>
      <c r="BP66" s="106"/>
      <c r="BQ66" s="106"/>
      <c r="BR66" s="106"/>
      <c r="BS66" s="106"/>
      <c r="BT66" s="106"/>
      <c r="BU66" s="106"/>
      <c r="BV66" s="106"/>
      <c r="BW66" s="106"/>
      <c r="BX66" s="106"/>
    </row>
    <row r="67" spans="2:76" ht="20" customHeight="1">
      <c r="B67" s="135" t="s">
        <v>219</v>
      </c>
      <c r="C67" s="135" t="s">
        <v>226</v>
      </c>
      <c r="D67" s="132" t="s">
        <v>5</v>
      </c>
      <c r="E67" s="132" t="s">
        <v>223</v>
      </c>
      <c r="F67" s="132" t="s">
        <v>1</v>
      </c>
      <c r="G67" s="135">
        <v>0.1</v>
      </c>
      <c r="H67" s="135"/>
      <c r="I67" s="135"/>
      <c r="J67" s="135"/>
      <c r="K67" s="135"/>
      <c r="L67" s="135"/>
      <c r="M67" s="135"/>
      <c r="N67" s="135"/>
      <c r="O67" s="135">
        <v>0.15</v>
      </c>
      <c r="P67" s="135"/>
      <c r="Q67" s="135"/>
      <c r="R67" s="135"/>
      <c r="S67" s="135"/>
      <c r="T67" s="135">
        <v>0.15</v>
      </c>
      <c r="U67" s="135"/>
      <c r="V67" s="135"/>
      <c r="W67" s="135"/>
      <c r="X67" s="135"/>
      <c r="Y67" s="135">
        <v>0.2</v>
      </c>
      <c r="Z67" s="135"/>
      <c r="AA67" s="135"/>
      <c r="AB67" s="135"/>
      <c r="AC67" s="135"/>
      <c r="AD67" s="135">
        <v>0.25</v>
      </c>
      <c r="AE67" s="135"/>
      <c r="AF67" s="135"/>
      <c r="AG67" s="135">
        <v>0.3</v>
      </c>
      <c r="AH67" s="135">
        <v>5</v>
      </c>
      <c r="AI67" s="106"/>
      <c r="AJ67" s="106"/>
      <c r="AK67" s="106"/>
      <c r="AL67" s="106"/>
      <c r="AM67" s="106"/>
      <c r="AN67" s="106"/>
      <c r="AO67" s="106"/>
      <c r="AP67" s="106"/>
      <c r="AQ67" s="106"/>
      <c r="AR67" s="106"/>
      <c r="AS67" s="106"/>
      <c r="AT67" s="106"/>
      <c r="AU67" s="106"/>
      <c r="AV67" s="106"/>
      <c r="AW67" s="106"/>
      <c r="AX67" s="106"/>
      <c r="AY67" s="106"/>
      <c r="AZ67" s="106"/>
      <c r="BA67" s="106"/>
      <c r="BB67" s="106"/>
      <c r="BC67" s="106"/>
      <c r="BD67" s="106"/>
      <c r="BE67" s="106"/>
      <c r="BF67" s="106"/>
      <c r="BG67" s="106"/>
      <c r="BH67" s="106"/>
      <c r="BI67" s="106"/>
      <c r="BJ67" s="106"/>
      <c r="BK67" s="106"/>
      <c r="BL67" s="106"/>
      <c r="BM67" s="106"/>
      <c r="BN67" s="106"/>
      <c r="BO67" s="106"/>
      <c r="BP67" s="106"/>
      <c r="BQ67" s="106"/>
      <c r="BR67" s="106"/>
      <c r="BS67" s="106"/>
      <c r="BT67" s="106"/>
      <c r="BU67" s="106"/>
      <c r="BV67" s="106"/>
      <c r="BW67" s="106"/>
      <c r="BX67" s="106"/>
    </row>
    <row r="68" spans="2:76" ht="20" customHeight="1">
      <c r="B68" s="135"/>
      <c r="C68" s="135"/>
      <c r="D68" s="135"/>
      <c r="E68" s="135"/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5"/>
      <c r="Q68" s="135"/>
      <c r="R68" s="135"/>
      <c r="S68" s="135"/>
      <c r="T68" s="135"/>
      <c r="U68" s="135"/>
      <c r="V68" s="135"/>
      <c r="W68" s="135"/>
      <c r="X68" s="135"/>
      <c r="Y68" s="135"/>
      <c r="Z68" s="135"/>
      <c r="AA68" s="135"/>
      <c r="AB68" s="135"/>
      <c r="AC68" s="135"/>
      <c r="AD68" s="135"/>
      <c r="AE68" s="135"/>
      <c r="AF68" s="135"/>
      <c r="AG68" s="135"/>
      <c r="AH68" s="135"/>
      <c r="AI68" s="106"/>
      <c r="AJ68" s="106"/>
      <c r="AK68" s="106"/>
      <c r="AL68" s="106"/>
      <c r="AM68" s="106"/>
      <c r="AN68" s="106"/>
      <c r="AO68" s="106"/>
      <c r="AP68" s="106"/>
      <c r="AQ68" s="106"/>
      <c r="AR68" s="106"/>
      <c r="AS68" s="106"/>
      <c r="AT68" s="106"/>
      <c r="AU68" s="106"/>
      <c r="AV68" s="106"/>
      <c r="AW68" s="106"/>
      <c r="AX68" s="106"/>
      <c r="AY68" s="106"/>
      <c r="AZ68" s="106"/>
      <c r="BA68" s="106"/>
      <c r="BB68" s="106"/>
      <c r="BC68" s="106"/>
      <c r="BD68" s="106"/>
      <c r="BE68" s="106"/>
      <c r="BF68" s="106"/>
      <c r="BG68" s="106"/>
      <c r="BH68" s="106"/>
      <c r="BI68" s="106"/>
      <c r="BJ68" s="106"/>
      <c r="BK68" s="106"/>
      <c r="BL68" s="106"/>
      <c r="BM68" s="106"/>
      <c r="BN68" s="106"/>
      <c r="BO68" s="106"/>
      <c r="BP68" s="106"/>
      <c r="BQ68" s="106"/>
      <c r="BR68" s="106"/>
      <c r="BS68" s="106"/>
      <c r="BT68" s="106"/>
      <c r="BU68" s="106"/>
      <c r="BV68" s="106"/>
      <c r="BW68" s="106"/>
      <c r="BX68" s="106"/>
    </row>
    <row r="69" spans="2:76" ht="20" customHeight="1">
      <c r="B69" s="137" t="s">
        <v>109</v>
      </c>
      <c r="C69" s="132"/>
      <c r="D69" s="132"/>
      <c r="E69" s="132"/>
      <c r="F69" s="132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  <c r="AA69" s="133"/>
      <c r="AB69" s="133"/>
      <c r="AC69" s="133"/>
      <c r="AD69" s="133"/>
      <c r="AE69" s="134"/>
      <c r="AF69" s="132"/>
      <c r="AG69" s="135"/>
      <c r="AH69" s="135"/>
      <c r="AI69" s="106"/>
      <c r="AJ69" s="106"/>
      <c r="AK69" s="106"/>
      <c r="AL69" s="106"/>
      <c r="AM69" s="106"/>
      <c r="AN69" s="106"/>
      <c r="AO69" s="106"/>
      <c r="AP69" s="106"/>
      <c r="AQ69" s="106"/>
      <c r="AR69" s="106"/>
      <c r="AS69" s="106"/>
      <c r="AT69" s="106"/>
      <c r="AU69" s="106"/>
      <c r="AV69" s="106"/>
      <c r="AW69" s="106"/>
      <c r="AX69" s="106"/>
      <c r="AY69" s="106"/>
      <c r="AZ69" s="106"/>
      <c r="BA69" s="106"/>
      <c r="BB69" s="106"/>
      <c r="BC69" s="106"/>
      <c r="BD69" s="106"/>
      <c r="BE69" s="106"/>
      <c r="BF69" s="106"/>
      <c r="BG69" s="106"/>
      <c r="BH69" s="106"/>
      <c r="BI69" s="106"/>
      <c r="BJ69" s="106"/>
      <c r="BK69" s="106"/>
      <c r="BL69" s="106"/>
      <c r="BM69" s="106"/>
      <c r="BN69" s="106"/>
      <c r="BO69" s="106"/>
      <c r="BP69" s="106"/>
      <c r="BQ69" s="106"/>
      <c r="BR69" s="106"/>
      <c r="BS69" s="106"/>
      <c r="BT69" s="106"/>
      <c r="BU69" s="106"/>
      <c r="BV69" s="106"/>
      <c r="BW69" s="106"/>
      <c r="BX69" s="106"/>
    </row>
    <row r="70" spans="2:76" ht="20" customHeight="1" thickBot="1">
      <c r="B70" s="129" t="s">
        <v>4</v>
      </c>
      <c r="C70" s="130" t="s">
        <v>91</v>
      </c>
      <c r="D70" s="130" t="s">
        <v>3</v>
      </c>
      <c r="E70" s="130" t="s">
        <v>97</v>
      </c>
      <c r="F70" s="130" t="s">
        <v>92</v>
      </c>
      <c r="G70" s="131">
        <v>2012</v>
      </c>
      <c r="H70" s="131">
        <v>2013</v>
      </c>
      <c r="I70" s="131">
        <v>2014</v>
      </c>
      <c r="J70" s="131">
        <v>2015</v>
      </c>
      <c r="K70" s="131">
        <v>2016</v>
      </c>
      <c r="L70" s="131">
        <v>2017</v>
      </c>
      <c r="M70" s="131">
        <v>2018</v>
      </c>
      <c r="N70" s="131">
        <v>2019</v>
      </c>
      <c r="O70" s="131">
        <v>2020</v>
      </c>
      <c r="P70" s="131">
        <v>2021</v>
      </c>
      <c r="Q70" s="131">
        <v>2022</v>
      </c>
      <c r="R70" s="131">
        <v>2023</v>
      </c>
      <c r="S70" s="131">
        <v>2024</v>
      </c>
      <c r="T70" s="131">
        <v>2025</v>
      </c>
      <c r="U70" s="131">
        <v>2026</v>
      </c>
      <c r="V70" s="131">
        <v>2027</v>
      </c>
      <c r="W70" s="131">
        <v>2028</v>
      </c>
      <c r="X70" s="131">
        <v>2029</v>
      </c>
      <c r="Y70" s="131">
        <v>2030</v>
      </c>
      <c r="Z70" s="131">
        <v>2031</v>
      </c>
      <c r="AA70" s="131">
        <v>2032</v>
      </c>
      <c r="AB70" s="131">
        <v>2033</v>
      </c>
      <c r="AC70" s="131">
        <v>2034</v>
      </c>
      <c r="AD70" s="131">
        <v>2035</v>
      </c>
      <c r="AE70" s="131">
        <v>2050</v>
      </c>
      <c r="AF70" s="131">
        <v>2060</v>
      </c>
      <c r="AG70" s="131">
        <v>2070</v>
      </c>
      <c r="AH70" s="131">
        <v>0</v>
      </c>
      <c r="AI70" s="106"/>
      <c r="AJ70" s="106"/>
      <c r="AK70" s="106"/>
      <c r="AL70" s="106"/>
      <c r="AM70" s="106"/>
      <c r="AN70" s="106"/>
      <c r="AO70" s="106"/>
      <c r="AP70" s="106"/>
      <c r="AQ70" s="106"/>
      <c r="AR70" s="106"/>
      <c r="AS70" s="106"/>
      <c r="AT70" s="106"/>
      <c r="AU70" s="106"/>
      <c r="AV70" s="106"/>
      <c r="AW70" s="106"/>
      <c r="AX70" s="106"/>
      <c r="AY70" s="106"/>
      <c r="AZ70" s="106"/>
      <c r="BA70" s="106"/>
      <c r="BB70" s="106"/>
      <c r="BC70" s="106"/>
      <c r="BD70" s="106"/>
      <c r="BE70" s="106"/>
      <c r="BF70" s="106"/>
      <c r="BG70" s="106"/>
      <c r="BH70" s="106"/>
      <c r="BI70" s="106"/>
      <c r="BJ70" s="106"/>
      <c r="BK70" s="106"/>
      <c r="BL70" s="106"/>
      <c r="BM70" s="106"/>
      <c r="BN70" s="106"/>
      <c r="BO70" s="106"/>
      <c r="BP70" s="106"/>
      <c r="BQ70" s="106"/>
      <c r="BR70" s="106"/>
      <c r="BS70" s="106"/>
      <c r="BT70" s="106"/>
      <c r="BU70" s="106"/>
      <c r="BV70" s="106"/>
      <c r="BW70" s="106"/>
      <c r="BX70" s="106"/>
    </row>
    <row r="71" spans="2:76" ht="20" customHeight="1">
      <c r="B71" s="132" t="s">
        <v>217</v>
      </c>
      <c r="C71" s="132" t="s">
        <v>220</v>
      </c>
      <c r="D71" s="132" t="s">
        <v>5</v>
      </c>
      <c r="E71" s="132" t="s">
        <v>223</v>
      </c>
      <c r="F71" s="132" t="s">
        <v>1</v>
      </c>
      <c r="G71" s="136">
        <v>1.1911338087293393E-2</v>
      </c>
      <c r="H71" s="136">
        <v>1.2179490171973664E-2</v>
      </c>
      <c r="I71" s="136">
        <v>1.2447642256653936E-2</v>
      </c>
      <c r="J71" s="136">
        <v>1.2715794341334212E-2</v>
      </c>
      <c r="K71" s="136">
        <v>1.3113476459391198E-2</v>
      </c>
      <c r="L71" s="136">
        <v>1.3238489156130477E-2</v>
      </c>
      <c r="M71" s="136">
        <v>1.3472822090089003E-2</v>
      </c>
      <c r="N71" s="136">
        <v>1.3787269605952142E-2</v>
      </c>
      <c r="O71" s="135">
        <v>0</v>
      </c>
      <c r="P71" s="135">
        <v>0</v>
      </c>
      <c r="Q71" s="135">
        <v>0</v>
      </c>
      <c r="R71" s="135">
        <v>0</v>
      </c>
      <c r="S71" s="135">
        <v>0</v>
      </c>
      <c r="T71" s="135">
        <v>1.4999999999999999E-2</v>
      </c>
      <c r="U71" s="135">
        <v>0</v>
      </c>
      <c r="V71" s="135">
        <v>0</v>
      </c>
      <c r="W71" s="135">
        <v>0</v>
      </c>
      <c r="X71" s="135">
        <v>0</v>
      </c>
      <c r="Y71" s="135">
        <v>0.02</v>
      </c>
      <c r="Z71" s="135">
        <v>0</v>
      </c>
      <c r="AA71" s="135">
        <v>0</v>
      </c>
      <c r="AB71" s="135">
        <v>0</v>
      </c>
      <c r="AC71" s="135">
        <v>0</v>
      </c>
      <c r="AD71" s="135">
        <v>2.5000000000000001E-2</v>
      </c>
      <c r="AE71" s="135"/>
      <c r="AF71" s="135"/>
      <c r="AG71" s="135">
        <v>0.08</v>
      </c>
      <c r="AH71" s="135">
        <v>5</v>
      </c>
      <c r="AI71" s="106"/>
      <c r="AJ71" s="106"/>
      <c r="AK71" s="106"/>
      <c r="AL71" s="106"/>
      <c r="AM71" s="106"/>
      <c r="AN71" s="106"/>
      <c r="AO71" s="106"/>
      <c r="AP71" s="106"/>
      <c r="AQ71" s="106"/>
      <c r="AR71" s="106"/>
      <c r="AS71" s="106"/>
      <c r="AT71" s="106"/>
      <c r="AU71" s="106"/>
      <c r="AV71" s="106"/>
      <c r="AW71" s="106"/>
      <c r="AX71" s="106"/>
      <c r="AY71" s="106"/>
      <c r="AZ71" s="106"/>
      <c r="BA71" s="106"/>
      <c r="BB71" s="106"/>
      <c r="BC71" s="106"/>
      <c r="BD71" s="106"/>
      <c r="BE71" s="106"/>
      <c r="BF71" s="106"/>
      <c r="BG71" s="106"/>
      <c r="BH71" s="106"/>
      <c r="BI71" s="106"/>
      <c r="BJ71" s="106"/>
      <c r="BK71" s="106"/>
      <c r="BL71" s="106"/>
      <c r="BM71" s="106"/>
      <c r="BN71" s="106"/>
      <c r="BO71" s="106"/>
      <c r="BP71" s="106"/>
      <c r="BQ71" s="106"/>
      <c r="BR71" s="106"/>
      <c r="BS71" s="106"/>
      <c r="BT71" s="106"/>
      <c r="BU71" s="106"/>
      <c r="BV71" s="106"/>
      <c r="BW71" s="106"/>
      <c r="BX71" s="106"/>
    </row>
    <row r="72" spans="2:76" ht="20" customHeight="1">
      <c r="B72" s="135" t="s">
        <v>218</v>
      </c>
      <c r="C72" s="135" t="s">
        <v>225</v>
      </c>
      <c r="D72" s="132" t="s">
        <v>5</v>
      </c>
      <c r="E72" s="132" t="s">
        <v>223</v>
      </c>
      <c r="F72" s="132" t="s">
        <v>1</v>
      </c>
      <c r="G72" s="135">
        <v>0.33720455319060177</v>
      </c>
      <c r="H72" s="135">
        <v>0.33438581454753985</v>
      </c>
      <c r="I72" s="135">
        <v>0.33156707590447787</v>
      </c>
      <c r="J72" s="135">
        <v>0.328748337261416</v>
      </c>
      <c r="K72" s="135">
        <v>0.32919267522984225</v>
      </c>
      <c r="L72" s="135">
        <v>0.33168744867032962</v>
      </c>
      <c r="M72" s="135">
        <v>0.33361480053192533</v>
      </c>
      <c r="N72" s="135">
        <v>0.33491993879513937</v>
      </c>
      <c r="O72" s="135">
        <v>0.33579369667632536</v>
      </c>
      <c r="P72" s="135">
        <v>0.3363277905999475</v>
      </c>
      <c r="Q72" s="135">
        <v>0.33658233419335487</v>
      </c>
      <c r="R72" s="135">
        <v>0.60720000000000007</v>
      </c>
      <c r="S72" s="135">
        <v>0.60720000000000007</v>
      </c>
      <c r="T72" s="135">
        <v>0.60720000000000007</v>
      </c>
      <c r="U72" s="135">
        <v>0</v>
      </c>
      <c r="V72" s="135">
        <v>0</v>
      </c>
      <c r="W72" s="135">
        <v>0</v>
      </c>
      <c r="X72" s="135">
        <v>0</v>
      </c>
      <c r="Y72" s="135">
        <v>0.62520000000000009</v>
      </c>
      <c r="Z72" s="135">
        <v>0</v>
      </c>
      <c r="AA72" s="135">
        <v>0</v>
      </c>
      <c r="AB72" s="135">
        <v>0</v>
      </c>
      <c r="AC72" s="135">
        <v>0</v>
      </c>
      <c r="AD72" s="135">
        <v>0.62520000000000009</v>
      </c>
      <c r="AE72" s="135"/>
      <c r="AF72" s="135"/>
      <c r="AG72" s="135">
        <v>1.2</v>
      </c>
      <c r="AH72" s="135">
        <v>5</v>
      </c>
      <c r="AI72" s="106"/>
      <c r="AJ72" s="106"/>
      <c r="AK72" s="106"/>
      <c r="AL72" s="106"/>
      <c r="AM72" s="106"/>
      <c r="AN72" s="106"/>
      <c r="AO72" s="106"/>
      <c r="AP72" s="106"/>
      <c r="AQ72" s="106"/>
      <c r="AR72" s="106"/>
      <c r="AS72" s="106"/>
      <c r="AT72" s="106"/>
      <c r="AU72" s="106"/>
      <c r="AV72" s="106"/>
      <c r="AW72" s="106"/>
      <c r="AX72" s="106"/>
      <c r="AY72" s="106"/>
      <c r="AZ72" s="106"/>
      <c r="BA72" s="106"/>
      <c r="BB72" s="106"/>
      <c r="BC72" s="106"/>
      <c r="BD72" s="106"/>
      <c r="BE72" s="106"/>
      <c r="BF72" s="106"/>
      <c r="BG72" s="106"/>
      <c r="BH72" s="106"/>
      <c r="BI72" s="106"/>
      <c r="BJ72" s="106"/>
      <c r="BK72" s="106"/>
      <c r="BL72" s="106"/>
      <c r="BM72" s="106"/>
      <c r="BN72" s="106"/>
      <c r="BO72" s="106"/>
      <c r="BP72" s="106"/>
      <c r="BQ72" s="106"/>
      <c r="BR72" s="106"/>
      <c r="BS72" s="106"/>
      <c r="BT72" s="106"/>
      <c r="BU72" s="106"/>
      <c r="BV72" s="106"/>
      <c r="BW72" s="106"/>
      <c r="BX72" s="106"/>
    </row>
    <row r="73" spans="2:76">
      <c r="B73" s="135" t="s">
        <v>219</v>
      </c>
      <c r="C73" s="135" t="s">
        <v>226</v>
      </c>
      <c r="D73" s="132" t="s">
        <v>5</v>
      </c>
      <c r="E73" s="132" t="s">
        <v>223</v>
      </c>
      <c r="F73" s="132" t="s">
        <v>1</v>
      </c>
      <c r="G73" s="135">
        <v>0.1</v>
      </c>
      <c r="H73" s="135"/>
      <c r="I73" s="135"/>
      <c r="J73" s="135"/>
      <c r="K73" s="135"/>
      <c r="L73" s="135"/>
      <c r="M73" s="135"/>
      <c r="N73" s="135"/>
      <c r="O73" s="135">
        <v>0.15</v>
      </c>
      <c r="P73" s="135"/>
      <c r="Q73" s="135"/>
      <c r="R73" s="135"/>
      <c r="S73" s="135"/>
      <c r="T73" s="135">
        <v>0.15</v>
      </c>
      <c r="U73" s="135"/>
      <c r="V73" s="135"/>
      <c r="W73" s="135"/>
      <c r="X73" s="135"/>
      <c r="Y73" s="135">
        <v>0.2</v>
      </c>
      <c r="Z73" s="135"/>
      <c r="AA73" s="135"/>
      <c r="AB73" s="135"/>
      <c r="AC73" s="135"/>
      <c r="AD73" s="135">
        <v>0.25</v>
      </c>
      <c r="AE73" s="135"/>
      <c r="AF73" s="135"/>
      <c r="AG73" s="135">
        <v>0.5</v>
      </c>
      <c r="AH73" s="135">
        <v>5</v>
      </c>
      <c r="AI73" s="106"/>
      <c r="AJ73" s="106"/>
      <c r="AK73" s="106"/>
      <c r="AL73" s="106"/>
      <c r="AM73" s="106"/>
      <c r="AN73" s="106"/>
      <c r="AO73" s="106"/>
      <c r="AP73" s="106"/>
      <c r="AQ73" s="106"/>
      <c r="AR73" s="106"/>
      <c r="AS73" s="106"/>
      <c r="AT73" s="106"/>
      <c r="AU73" s="106"/>
      <c r="AV73" s="106"/>
      <c r="AW73" s="106"/>
      <c r="AX73" s="106"/>
      <c r="AY73" s="106"/>
      <c r="AZ73" s="106"/>
      <c r="BA73" s="106"/>
      <c r="BB73" s="106"/>
      <c r="BC73" s="106"/>
      <c r="BD73" s="106"/>
      <c r="BE73" s="106"/>
      <c r="BF73" s="106"/>
      <c r="BG73" s="106"/>
      <c r="BH73" s="106"/>
      <c r="BI73" s="106"/>
      <c r="BJ73" s="106"/>
      <c r="BK73" s="106"/>
      <c r="BL73" s="106"/>
      <c r="BM73" s="106"/>
      <c r="BN73" s="106"/>
      <c r="BO73" s="106"/>
      <c r="BP73" s="106"/>
      <c r="BQ73" s="106"/>
      <c r="BR73" s="106"/>
      <c r="BS73" s="106"/>
      <c r="BT73" s="106"/>
      <c r="BU73" s="106"/>
      <c r="BV73" s="106"/>
      <c r="BW73" s="106"/>
      <c r="BX73" s="106"/>
    </row>
    <row r="74" spans="2:76">
      <c r="B74" s="106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  <c r="AA74" s="106"/>
      <c r="AB74" s="106"/>
      <c r="AC74" s="106"/>
      <c r="AD74" s="106"/>
      <c r="AE74" s="106"/>
      <c r="AF74" s="106"/>
      <c r="AG74" s="106"/>
      <c r="AH74" s="106"/>
      <c r="AI74" s="106"/>
      <c r="AJ74" s="106"/>
      <c r="AK74" s="106"/>
      <c r="AL74" s="106"/>
      <c r="AM74" s="106"/>
      <c r="AN74" s="106"/>
      <c r="AO74" s="106"/>
      <c r="AP74" s="106"/>
      <c r="AQ74" s="106"/>
      <c r="AR74" s="106"/>
      <c r="AS74" s="106"/>
      <c r="AT74" s="106"/>
      <c r="AU74" s="106"/>
      <c r="AV74" s="106"/>
      <c r="AW74" s="106"/>
      <c r="AX74" s="106"/>
      <c r="AY74" s="106"/>
      <c r="AZ74" s="106"/>
      <c r="BA74" s="106"/>
      <c r="BB74" s="106"/>
      <c r="BC74" s="106"/>
      <c r="BD74" s="106"/>
      <c r="BE74" s="106"/>
      <c r="BF74" s="106"/>
      <c r="BG74" s="106"/>
      <c r="BH74" s="106"/>
      <c r="BI74" s="106"/>
      <c r="BJ74" s="106"/>
      <c r="BK74" s="106"/>
      <c r="BL74" s="106"/>
      <c r="BM74" s="106"/>
      <c r="BN74" s="106"/>
      <c r="BO74" s="106"/>
      <c r="BP74" s="106"/>
      <c r="BQ74" s="106"/>
      <c r="BR74" s="106"/>
      <c r="BS74" s="106"/>
      <c r="BT74" s="106"/>
      <c r="BU74" s="106"/>
      <c r="BV74" s="106"/>
      <c r="BW74" s="106"/>
      <c r="BX74" s="106"/>
    </row>
    <row r="75" spans="2:76">
      <c r="B75" s="106"/>
      <c r="C75" s="106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  <c r="AA75" s="106"/>
      <c r="AB75" s="106"/>
      <c r="AC75" s="106"/>
      <c r="AD75" s="106"/>
      <c r="AE75" s="106"/>
      <c r="AF75" s="106"/>
      <c r="AG75" s="106"/>
      <c r="AH75" s="106"/>
      <c r="AI75" s="106"/>
      <c r="AJ75" s="106"/>
      <c r="AK75" s="106"/>
      <c r="AL75" s="106"/>
      <c r="AM75" s="106"/>
      <c r="AN75" s="106"/>
      <c r="AO75" s="106"/>
      <c r="AP75" s="106"/>
      <c r="AQ75" s="106"/>
      <c r="AR75" s="106"/>
      <c r="AS75" s="106"/>
      <c r="AT75" s="106"/>
      <c r="AU75" s="106"/>
      <c r="AV75" s="106"/>
      <c r="AW75" s="106"/>
      <c r="AX75" s="106"/>
      <c r="AY75" s="106"/>
      <c r="AZ75" s="106"/>
      <c r="BA75" s="106"/>
      <c r="BB75" s="106"/>
      <c r="BC75" s="106"/>
      <c r="BD75" s="106"/>
      <c r="BE75" s="106"/>
      <c r="BF75" s="106"/>
      <c r="BG75" s="106"/>
      <c r="BH75" s="106"/>
      <c r="BI75" s="106"/>
      <c r="BJ75" s="106"/>
      <c r="BK75" s="106"/>
      <c r="BL75" s="106"/>
      <c r="BM75" s="106"/>
      <c r="BN75" s="106"/>
      <c r="BO75" s="106"/>
      <c r="BP75" s="106"/>
      <c r="BQ75" s="106"/>
      <c r="BR75" s="106"/>
      <c r="BS75" s="106"/>
      <c r="BT75" s="106"/>
      <c r="BU75" s="106"/>
      <c r="BV75" s="106"/>
      <c r="BW75" s="106"/>
      <c r="BX75" s="106"/>
    </row>
    <row r="76" spans="2:76" ht="15.5">
      <c r="B76" s="106"/>
      <c r="C76" s="106"/>
      <c r="D76" s="106"/>
      <c r="E76" s="106"/>
      <c r="F76" s="106"/>
      <c r="G76" s="128">
        <v>1.1911338087293393E-2</v>
      </c>
      <c r="H76" s="128">
        <v>1.2179490171973664E-2</v>
      </c>
      <c r="I76" s="128">
        <v>1.2447642256653936E-2</v>
      </c>
      <c r="J76" s="128">
        <v>1.2715794341334212E-2</v>
      </c>
      <c r="K76" s="128">
        <v>1.3113476459391198E-2</v>
      </c>
      <c r="L76" s="128">
        <v>1.3238489156130477E-2</v>
      </c>
      <c r="M76" s="128">
        <v>1.3472822090089003E-2</v>
      </c>
      <c r="N76" s="128">
        <v>1.3787269605952142E-2</v>
      </c>
      <c r="O76" s="128">
        <v>0</v>
      </c>
      <c r="P76" s="128">
        <v>0</v>
      </c>
      <c r="Q76" s="128">
        <v>0</v>
      </c>
      <c r="R76" s="128">
        <v>0</v>
      </c>
      <c r="S76" s="128">
        <v>0</v>
      </c>
      <c r="T76" s="128">
        <v>0</v>
      </c>
      <c r="U76" s="128">
        <v>0</v>
      </c>
      <c r="V76" s="128">
        <v>0</v>
      </c>
      <c r="W76" s="128">
        <v>0</v>
      </c>
      <c r="X76" s="128">
        <v>0</v>
      </c>
      <c r="Y76" s="128">
        <v>0</v>
      </c>
      <c r="Z76" s="128">
        <v>0</v>
      </c>
      <c r="AA76" s="128">
        <v>0</v>
      </c>
      <c r="AB76" s="128">
        <v>0</v>
      </c>
      <c r="AC76" s="128">
        <v>0</v>
      </c>
      <c r="AD76" s="128">
        <v>0</v>
      </c>
      <c r="AE76" s="128">
        <v>0</v>
      </c>
      <c r="AF76" s="106"/>
      <c r="AG76" s="106"/>
      <c r="AH76" s="106"/>
      <c r="AI76" s="106"/>
      <c r="AJ76" s="106"/>
      <c r="AK76" s="106"/>
      <c r="AL76" s="106"/>
      <c r="AM76" s="106"/>
      <c r="AN76" s="106"/>
      <c r="AO76" s="106"/>
      <c r="AP76" s="106"/>
      <c r="AQ76" s="106"/>
      <c r="AR76" s="106"/>
      <c r="AS76" s="106"/>
      <c r="AT76" s="106"/>
      <c r="AU76" s="106"/>
      <c r="AV76" s="106"/>
      <c r="AW76" s="106"/>
      <c r="AX76" s="106"/>
      <c r="AY76" s="106"/>
      <c r="AZ76" s="106"/>
      <c r="BA76" s="106"/>
      <c r="BB76" s="106"/>
      <c r="BC76" s="106"/>
      <c r="BD76" s="106"/>
      <c r="BE76" s="106"/>
      <c r="BF76" s="106"/>
      <c r="BG76" s="106"/>
      <c r="BH76" s="106"/>
      <c r="BI76" s="106"/>
      <c r="BJ76" s="106"/>
      <c r="BK76" s="106"/>
      <c r="BL76" s="106"/>
      <c r="BM76" s="106"/>
      <c r="BN76" s="106"/>
      <c r="BO76" s="106"/>
      <c r="BP76" s="106"/>
      <c r="BQ76" s="106"/>
      <c r="BR76" s="106"/>
      <c r="BS76" s="106"/>
      <c r="BT76" s="106"/>
      <c r="BU76" s="106"/>
      <c r="BV76" s="106"/>
      <c r="BW76" s="106"/>
      <c r="BX76" s="106"/>
    </row>
    <row r="77" spans="2:76" ht="15.5">
      <c r="B77" s="106"/>
      <c r="C77" s="106"/>
      <c r="D77" s="106"/>
      <c r="E77" s="106"/>
      <c r="F77" s="106"/>
      <c r="G77" s="128">
        <v>0.33720455319060177</v>
      </c>
      <c r="H77" s="128">
        <v>0.33438581454753985</v>
      </c>
      <c r="I77" s="128">
        <v>0.33156707590447787</v>
      </c>
      <c r="J77" s="128">
        <v>0.328748337261416</v>
      </c>
      <c r="K77" s="128">
        <v>0.32919267522984225</v>
      </c>
      <c r="L77" s="128">
        <v>0.33168744867032962</v>
      </c>
      <c r="M77" s="128">
        <v>0.33361480053192533</v>
      </c>
      <c r="N77" s="128">
        <v>0.33491993879513937</v>
      </c>
      <c r="O77" s="128">
        <v>0.33579369667632536</v>
      </c>
      <c r="P77" s="128">
        <v>0.3363277905999475</v>
      </c>
      <c r="Q77" s="128">
        <v>0.33658233419335487</v>
      </c>
      <c r="R77" s="128">
        <v>0.60720000000000007</v>
      </c>
      <c r="S77" s="128">
        <v>0.60720000000000007</v>
      </c>
      <c r="T77" s="128">
        <v>0.60720000000000007</v>
      </c>
      <c r="U77" s="128">
        <v>0</v>
      </c>
      <c r="V77" s="128">
        <v>0</v>
      </c>
      <c r="W77" s="128">
        <v>0</v>
      </c>
      <c r="X77" s="128">
        <v>0</v>
      </c>
      <c r="Y77" s="128">
        <v>0.62520000000000009</v>
      </c>
      <c r="Z77" s="128">
        <v>0</v>
      </c>
      <c r="AA77" s="128">
        <v>0</v>
      </c>
      <c r="AB77" s="128">
        <v>0</v>
      </c>
      <c r="AC77" s="128">
        <v>0</v>
      </c>
      <c r="AD77" s="128">
        <v>0.62520000000000009</v>
      </c>
      <c r="AE77" s="128">
        <v>0.62520000000000009</v>
      </c>
      <c r="AF77" s="106"/>
      <c r="AG77" s="106"/>
      <c r="AH77" s="106"/>
      <c r="AI77" s="106"/>
      <c r="AJ77" s="106"/>
      <c r="AK77" s="106"/>
      <c r="AL77" s="106"/>
      <c r="AM77" s="106"/>
      <c r="AN77" s="106"/>
      <c r="AO77" s="106"/>
      <c r="AP77" s="106"/>
      <c r="AQ77" s="106"/>
      <c r="AR77" s="106"/>
      <c r="AS77" s="106"/>
      <c r="AT77" s="106"/>
      <c r="AU77" s="106"/>
      <c r="AV77" s="106"/>
      <c r="AW77" s="106"/>
      <c r="AX77" s="106"/>
      <c r="AY77" s="106"/>
      <c r="AZ77" s="106"/>
      <c r="BA77" s="106"/>
      <c r="BB77" s="106"/>
      <c r="BC77" s="106"/>
      <c r="BD77" s="106"/>
      <c r="BE77" s="106"/>
      <c r="BF77" s="106"/>
      <c r="BG77" s="106"/>
      <c r="BH77" s="106"/>
      <c r="BI77" s="106"/>
      <c r="BJ77" s="106"/>
      <c r="BK77" s="106"/>
      <c r="BL77" s="106"/>
      <c r="BM77" s="106"/>
      <c r="BN77" s="106"/>
      <c r="BO77" s="106"/>
      <c r="BP77" s="106"/>
      <c r="BQ77" s="106"/>
      <c r="BR77" s="106"/>
      <c r="BS77" s="106"/>
      <c r="BT77" s="106"/>
      <c r="BU77" s="106"/>
      <c r="BV77" s="106"/>
      <c r="BW77" s="106"/>
      <c r="BX77" s="106"/>
    </row>
    <row r="78" spans="2:76" ht="15.5">
      <c r="B78" s="106"/>
      <c r="C78" s="106"/>
      <c r="D78" s="106"/>
      <c r="E78" s="106"/>
      <c r="F78" s="106"/>
      <c r="G78" s="128"/>
      <c r="H78" s="128"/>
      <c r="I78" s="128"/>
      <c r="J78" s="128"/>
      <c r="K78" s="128"/>
      <c r="L78" s="128"/>
      <c r="M78" s="128"/>
      <c r="N78" s="128"/>
      <c r="O78" s="128"/>
      <c r="P78" s="128"/>
      <c r="Q78" s="128"/>
      <c r="R78" s="128"/>
      <c r="S78" s="128"/>
      <c r="T78" s="128"/>
      <c r="U78" s="128"/>
      <c r="V78" s="128"/>
      <c r="W78" s="128"/>
      <c r="X78" s="128"/>
      <c r="Y78" s="128"/>
      <c r="Z78" s="128"/>
      <c r="AA78" s="128"/>
      <c r="AB78" s="128"/>
      <c r="AC78" s="128"/>
      <c r="AD78" s="128"/>
      <c r="AE78" s="128"/>
      <c r="AF78" s="106"/>
      <c r="AG78" s="106"/>
      <c r="AH78" s="106"/>
      <c r="AI78" s="106"/>
      <c r="AJ78" s="106"/>
      <c r="AK78" s="106"/>
      <c r="AL78" s="106"/>
      <c r="AM78" s="106"/>
      <c r="AN78" s="106"/>
      <c r="AO78" s="106"/>
      <c r="AP78" s="106"/>
      <c r="AQ78" s="106"/>
      <c r="AR78" s="106"/>
      <c r="AS78" s="106"/>
      <c r="AT78" s="106"/>
      <c r="AU78" s="106"/>
      <c r="AV78" s="106"/>
      <c r="AW78" s="106"/>
      <c r="AX78" s="106"/>
      <c r="AY78" s="106"/>
      <c r="AZ78" s="106"/>
      <c r="BA78" s="106"/>
      <c r="BB78" s="106"/>
      <c r="BC78" s="106"/>
      <c r="BD78" s="106"/>
      <c r="BE78" s="106"/>
      <c r="BF78" s="106"/>
      <c r="BG78" s="106"/>
      <c r="BH78" s="106"/>
      <c r="BI78" s="106"/>
      <c r="BJ78" s="106"/>
      <c r="BK78" s="106"/>
      <c r="BL78" s="106"/>
      <c r="BM78" s="106"/>
      <c r="BN78" s="106"/>
      <c r="BO78" s="106"/>
      <c r="BP78" s="106"/>
      <c r="BQ78" s="106"/>
      <c r="BR78" s="106"/>
      <c r="BS78" s="106"/>
      <c r="BT78" s="106"/>
      <c r="BU78" s="106"/>
      <c r="BV78" s="106"/>
      <c r="BW78" s="106"/>
      <c r="BX78" s="106"/>
    </row>
    <row r="79" spans="2:76" ht="15.5">
      <c r="B79" s="106"/>
      <c r="C79" s="106"/>
      <c r="D79" s="106"/>
      <c r="E79" s="106"/>
      <c r="F79" s="106"/>
      <c r="G79" s="128"/>
      <c r="H79" s="128"/>
      <c r="I79" s="128"/>
      <c r="J79" s="128"/>
      <c r="K79" s="128"/>
      <c r="L79" s="128"/>
      <c r="M79" s="128"/>
      <c r="N79" s="128"/>
      <c r="O79" s="128"/>
      <c r="P79" s="128"/>
      <c r="Q79" s="128"/>
      <c r="R79" s="128"/>
      <c r="S79" s="128"/>
      <c r="T79" s="128"/>
      <c r="U79" s="128"/>
      <c r="V79" s="128"/>
      <c r="W79" s="128"/>
      <c r="X79" s="128"/>
      <c r="Y79" s="128"/>
      <c r="Z79" s="128"/>
      <c r="AA79" s="128"/>
      <c r="AB79" s="128"/>
      <c r="AC79" s="128"/>
      <c r="AD79" s="128"/>
      <c r="AE79" s="128"/>
      <c r="AF79" s="106"/>
      <c r="AG79" s="106"/>
      <c r="AH79" s="106"/>
      <c r="AI79" s="106"/>
      <c r="AJ79" s="106"/>
      <c r="AK79" s="106"/>
      <c r="AL79" s="106"/>
      <c r="AM79" s="106"/>
      <c r="AN79" s="106"/>
      <c r="AO79" s="106"/>
      <c r="AP79" s="106"/>
      <c r="AQ79" s="106"/>
      <c r="AR79" s="106"/>
      <c r="AS79" s="106"/>
      <c r="AT79" s="106"/>
      <c r="AU79" s="106"/>
      <c r="AV79" s="106"/>
      <c r="AW79" s="106"/>
      <c r="AX79" s="106"/>
      <c r="AY79" s="106"/>
      <c r="AZ79" s="106"/>
      <c r="BA79" s="106"/>
      <c r="BB79" s="106"/>
      <c r="BC79" s="106"/>
      <c r="BD79" s="106"/>
      <c r="BE79" s="106"/>
      <c r="BF79" s="106"/>
      <c r="BG79" s="106"/>
      <c r="BH79" s="106"/>
      <c r="BI79" s="106"/>
      <c r="BJ79" s="106"/>
      <c r="BK79" s="106"/>
      <c r="BL79" s="106"/>
      <c r="BM79" s="106"/>
      <c r="BN79" s="106"/>
      <c r="BO79" s="106"/>
      <c r="BP79" s="106"/>
      <c r="BQ79" s="106"/>
      <c r="BR79" s="106"/>
      <c r="BS79" s="106"/>
      <c r="BT79" s="106"/>
      <c r="BU79" s="106"/>
      <c r="BV79" s="106"/>
      <c r="BW79" s="106"/>
      <c r="BX79" s="106"/>
    </row>
    <row r="80" spans="2:76"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  <c r="AA80" s="106"/>
      <c r="AB80" s="106"/>
      <c r="AC80" s="106"/>
      <c r="AD80" s="106"/>
      <c r="AE80" s="106"/>
      <c r="AF80" s="106"/>
      <c r="AG80" s="106"/>
      <c r="AH80" s="106"/>
      <c r="AI80" s="106"/>
      <c r="AJ80" s="106"/>
      <c r="AK80" s="106"/>
      <c r="AL80" s="106"/>
      <c r="AM80" s="106"/>
      <c r="AN80" s="106"/>
      <c r="AO80" s="106"/>
      <c r="AP80" s="106"/>
      <c r="AQ80" s="106"/>
      <c r="AR80" s="106"/>
      <c r="AS80" s="106"/>
      <c r="AT80" s="106"/>
      <c r="AU80" s="106"/>
      <c r="AV80" s="106"/>
      <c r="AW80" s="106"/>
      <c r="AX80" s="106"/>
      <c r="AY80" s="106"/>
      <c r="AZ80" s="106"/>
      <c r="BA80" s="106"/>
      <c r="BB80" s="106"/>
      <c r="BC80" s="106"/>
      <c r="BD80" s="106"/>
      <c r="BE80" s="106"/>
      <c r="BF80" s="106"/>
      <c r="BG80" s="106"/>
      <c r="BH80" s="106"/>
      <c r="BI80" s="106"/>
      <c r="BJ80" s="106"/>
      <c r="BK80" s="106"/>
      <c r="BL80" s="106"/>
      <c r="BM80" s="106"/>
      <c r="BN80" s="106"/>
      <c r="BO80" s="106"/>
      <c r="BP80" s="106"/>
      <c r="BQ80" s="106"/>
      <c r="BR80" s="106"/>
      <c r="BS80" s="106"/>
      <c r="BT80" s="106"/>
      <c r="BU80" s="106"/>
      <c r="BV80" s="106"/>
      <c r="BW80" s="106"/>
      <c r="BX80" s="106"/>
    </row>
    <row r="81" spans="2:76"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  <c r="AA81" s="106"/>
      <c r="AB81" s="106"/>
      <c r="AC81" s="106"/>
      <c r="AD81" s="106"/>
      <c r="AE81" s="106"/>
      <c r="AF81" s="106"/>
      <c r="AG81" s="106"/>
      <c r="AH81" s="106"/>
      <c r="AI81" s="106"/>
      <c r="AJ81" s="106"/>
      <c r="AK81" s="106"/>
      <c r="AL81" s="106"/>
      <c r="AM81" s="106"/>
      <c r="AN81" s="106"/>
      <c r="AO81" s="106"/>
      <c r="AP81" s="106"/>
      <c r="AQ81" s="106"/>
      <c r="AR81" s="106"/>
      <c r="AS81" s="106"/>
      <c r="AT81" s="106"/>
      <c r="AU81" s="106"/>
      <c r="AV81" s="106"/>
      <c r="AW81" s="106"/>
      <c r="AX81" s="106"/>
      <c r="AY81" s="106"/>
      <c r="AZ81" s="106"/>
      <c r="BA81" s="106"/>
      <c r="BB81" s="106"/>
      <c r="BC81" s="106"/>
      <c r="BD81" s="106"/>
      <c r="BE81" s="106"/>
      <c r="BF81" s="106"/>
      <c r="BG81" s="106"/>
      <c r="BH81" s="106"/>
      <c r="BI81" s="106"/>
      <c r="BJ81" s="106"/>
      <c r="BK81" s="106"/>
      <c r="BL81" s="106"/>
      <c r="BM81" s="106"/>
      <c r="BN81" s="106"/>
      <c r="BO81" s="106"/>
      <c r="BP81" s="106"/>
      <c r="BQ81" s="106"/>
      <c r="BR81" s="106"/>
      <c r="BS81" s="106"/>
      <c r="BT81" s="106"/>
      <c r="BU81" s="106"/>
      <c r="BV81" s="106"/>
      <c r="BW81" s="106"/>
      <c r="BX81" s="106"/>
    </row>
    <row r="82" spans="2:76"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  <c r="AA82" s="106"/>
      <c r="AB82" s="106"/>
      <c r="AC82" s="106"/>
      <c r="AD82" s="106"/>
      <c r="AE82" s="106"/>
      <c r="AF82" s="106"/>
      <c r="AG82" s="106"/>
      <c r="AH82" s="106"/>
      <c r="AI82" s="106"/>
      <c r="AJ82" s="106"/>
      <c r="AK82" s="106"/>
      <c r="AL82" s="106"/>
      <c r="AM82" s="106"/>
      <c r="AN82" s="106"/>
      <c r="AO82" s="106"/>
      <c r="AP82" s="106"/>
      <c r="AQ82" s="106"/>
      <c r="AR82" s="106"/>
      <c r="AS82" s="106"/>
      <c r="AT82" s="106"/>
      <c r="AU82" s="106"/>
      <c r="AV82" s="106"/>
      <c r="AW82" s="106"/>
      <c r="AX82" s="106"/>
      <c r="AY82" s="106"/>
      <c r="AZ82" s="106"/>
      <c r="BA82" s="106"/>
      <c r="BB82" s="106"/>
      <c r="BC82" s="106"/>
      <c r="BD82" s="106"/>
      <c r="BE82" s="106"/>
      <c r="BF82" s="106"/>
      <c r="BG82" s="106"/>
      <c r="BH82" s="106"/>
      <c r="BI82" s="106"/>
      <c r="BJ82" s="106"/>
      <c r="BK82" s="106"/>
      <c r="BL82" s="106"/>
      <c r="BM82" s="106"/>
      <c r="BN82" s="106"/>
      <c r="BO82" s="106"/>
      <c r="BP82" s="106"/>
      <c r="BQ82" s="106"/>
      <c r="BR82" s="106"/>
      <c r="BS82" s="106"/>
      <c r="BT82" s="106"/>
      <c r="BU82" s="106"/>
      <c r="BV82" s="106"/>
      <c r="BW82" s="106"/>
      <c r="BX82" s="106"/>
    </row>
    <row r="83" spans="2:76"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  <c r="AA83" s="106"/>
      <c r="AB83" s="106"/>
      <c r="AC83" s="106"/>
      <c r="AD83" s="106"/>
      <c r="AE83" s="106"/>
      <c r="AF83" s="106"/>
      <c r="AG83" s="106"/>
      <c r="AH83" s="106"/>
      <c r="AI83" s="106"/>
      <c r="AJ83" s="106"/>
      <c r="AK83" s="106"/>
      <c r="AL83" s="106"/>
      <c r="AM83" s="106"/>
      <c r="AN83" s="106"/>
      <c r="AO83" s="106"/>
      <c r="AP83" s="106"/>
      <c r="AQ83" s="106"/>
      <c r="AR83" s="106"/>
      <c r="AS83" s="106"/>
      <c r="AT83" s="106"/>
      <c r="AU83" s="106"/>
      <c r="AV83" s="106"/>
      <c r="AW83" s="106"/>
      <c r="AX83" s="106"/>
      <c r="AY83" s="106"/>
      <c r="AZ83" s="106"/>
      <c r="BA83" s="106"/>
      <c r="BB83" s="106"/>
      <c r="BC83" s="106"/>
      <c r="BD83" s="106"/>
      <c r="BE83" s="106"/>
      <c r="BF83" s="106"/>
      <c r="BG83" s="106"/>
      <c r="BH83" s="106"/>
      <c r="BI83" s="106"/>
      <c r="BJ83" s="106"/>
      <c r="BK83" s="106"/>
      <c r="BL83" s="106"/>
      <c r="BM83" s="106"/>
      <c r="BN83" s="106"/>
      <c r="BO83" s="106"/>
      <c r="BP83" s="106"/>
      <c r="BQ83" s="106"/>
      <c r="BR83" s="106"/>
      <c r="BS83" s="106"/>
      <c r="BT83" s="106"/>
      <c r="BU83" s="106"/>
      <c r="BV83" s="106"/>
      <c r="BW83" s="106"/>
      <c r="BX83" s="106"/>
    </row>
    <row r="84" spans="2:76"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  <c r="AA84" s="106"/>
      <c r="AB84" s="106"/>
      <c r="AC84" s="106"/>
      <c r="AD84" s="106"/>
      <c r="AE84" s="106"/>
      <c r="AF84" s="106"/>
      <c r="AG84" s="106"/>
      <c r="AH84" s="106"/>
      <c r="AI84" s="106"/>
      <c r="AJ84" s="106"/>
      <c r="AK84" s="106"/>
      <c r="AL84" s="106"/>
      <c r="AM84" s="106"/>
      <c r="AN84" s="106"/>
      <c r="AO84" s="106"/>
      <c r="AP84" s="106"/>
      <c r="AQ84" s="106"/>
      <c r="AR84" s="106"/>
      <c r="AS84" s="106"/>
      <c r="AT84" s="106"/>
      <c r="AU84" s="106"/>
      <c r="AV84" s="106"/>
      <c r="AW84" s="106"/>
      <c r="AX84" s="106"/>
      <c r="AY84" s="106"/>
      <c r="AZ84" s="106"/>
      <c r="BA84" s="106"/>
      <c r="BB84" s="106"/>
      <c r="BC84" s="106"/>
      <c r="BD84" s="106"/>
      <c r="BE84" s="106"/>
      <c r="BF84" s="106"/>
      <c r="BG84" s="106"/>
      <c r="BH84" s="106"/>
      <c r="BI84" s="106"/>
      <c r="BJ84" s="106"/>
      <c r="BK84" s="106"/>
      <c r="BL84" s="106"/>
      <c r="BM84" s="106"/>
      <c r="BN84" s="106"/>
      <c r="BO84" s="106"/>
      <c r="BP84" s="106"/>
      <c r="BQ84" s="106"/>
      <c r="BR84" s="106"/>
      <c r="BS84" s="106"/>
      <c r="BT84" s="106"/>
      <c r="BU84" s="106"/>
      <c r="BV84" s="106"/>
      <c r="BW84" s="106"/>
      <c r="BX84" s="106"/>
    </row>
    <row r="85" spans="2:76"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  <c r="AA85" s="106"/>
      <c r="AB85" s="106"/>
      <c r="AC85" s="106"/>
      <c r="AD85" s="106"/>
      <c r="AE85" s="106"/>
      <c r="AF85" s="106"/>
      <c r="AG85" s="106"/>
      <c r="AH85" s="106"/>
      <c r="AI85" s="106"/>
      <c r="AJ85" s="106"/>
      <c r="AK85" s="106"/>
      <c r="AL85" s="106"/>
      <c r="AM85" s="106"/>
      <c r="AN85" s="106"/>
      <c r="AO85" s="106"/>
      <c r="AP85" s="106"/>
      <c r="AQ85" s="106"/>
      <c r="AR85" s="106"/>
      <c r="AS85" s="106"/>
      <c r="AT85" s="106"/>
      <c r="AU85" s="106"/>
      <c r="AV85" s="106"/>
      <c r="AW85" s="106"/>
      <c r="AX85" s="106"/>
      <c r="AY85" s="106"/>
      <c r="AZ85" s="106"/>
      <c r="BA85" s="106"/>
      <c r="BB85" s="106"/>
      <c r="BC85" s="106"/>
      <c r="BD85" s="106"/>
      <c r="BE85" s="106"/>
      <c r="BF85" s="106"/>
      <c r="BG85" s="106"/>
      <c r="BH85" s="106"/>
      <c r="BI85" s="106"/>
      <c r="BJ85" s="106"/>
      <c r="BK85" s="106"/>
      <c r="BL85" s="106"/>
      <c r="BM85" s="106"/>
      <c r="BN85" s="106"/>
      <c r="BO85" s="106"/>
      <c r="BP85" s="106"/>
      <c r="BQ85" s="106"/>
      <c r="BR85" s="106"/>
      <c r="BS85" s="106"/>
      <c r="BT85" s="106"/>
      <c r="BU85" s="106"/>
      <c r="BV85" s="106"/>
      <c r="BW85" s="106"/>
      <c r="BX85" s="106"/>
    </row>
    <row r="86" spans="2:76"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  <c r="AA86" s="106"/>
      <c r="AB86" s="106"/>
      <c r="AC86" s="106"/>
      <c r="AD86" s="106"/>
      <c r="AE86" s="106"/>
      <c r="AF86" s="106"/>
      <c r="AG86" s="106"/>
      <c r="AH86" s="106"/>
      <c r="AI86" s="106"/>
      <c r="AJ86" s="106"/>
      <c r="AK86" s="106"/>
      <c r="AL86" s="106"/>
      <c r="AM86" s="106"/>
      <c r="AN86" s="106"/>
      <c r="AO86" s="106"/>
      <c r="AP86" s="106"/>
      <c r="AQ86" s="106"/>
      <c r="AR86" s="106"/>
      <c r="AS86" s="106"/>
      <c r="AT86" s="106"/>
      <c r="AU86" s="106"/>
      <c r="AV86" s="106"/>
      <c r="AW86" s="106"/>
      <c r="AX86" s="106"/>
      <c r="AY86" s="106"/>
      <c r="AZ86" s="106"/>
      <c r="BA86" s="106"/>
      <c r="BB86" s="106"/>
      <c r="BC86" s="106"/>
      <c r="BD86" s="106"/>
      <c r="BE86" s="106"/>
      <c r="BF86" s="106"/>
      <c r="BG86" s="106"/>
      <c r="BH86" s="106"/>
      <c r="BI86" s="106"/>
      <c r="BJ86" s="106"/>
      <c r="BK86" s="106"/>
      <c r="BL86" s="106"/>
      <c r="BM86" s="106"/>
      <c r="BN86" s="106"/>
      <c r="BO86" s="106"/>
      <c r="BP86" s="106"/>
      <c r="BQ86" s="106"/>
      <c r="BR86" s="106"/>
      <c r="BS86" s="106"/>
      <c r="BT86" s="106"/>
      <c r="BU86" s="106"/>
      <c r="BV86" s="106"/>
      <c r="BW86" s="106"/>
      <c r="BX86" s="106"/>
    </row>
    <row r="87" spans="2:76"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  <c r="AA87" s="106"/>
      <c r="AB87" s="106"/>
      <c r="AC87" s="106"/>
      <c r="AD87" s="106"/>
      <c r="AE87" s="106"/>
      <c r="AF87" s="106"/>
      <c r="AG87" s="106"/>
      <c r="AH87" s="106"/>
      <c r="AI87" s="106"/>
      <c r="AJ87" s="106"/>
      <c r="AK87" s="106"/>
      <c r="AL87" s="106"/>
      <c r="AM87" s="106"/>
      <c r="AN87" s="106"/>
      <c r="AO87" s="106"/>
      <c r="AP87" s="106"/>
      <c r="AQ87" s="106"/>
      <c r="AR87" s="106"/>
      <c r="AS87" s="106"/>
      <c r="AT87" s="106"/>
      <c r="AU87" s="106"/>
      <c r="AV87" s="106"/>
      <c r="AW87" s="106"/>
      <c r="AX87" s="106"/>
      <c r="AY87" s="106"/>
      <c r="AZ87" s="106"/>
      <c r="BA87" s="106"/>
      <c r="BB87" s="106"/>
      <c r="BC87" s="106"/>
      <c r="BD87" s="106"/>
      <c r="BE87" s="106"/>
      <c r="BF87" s="106"/>
      <c r="BG87" s="106"/>
      <c r="BH87" s="106"/>
      <c r="BI87" s="106"/>
      <c r="BJ87" s="106"/>
      <c r="BK87" s="106"/>
      <c r="BL87" s="106"/>
      <c r="BM87" s="106"/>
      <c r="BN87" s="106"/>
      <c r="BO87" s="106"/>
      <c r="BP87" s="106"/>
      <c r="BQ87" s="106"/>
      <c r="BR87" s="106"/>
      <c r="BS87" s="106"/>
      <c r="BT87" s="106"/>
      <c r="BU87" s="106"/>
      <c r="BV87" s="106"/>
      <c r="BW87" s="106"/>
      <c r="BX87" s="106"/>
    </row>
    <row r="88" spans="2:76"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  <c r="AA88" s="106"/>
      <c r="AB88" s="106"/>
      <c r="AC88" s="106"/>
      <c r="AD88" s="106"/>
      <c r="AE88" s="106"/>
      <c r="AF88" s="106"/>
      <c r="AG88" s="106"/>
      <c r="AH88" s="106"/>
      <c r="AI88" s="106"/>
      <c r="AJ88" s="106"/>
      <c r="AK88" s="106"/>
      <c r="AL88" s="106"/>
      <c r="AM88" s="106"/>
      <c r="AN88" s="106"/>
      <c r="AO88" s="106"/>
      <c r="AP88" s="106"/>
      <c r="AQ88" s="106"/>
      <c r="AR88" s="106"/>
      <c r="AS88" s="106"/>
      <c r="AT88" s="106"/>
      <c r="AU88" s="106"/>
      <c r="AV88" s="106"/>
      <c r="AW88" s="106"/>
      <c r="AX88" s="106"/>
      <c r="AY88" s="106"/>
      <c r="AZ88" s="106"/>
      <c r="BA88" s="106"/>
      <c r="BB88" s="106"/>
      <c r="BC88" s="106"/>
      <c r="BD88" s="106"/>
      <c r="BE88" s="106"/>
      <c r="BF88" s="106"/>
      <c r="BG88" s="106"/>
      <c r="BH88" s="106"/>
      <c r="BI88" s="106"/>
      <c r="BJ88" s="106"/>
      <c r="BK88" s="106"/>
      <c r="BL88" s="106"/>
      <c r="BM88" s="106"/>
      <c r="BN88" s="106"/>
      <c r="BO88" s="106"/>
      <c r="BP88" s="106"/>
      <c r="BQ88" s="106"/>
      <c r="BR88" s="106"/>
      <c r="BS88" s="106"/>
      <c r="BT88" s="106"/>
      <c r="BU88" s="106"/>
      <c r="BV88" s="106"/>
      <c r="BW88" s="106"/>
      <c r="BX88" s="106"/>
    </row>
    <row r="89" spans="2:76"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  <c r="AA89" s="106"/>
      <c r="AB89" s="106"/>
      <c r="AC89" s="106"/>
      <c r="AD89" s="106"/>
      <c r="AE89" s="106"/>
      <c r="AF89" s="106"/>
      <c r="AG89" s="106"/>
      <c r="AH89" s="106"/>
      <c r="AI89" s="106"/>
      <c r="AJ89" s="106"/>
      <c r="AK89" s="106"/>
      <c r="AL89" s="106"/>
      <c r="AM89" s="106"/>
      <c r="AN89" s="106"/>
      <c r="AO89" s="106"/>
      <c r="AP89" s="106"/>
      <c r="AQ89" s="106"/>
      <c r="AR89" s="106"/>
      <c r="AS89" s="106"/>
      <c r="AT89" s="106"/>
      <c r="AU89" s="106"/>
      <c r="AV89" s="106"/>
      <c r="AW89" s="106"/>
      <c r="AX89" s="106"/>
      <c r="AY89" s="106"/>
      <c r="AZ89" s="106"/>
      <c r="BA89" s="106"/>
      <c r="BB89" s="106"/>
      <c r="BC89" s="106"/>
      <c r="BD89" s="106"/>
      <c r="BE89" s="106"/>
      <c r="BF89" s="106"/>
      <c r="BG89" s="106"/>
      <c r="BH89" s="106"/>
      <c r="BI89" s="106"/>
      <c r="BJ89" s="106"/>
      <c r="BK89" s="106"/>
      <c r="BL89" s="106"/>
      <c r="BM89" s="106"/>
      <c r="BN89" s="106"/>
      <c r="BO89" s="106"/>
      <c r="BP89" s="106"/>
      <c r="BQ89" s="106"/>
      <c r="BR89" s="106"/>
      <c r="BS89" s="106"/>
      <c r="BT89" s="106"/>
      <c r="BU89" s="106"/>
      <c r="BV89" s="106"/>
      <c r="BW89" s="106"/>
      <c r="BX89" s="106"/>
    </row>
    <row r="90" spans="2:76"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  <c r="AA90" s="106"/>
      <c r="AB90" s="106"/>
      <c r="AC90" s="106"/>
      <c r="AD90" s="106"/>
      <c r="AE90" s="106"/>
      <c r="AF90" s="106"/>
      <c r="AG90" s="106"/>
      <c r="AH90" s="106"/>
      <c r="AI90" s="106"/>
      <c r="AJ90" s="106"/>
      <c r="AK90" s="106"/>
      <c r="AL90" s="106"/>
      <c r="AM90" s="106"/>
      <c r="AN90" s="106"/>
      <c r="AO90" s="106"/>
      <c r="AP90" s="106"/>
      <c r="AQ90" s="106"/>
      <c r="AR90" s="106"/>
      <c r="AS90" s="106"/>
      <c r="AT90" s="106"/>
      <c r="AU90" s="106"/>
      <c r="AV90" s="106"/>
      <c r="AW90" s="106"/>
      <c r="AX90" s="106"/>
      <c r="AY90" s="106"/>
      <c r="AZ90" s="106"/>
      <c r="BA90" s="106"/>
      <c r="BB90" s="106"/>
      <c r="BC90" s="106"/>
      <c r="BD90" s="106"/>
      <c r="BE90" s="106"/>
      <c r="BF90" s="106"/>
      <c r="BG90" s="106"/>
      <c r="BH90" s="106"/>
      <c r="BI90" s="106"/>
      <c r="BJ90" s="106"/>
      <c r="BK90" s="106"/>
      <c r="BL90" s="106"/>
      <c r="BM90" s="106"/>
      <c r="BN90" s="106"/>
      <c r="BO90" s="106"/>
      <c r="BP90" s="106"/>
      <c r="BQ90" s="106"/>
      <c r="BR90" s="106"/>
      <c r="BS90" s="106"/>
      <c r="BT90" s="106"/>
      <c r="BU90" s="106"/>
      <c r="BV90" s="106"/>
      <c r="BW90" s="106"/>
      <c r="BX90" s="106"/>
    </row>
    <row r="91" spans="2:76"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06"/>
      <c r="AB91" s="106"/>
      <c r="AC91" s="106"/>
      <c r="AD91" s="106"/>
      <c r="AE91" s="106"/>
      <c r="AF91" s="106"/>
      <c r="AG91" s="106"/>
      <c r="AH91" s="106"/>
      <c r="AI91" s="106"/>
      <c r="AJ91" s="106"/>
      <c r="AK91" s="106"/>
      <c r="AL91" s="106"/>
      <c r="AM91" s="106"/>
      <c r="AN91" s="106"/>
      <c r="AO91" s="106"/>
      <c r="AP91" s="106"/>
      <c r="AQ91" s="106"/>
      <c r="AR91" s="106"/>
      <c r="AS91" s="106"/>
      <c r="AT91" s="106"/>
      <c r="AU91" s="106"/>
      <c r="AV91" s="106"/>
      <c r="AW91" s="106"/>
      <c r="AX91" s="106"/>
      <c r="AY91" s="106"/>
      <c r="AZ91" s="106"/>
      <c r="BA91" s="106"/>
      <c r="BB91" s="106"/>
      <c r="BC91" s="106"/>
      <c r="BD91" s="106"/>
      <c r="BE91" s="106"/>
      <c r="BF91" s="106"/>
      <c r="BG91" s="106"/>
      <c r="BH91" s="106"/>
      <c r="BI91" s="106"/>
      <c r="BJ91" s="106"/>
      <c r="BK91" s="106"/>
      <c r="BL91" s="106"/>
      <c r="BM91" s="106"/>
      <c r="BN91" s="106"/>
      <c r="BO91" s="106"/>
      <c r="BP91" s="106"/>
      <c r="BQ91" s="106"/>
      <c r="BR91" s="106"/>
      <c r="BS91" s="106"/>
      <c r="BT91" s="106"/>
      <c r="BU91" s="106"/>
      <c r="BV91" s="106"/>
      <c r="BW91" s="106"/>
      <c r="BX91" s="106"/>
    </row>
    <row r="92" spans="2:76"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  <c r="AE92" s="106"/>
      <c r="AF92" s="106"/>
      <c r="AG92" s="106"/>
      <c r="AH92" s="106"/>
      <c r="AI92" s="106"/>
      <c r="AJ92" s="106"/>
      <c r="AK92" s="106"/>
      <c r="AL92" s="106"/>
      <c r="AM92" s="106"/>
      <c r="AN92" s="106"/>
      <c r="AO92" s="106"/>
      <c r="AP92" s="106"/>
      <c r="AQ92" s="106"/>
      <c r="AR92" s="106"/>
      <c r="AS92" s="106"/>
      <c r="AT92" s="106"/>
      <c r="AU92" s="106"/>
      <c r="AV92" s="106"/>
      <c r="AW92" s="106"/>
      <c r="AX92" s="106"/>
      <c r="AY92" s="106"/>
      <c r="AZ92" s="106"/>
      <c r="BA92" s="106"/>
      <c r="BB92" s="106"/>
      <c r="BC92" s="106"/>
      <c r="BD92" s="106"/>
      <c r="BE92" s="106"/>
      <c r="BF92" s="106"/>
      <c r="BG92" s="106"/>
      <c r="BH92" s="106"/>
      <c r="BI92" s="106"/>
      <c r="BJ92" s="106"/>
      <c r="BK92" s="106"/>
      <c r="BL92" s="106"/>
      <c r="BM92" s="106"/>
      <c r="BN92" s="106"/>
      <c r="BO92" s="106"/>
      <c r="BP92" s="106"/>
      <c r="BQ92" s="106"/>
      <c r="BR92" s="106"/>
      <c r="BS92" s="106"/>
      <c r="BT92" s="106"/>
      <c r="BU92" s="106"/>
      <c r="BV92" s="106"/>
      <c r="BW92" s="106"/>
      <c r="BX92" s="106"/>
    </row>
    <row r="93" spans="2:76"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  <c r="AA93" s="106"/>
      <c r="AB93" s="106"/>
      <c r="AC93" s="106"/>
      <c r="AD93" s="106"/>
      <c r="AE93" s="106"/>
      <c r="AF93" s="106"/>
      <c r="AG93" s="106"/>
      <c r="AH93" s="106"/>
      <c r="AI93" s="106"/>
      <c r="AJ93" s="106"/>
      <c r="AK93" s="106"/>
      <c r="AL93" s="106"/>
      <c r="AM93" s="106"/>
      <c r="AN93" s="106"/>
      <c r="AO93" s="106"/>
      <c r="AP93" s="106"/>
      <c r="AQ93" s="106"/>
      <c r="AR93" s="106"/>
      <c r="AS93" s="106"/>
      <c r="AT93" s="106"/>
      <c r="AU93" s="106"/>
      <c r="AV93" s="106"/>
      <c r="AW93" s="106"/>
      <c r="AX93" s="106"/>
      <c r="AY93" s="106"/>
      <c r="AZ93" s="106"/>
      <c r="BA93" s="106"/>
      <c r="BB93" s="106"/>
      <c r="BC93" s="106"/>
      <c r="BD93" s="106"/>
      <c r="BE93" s="106"/>
      <c r="BF93" s="106"/>
      <c r="BG93" s="106"/>
      <c r="BH93" s="106"/>
      <c r="BI93" s="106"/>
      <c r="BJ93" s="106"/>
      <c r="BK93" s="106"/>
      <c r="BL93" s="106"/>
      <c r="BM93" s="106"/>
      <c r="BN93" s="106"/>
      <c r="BO93" s="106"/>
      <c r="BP93" s="106"/>
      <c r="BQ93" s="106"/>
      <c r="BR93" s="106"/>
      <c r="BS93" s="106"/>
      <c r="BT93" s="106"/>
      <c r="BU93" s="106"/>
      <c r="BV93" s="106"/>
      <c r="BW93" s="106"/>
      <c r="BX93" s="106"/>
    </row>
    <row r="94" spans="2:76"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  <c r="AA94" s="106"/>
      <c r="AB94" s="106"/>
      <c r="AC94" s="106"/>
      <c r="AD94" s="106"/>
      <c r="AE94" s="106"/>
      <c r="AF94" s="106"/>
      <c r="AG94" s="106"/>
      <c r="AH94" s="106"/>
      <c r="AI94" s="106"/>
      <c r="AJ94" s="106"/>
      <c r="AK94" s="106"/>
      <c r="AL94" s="106"/>
      <c r="AM94" s="106"/>
      <c r="AN94" s="106"/>
      <c r="AO94" s="106"/>
      <c r="AP94" s="106"/>
      <c r="AQ94" s="106"/>
      <c r="AR94" s="106"/>
      <c r="AS94" s="106"/>
      <c r="AT94" s="106"/>
      <c r="AU94" s="106"/>
      <c r="AV94" s="106"/>
      <c r="AW94" s="106"/>
      <c r="AX94" s="106"/>
      <c r="AY94" s="106"/>
      <c r="AZ94" s="106"/>
      <c r="BA94" s="106"/>
      <c r="BB94" s="106"/>
      <c r="BC94" s="106"/>
      <c r="BD94" s="106"/>
      <c r="BE94" s="106"/>
      <c r="BF94" s="106"/>
      <c r="BG94" s="106"/>
      <c r="BH94" s="106"/>
      <c r="BI94" s="106"/>
      <c r="BJ94" s="106"/>
      <c r="BK94" s="106"/>
      <c r="BL94" s="106"/>
      <c r="BM94" s="106"/>
      <c r="BN94" s="106"/>
      <c r="BO94" s="106"/>
      <c r="BP94" s="106"/>
      <c r="BQ94" s="106"/>
      <c r="BR94" s="106"/>
      <c r="BS94" s="106"/>
      <c r="BT94" s="106"/>
      <c r="BU94" s="106"/>
      <c r="BV94" s="106"/>
      <c r="BW94" s="106"/>
      <c r="BX94" s="106"/>
    </row>
    <row r="95" spans="2:76"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  <c r="AA95" s="106"/>
      <c r="AB95" s="106"/>
      <c r="AC95" s="106"/>
      <c r="AD95" s="106"/>
      <c r="AE95" s="106"/>
      <c r="AF95" s="106"/>
      <c r="AG95" s="106"/>
      <c r="AH95" s="106"/>
      <c r="AI95" s="106"/>
      <c r="AJ95" s="106"/>
      <c r="AK95" s="106"/>
      <c r="AL95" s="106"/>
      <c r="AM95" s="106"/>
      <c r="AN95" s="106"/>
      <c r="AO95" s="106"/>
      <c r="AP95" s="106"/>
      <c r="AQ95" s="106"/>
      <c r="AR95" s="106"/>
      <c r="AS95" s="106"/>
      <c r="AT95" s="106"/>
      <c r="AU95" s="106"/>
      <c r="AV95" s="106"/>
      <c r="AW95" s="106"/>
      <c r="AX95" s="106"/>
      <c r="AY95" s="106"/>
      <c r="AZ95" s="106"/>
      <c r="BA95" s="106"/>
      <c r="BB95" s="106"/>
      <c r="BC95" s="106"/>
      <c r="BD95" s="106"/>
      <c r="BE95" s="106"/>
      <c r="BF95" s="106"/>
      <c r="BG95" s="106"/>
      <c r="BH95" s="106"/>
      <c r="BI95" s="106"/>
      <c r="BJ95" s="106"/>
      <c r="BK95" s="106"/>
      <c r="BL95" s="106"/>
      <c r="BM95" s="106"/>
      <c r="BN95" s="106"/>
      <c r="BO95" s="106"/>
      <c r="BP95" s="106"/>
      <c r="BQ95" s="106"/>
      <c r="BR95" s="106"/>
      <c r="BS95" s="106"/>
      <c r="BT95" s="106"/>
      <c r="BU95" s="106"/>
      <c r="BV95" s="106"/>
      <c r="BW95" s="106"/>
      <c r="BX95" s="106"/>
    </row>
    <row r="96" spans="2:76"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  <c r="AA96" s="106"/>
      <c r="AB96" s="106"/>
      <c r="AC96" s="106"/>
      <c r="AD96" s="106"/>
      <c r="AE96" s="106"/>
      <c r="AF96" s="106"/>
      <c r="AG96" s="106"/>
      <c r="AH96" s="106"/>
      <c r="AI96" s="106"/>
      <c r="AJ96" s="106"/>
      <c r="AK96" s="106"/>
      <c r="AL96" s="106"/>
      <c r="AM96" s="106"/>
      <c r="AN96" s="106"/>
      <c r="AO96" s="106"/>
      <c r="AP96" s="106"/>
      <c r="AQ96" s="106"/>
      <c r="AR96" s="106"/>
      <c r="AS96" s="106"/>
      <c r="AT96" s="106"/>
      <c r="AU96" s="106"/>
      <c r="AV96" s="106"/>
      <c r="AW96" s="106"/>
      <c r="AX96" s="106"/>
      <c r="AY96" s="106"/>
      <c r="AZ96" s="106"/>
      <c r="BA96" s="106"/>
      <c r="BB96" s="106"/>
      <c r="BC96" s="106"/>
      <c r="BD96" s="106"/>
      <c r="BE96" s="106"/>
      <c r="BF96" s="106"/>
      <c r="BG96" s="106"/>
      <c r="BH96" s="106"/>
      <c r="BI96" s="106"/>
      <c r="BJ96" s="106"/>
      <c r="BK96" s="106"/>
      <c r="BL96" s="106"/>
      <c r="BM96" s="106"/>
      <c r="BN96" s="106"/>
      <c r="BO96" s="106"/>
      <c r="BP96" s="106"/>
      <c r="BQ96" s="106"/>
      <c r="BR96" s="106"/>
      <c r="BS96" s="106"/>
      <c r="BT96" s="106"/>
      <c r="BU96" s="106"/>
      <c r="BV96" s="106"/>
      <c r="BW96" s="106"/>
      <c r="BX96" s="106"/>
    </row>
    <row r="97" spans="2:76"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  <c r="AA97" s="106"/>
      <c r="AB97" s="106"/>
      <c r="AC97" s="106"/>
      <c r="AD97" s="106"/>
      <c r="AE97" s="106"/>
      <c r="AF97" s="106"/>
      <c r="AG97" s="106"/>
      <c r="AH97" s="106"/>
      <c r="AI97" s="106"/>
      <c r="AJ97" s="106"/>
      <c r="AK97" s="106"/>
      <c r="AL97" s="106"/>
      <c r="AM97" s="106"/>
      <c r="AN97" s="106"/>
      <c r="AO97" s="106"/>
      <c r="AP97" s="106"/>
      <c r="AQ97" s="106"/>
      <c r="AR97" s="106"/>
      <c r="AS97" s="106"/>
      <c r="AT97" s="106"/>
      <c r="AU97" s="106"/>
      <c r="AV97" s="106"/>
      <c r="AW97" s="106"/>
      <c r="AX97" s="106"/>
      <c r="AY97" s="106"/>
      <c r="AZ97" s="106"/>
      <c r="BA97" s="106"/>
      <c r="BB97" s="106"/>
      <c r="BC97" s="106"/>
      <c r="BD97" s="106"/>
      <c r="BE97" s="106"/>
      <c r="BF97" s="106"/>
      <c r="BG97" s="106"/>
      <c r="BH97" s="106"/>
      <c r="BI97" s="106"/>
      <c r="BJ97" s="106"/>
      <c r="BK97" s="106"/>
      <c r="BL97" s="106"/>
      <c r="BM97" s="106"/>
      <c r="BN97" s="106"/>
      <c r="BO97" s="106"/>
      <c r="BP97" s="106"/>
      <c r="BQ97" s="106"/>
      <c r="BR97" s="106"/>
      <c r="BS97" s="106"/>
      <c r="BT97" s="106"/>
      <c r="BU97" s="106"/>
      <c r="BV97" s="106"/>
      <c r="BW97" s="106"/>
      <c r="BX97" s="106"/>
    </row>
    <row r="98" spans="2:76"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  <c r="AA98" s="106"/>
      <c r="AB98" s="106"/>
      <c r="AC98" s="106"/>
      <c r="AD98" s="106"/>
      <c r="AE98" s="106"/>
      <c r="AF98" s="106"/>
      <c r="AG98" s="106"/>
      <c r="AH98" s="106"/>
      <c r="AI98" s="106"/>
      <c r="AJ98" s="106"/>
      <c r="AK98" s="106"/>
      <c r="AL98" s="106"/>
      <c r="AM98" s="106"/>
      <c r="AN98" s="106"/>
      <c r="AO98" s="106"/>
      <c r="AP98" s="106"/>
      <c r="AQ98" s="106"/>
      <c r="AR98" s="106"/>
      <c r="AS98" s="106"/>
      <c r="AT98" s="106"/>
      <c r="AU98" s="106"/>
      <c r="AV98" s="106"/>
      <c r="AW98" s="106"/>
      <c r="AX98" s="106"/>
      <c r="AY98" s="106"/>
      <c r="AZ98" s="106"/>
      <c r="BA98" s="106"/>
      <c r="BB98" s="106"/>
      <c r="BC98" s="106"/>
      <c r="BD98" s="106"/>
      <c r="BE98" s="106"/>
      <c r="BF98" s="106"/>
      <c r="BG98" s="106"/>
      <c r="BH98" s="106"/>
      <c r="BI98" s="106"/>
      <c r="BJ98" s="106"/>
      <c r="BK98" s="106"/>
      <c r="BL98" s="106"/>
      <c r="BM98" s="106"/>
      <c r="BN98" s="106"/>
      <c r="BO98" s="106"/>
      <c r="BP98" s="106"/>
      <c r="BQ98" s="106"/>
      <c r="BR98" s="106"/>
      <c r="BS98" s="106"/>
      <c r="BT98" s="106"/>
      <c r="BU98" s="106"/>
      <c r="BV98" s="106"/>
      <c r="BW98" s="106"/>
      <c r="BX98" s="106"/>
    </row>
    <row r="99" spans="2:76"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  <c r="AA99" s="106"/>
      <c r="AB99" s="106"/>
      <c r="AC99" s="106"/>
      <c r="AD99" s="106"/>
      <c r="AE99" s="106"/>
      <c r="AF99" s="106"/>
      <c r="AG99" s="106"/>
      <c r="AH99" s="106"/>
      <c r="AI99" s="106"/>
      <c r="AJ99" s="106"/>
      <c r="AK99" s="106"/>
      <c r="AL99" s="106"/>
      <c r="AM99" s="106"/>
      <c r="AN99" s="106"/>
      <c r="AO99" s="106"/>
      <c r="AP99" s="106"/>
      <c r="AQ99" s="106"/>
      <c r="AR99" s="106"/>
      <c r="AS99" s="106"/>
      <c r="AT99" s="106"/>
      <c r="AU99" s="106"/>
      <c r="AV99" s="106"/>
      <c r="AW99" s="106"/>
      <c r="AX99" s="106"/>
      <c r="AY99" s="106"/>
      <c r="AZ99" s="106"/>
      <c r="BA99" s="106"/>
      <c r="BB99" s="106"/>
      <c r="BC99" s="106"/>
      <c r="BD99" s="106"/>
      <c r="BE99" s="106"/>
      <c r="BF99" s="106"/>
      <c r="BG99" s="106"/>
      <c r="BH99" s="106"/>
      <c r="BI99" s="106"/>
      <c r="BJ99" s="106"/>
      <c r="BK99" s="106"/>
      <c r="BL99" s="106"/>
      <c r="BM99" s="106"/>
      <c r="BN99" s="106"/>
      <c r="BO99" s="106"/>
      <c r="BP99" s="106"/>
      <c r="BQ99" s="106"/>
      <c r="BR99" s="106"/>
      <c r="BS99" s="106"/>
      <c r="BT99" s="106"/>
      <c r="BU99" s="106"/>
      <c r="BV99" s="106"/>
      <c r="BW99" s="106"/>
      <c r="BX99" s="106"/>
    </row>
    <row r="100" spans="2:76"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  <c r="AA100" s="106"/>
      <c r="AB100" s="106"/>
      <c r="AC100" s="106"/>
      <c r="AD100" s="106"/>
      <c r="AE100" s="106"/>
      <c r="AF100" s="106"/>
      <c r="AG100" s="106"/>
      <c r="AH100" s="106"/>
      <c r="AI100" s="106"/>
      <c r="AJ100" s="106"/>
      <c r="AK100" s="106"/>
      <c r="AL100" s="106"/>
      <c r="AM100" s="106"/>
      <c r="AN100" s="106"/>
      <c r="AO100" s="106"/>
      <c r="AP100" s="106"/>
      <c r="AQ100" s="106"/>
      <c r="AR100" s="106"/>
      <c r="AS100" s="106"/>
      <c r="AT100" s="106"/>
      <c r="AU100" s="106"/>
      <c r="AV100" s="106"/>
      <c r="AW100" s="106"/>
      <c r="AX100" s="106"/>
      <c r="AY100" s="106"/>
      <c r="AZ100" s="106"/>
      <c r="BA100" s="106"/>
      <c r="BB100" s="106"/>
      <c r="BC100" s="106"/>
      <c r="BD100" s="106"/>
      <c r="BE100" s="106"/>
      <c r="BF100" s="106"/>
      <c r="BG100" s="106"/>
      <c r="BH100" s="106"/>
      <c r="BI100" s="106"/>
      <c r="BJ100" s="106"/>
      <c r="BK100" s="106"/>
      <c r="BL100" s="106"/>
      <c r="BM100" s="106"/>
      <c r="BN100" s="106"/>
      <c r="BO100" s="106"/>
      <c r="BP100" s="106"/>
      <c r="BQ100" s="106"/>
      <c r="BR100" s="106"/>
      <c r="BS100" s="106"/>
      <c r="BT100" s="106"/>
      <c r="BU100" s="106"/>
      <c r="BV100" s="106"/>
      <c r="BW100" s="106"/>
      <c r="BX100" s="106"/>
    </row>
    <row r="101" spans="2:76"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  <c r="AA101" s="106"/>
      <c r="AB101" s="106"/>
      <c r="AC101" s="106"/>
      <c r="AD101" s="106"/>
      <c r="AE101" s="106"/>
      <c r="AF101" s="106"/>
      <c r="AG101" s="106"/>
      <c r="AH101" s="106"/>
      <c r="AI101" s="106"/>
      <c r="AJ101" s="106"/>
      <c r="AK101" s="106"/>
      <c r="AL101" s="106"/>
      <c r="AM101" s="106"/>
      <c r="AN101" s="106"/>
      <c r="AO101" s="106"/>
      <c r="AP101" s="106"/>
      <c r="AQ101" s="106"/>
      <c r="AR101" s="106"/>
      <c r="AS101" s="106"/>
      <c r="AT101" s="106"/>
      <c r="AU101" s="106"/>
      <c r="AV101" s="106"/>
      <c r="AW101" s="106"/>
      <c r="AX101" s="106"/>
      <c r="AY101" s="106"/>
      <c r="AZ101" s="106"/>
      <c r="BA101" s="106"/>
      <c r="BB101" s="106"/>
      <c r="BC101" s="106"/>
      <c r="BD101" s="106"/>
      <c r="BE101" s="106"/>
      <c r="BF101" s="106"/>
      <c r="BG101" s="106"/>
      <c r="BH101" s="106"/>
      <c r="BI101" s="106"/>
      <c r="BJ101" s="106"/>
      <c r="BK101" s="106"/>
      <c r="BL101" s="106"/>
      <c r="BM101" s="106"/>
      <c r="BN101" s="106"/>
      <c r="BO101" s="106"/>
      <c r="BP101" s="106"/>
      <c r="BQ101" s="106"/>
      <c r="BR101" s="106"/>
      <c r="BS101" s="106"/>
      <c r="BT101" s="106"/>
      <c r="BU101" s="106"/>
      <c r="BV101" s="106"/>
      <c r="BW101" s="106"/>
      <c r="BX101" s="106"/>
    </row>
    <row r="102" spans="2:76"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  <c r="AA102" s="106"/>
      <c r="AB102" s="106"/>
      <c r="AC102" s="106"/>
      <c r="AD102" s="106"/>
      <c r="AE102" s="106"/>
      <c r="AF102" s="106"/>
      <c r="AG102" s="106"/>
      <c r="AH102" s="106"/>
      <c r="AI102" s="106"/>
      <c r="AJ102" s="106"/>
      <c r="AK102" s="106"/>
      <c r="AL102" s="106"/>
      <c r="AM102" s="106"/>
      <c r="AN102" s="106"/>
      <c r="AO102" s="106"/>
      <c r="AP102" s="106"/>
      <c r="AQ102" s="106"/>
      <c r="AR102" s="106"/>
      <c r="AS102" s="106"/>
      <c r="AT102" s="106"/>
      <c r="AU102" s="106"/>
      <c r="AV102" s="106"/>
      <c r="AW102" s="106"/>
      <c r="AX102" s="106"/>
      <c r="AY102" s="106"/>
      <c r="AZ102" s="106"/>
      <c r="BA102" s="106"/>
      <c r="BB102" s="106"/>
      <c r="BC102" s="106"/>
      <c r="BD102" s="106"/>
      <c r="BE102" s="106"/>
      <c r="BF102" s="106"/>
      <c r="BG102" s="106"/>
      <c r="BH102" s="106"/>
      <c r="BI102" s="106"/>
      <c r="BJ102" s="106"/>
      <c r="BK102" s="106"/>
      <c r="BL102" s="106"/>
      <c r="BM102" s="106"/>
      <c r="BN102" s="106"/>
      <c r="BO102" s="106"/>
      <c r="BP102" s="106"/>
      <c r="BQ102" s="106"/>
      <c r="BR102" s="106"/>
      <c r="BS102" s="106"/>
      <c r="BT102" s="106"/>
      <c r="BU102" s="106"/>
      <c r="BV102" s="106"/>
      <c r="BW102" s="106"/>
      <c r="BX102" s="106"/>
    </row>
    <row r="103" spans="2:76"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  <c r="AA103" s="106"/>
      <c r="AB103" s="106"/>
      <c r="AC103" s="106"/>
      <c r="AD103" s="106"/>
      <c r="AE103" s="106"/>
      <c r="AF103" s="106"/>
      <c r="AG103" s="106"/>
      <c r="AH103" s="106"/>
      <c r="AI103" s="106"/>
      <c r="AJ103" s="106"/>
      <c r="AK103" s="106"/>
      <c r="AL103" s="106"/>
      <c r="AM103" s="106"/>
      <c r="AN103" s="106"/>
      <c r="AO103" s="106"/>
      <c r="AP103" s="106"/>
      <c r="AQ103" s="106"/>
      <c r="AR103" s="106"/>
      <c r="AS103" s="106"/>
      <c r="AT103" s="106"/>
      <c r="AU103" s="106"/>
      <c r="AV103" s="106"/>
      <c r="AW103" s="106"/>
      <c r="AX103" s="106"/>
      <c r="AY103" s="106"/>
      <c r="AZ103" s="106"/>
      <c r="BA103" s="106"/>
      <c r="BB103" s="106"/>
      <c r="BC103" s="106"/>
      <c r="BD103" s="106"/>
      <c r="BE103" s="106"/>
      <c r="BF103" s="106"/>
      <c r="BG103" s="106"/>
      <c r="BH103" s="106"/>
      <c r="BI103" s="106"/>
      <c r="BJ103" s="106"/>
      <c r="BK103" s="106"/>
      <c r="BL103" s="106"/>
      <c r="BM103" s="106"/>
      <c r="BN103" s="106"/>
      <c r="BO103" s="106"/>
      <c r="BP103" s="106"/>
      <c r="BQ103" s="106"/>
      <c r="BR103" s="106"/>
      <c r="BS103" s="106"/>
      <c r="BT103" s="106"/>
      <c r="BU103" s="106"/>
      <c r="BV103" s="106"/>
      <c r="BW103" s="106"/>
      <c r="BX103" s="106"/>
    </row>
    <row r="104" spans="2:76"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  <c r="AA104" s="106"/>
      <c r="AB104" s="106"/>
      <c r="AC104" s="106"/>
      <c r="AD104" s="106"/>
      <c r="AE104" s="106"/>
      <c r="AF104" s="106"/>
      <c r="AG104" s="106"/>
      <c r="AH104" s="106"/>
      <c r="AI104" s="106"/>
      <c r="AJ104" s="106"/>
      <c r="AK104" s="106"/>
      <c r="AL104" s="106"/>
      <c r="AM104" s="106"/>
      <c r="AN104" s="106"/>
      <c r="AO104" s="106"/>
      <c r="AP104" s="106"/>
      <c r="AQ104" s="106"/>
      <c r="AR104" s="106"/>
      <c r="AS104" s="106"/>
      <c r="AT104" s="106"/>
      <c r="AU104" s="106"/>
      <c r="AV104" s="106"/>
      <c r="AW104" s="106"/>
      <c r="AX104" s="106"/>
      <c r="AY104" s="106"/>
      <c r="AZ104" s="106"/>
      <c r="BA104" s="106"/>
      <c r="BB104" s="106"/>
      <c r="BC104" s="106"/>
      <c r="BD104" s="106"/>
      <c r="BE104" s="106"/>
      <c r="BF104" s="106"/>
      <c r="BG104" s="106"/>
      <c r="BH104" s="106"/>
      <c r="BI104" s="106"/>
      <c r="BJ104" s="106"/>
      <c r="BK104" s="106"/>
      <c r="BL104" s="106"/>
      <c r="BM104" s="106"/>
      <c r="BN104" s="106"/>
      <c r="BO104" s="106"/>
      <c r="BP104" s="106"/>
      <c r="BQ104" s="106"/>
      <c r="BR104" s="106"/>
      <c r="BS104" s="106"/>
      <c r="BT104" s="106"/>
      <c r="BU104" s="106"/>
      <c r="BV104" s="106"/>
      <c r="BW104" s="106"/>
      <c r="BX104" s="106"/>
    </row>
    <row r="105" spans="2:76"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  <c r="AA105" s="106"/>
      <c r="AB105" s="106"/>
      <c r="AC105" s="106"/>
      <c r="AD105" s="106"/>
      <c r="AE105" s="106"/>
      <c r="AF105" s="106"/>
      <c r="AG105" s="106"/>
      <c r="AH105" s="106"/>
      <c r="AI105" s="106"/>
      <c r="AJ105" s="106"/>
      <c r="AK105" s="106"/>
      <c r="AL105" s="106"/>
      <c r="AM105" s="106"/>
      <c r="AN105" s="106"/>
      <c r="AO105" s="106"/>
      <c r="AP105" s="106"/>
      <c r="AQ105" s="106"/>
      <c r="AR105" s="106"/>
      <c r="AS105" s="106"/>
      <c r="AT105" s="106"/>
      <c r="AU105" s="106"/>
      <c r="AV105" s="106"/>
      <c r="AW105" s="106"/>
      <c r="AX105" s="106"/>
      <c r="AY105" s="106"/>
      <c r="AZ105" s="106"/>
      <c r="BA105" s="106"/>
      <c r="BB105" s="106"/>
      <c r="BC105" s="106"/>
      <c r="BD105" s="106"/>
      <c r="BE105" s="106"/>
      <c r="BF105" s="106"/>
      <c r="BG105" s="106"/>
      <c r="BH105" s="106"/>
      <c r="BI105" s="106"/>
      <c r="BJ105" s="106"/>
      <c r="BK105" s="106"/>
      <c r="BL105" s="106"/>
      <c r="BM105" s="106"/>
      <c r="BN105" s="106"/>
      <c r="BO105" s="106"/>
      <c r="BP105" s="106"/>
      <c r="BQ105" s="106"/>
      <c r="BR105" s="106"/>
      <c r="BS105" s="106"/>
      <c r="BT105" s="106"/>
      <c r="BU105" s="106"/>
      <c r="BV105" s="106"/>
      <c r="BW105" s="106"/>
      <c r="BX105" s="106"/>
    </row>
    <row r="106" spans="2:76"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  <c r="AA106" s="106"/>
      <c r="AB106" s="106"/>
      <c r="AC106" s="106"/>
      <c r="AD106" s="106"/>
      <c r="AE106" s="106"/>
      <c r="AF106" s="106"/>
      <c r="AG106" s="106"/>
      <c r="AH106" s="106"/>
      <c r="AI106" s="106"/>
      <c r="AJ106" s="106"/>
      <c r="AK106" s="106"/>
      <c r="AL106" s="106"/>
      <c r="AM106" s="106"/>
      <c r="AN106" s="106"/>
      <c r="AO106" s="106"/>
      <c r="AP106" s="106"/>
      <c r="AQ106" s="106"/>
      <c r="AR106" s="106"/>
      <c r="AS106" s="106"/>
      <c r="AT106" s="106"/>
      <c r="AU106" s="106"/>
      <c r="AV106" s="106"/>
      <c r="AW106" s="106"/>
      <c r="AX106" s="106"/>
      <c r="AY106" s="106"/>
      <c r="AZ106" s="106"/>
      <c r="BA106" s="106"/>
      <c r="BB106" s="106"/>
      <c r="BC106" s="106"/>
      <c r="BD106" s="106"/>
      <c r="BE106" s="106"/>
      <c r="BF106" s="106"/>
      <c r="BG106" s="106"/>
      <c r="BH106" s="106"/>
      <c r="BI106" s="106"/>
      <c r="BJ106" s="106"/>
      <c r="BK106" s="106"/>
      <c r="BL106" s="106"/>
      <c r="BM106" s="106"/>
      <c r="BN106" s="106"/>
      <c r="BO106" s="106"/>
      <c r="BP106" s="106"/>
      <c r="BQ106" s="106"/>
      <c r="BR106" s="106"/>
      <c r="BS106" s="106"/>
      <c r="BT106" s="106"/>
      <c r="BU106" s="106"/>
      <c r="BV106" s="106"/>
      <c r="BW106" s="106"/>
      <c r="BX106" s="106"/>
    </row>
    <row r="107" spans="2:76"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  <c r="AA107" s="106"/>
      <c r="AB107" s="106"/>
      <c r="AC107" s="106"/>
      <c r="AD107" s="106"/>
      <c r="AE107" s="106"/>
      <c r="AF107" s="106"/>
      <c r="AG107" s="106"/>
      <c r="AH107" s="106"/>
      <c r="AI107" s="106"/>
      <c r="AJ107" s="106"/>
      <c r="AK107" s="106"/>
      <c r="AL107" s="106"/>
      <c r="AM107" s="106"/>
      <c r="AN107" s="106"/>
      <c r="AO107" s="106"/>
      <c r="AP107" s="106"/>
      <c r="AQ107" s="106"/>
      <c r="AR107" s="106"/>
      <c r="AS107" s="106"/>
      <c r="AT107" s="106"/>
      <c r="AU107" s="106"/>
      <c r="AV107" s="106"/>
      <c r="AW107" s="106"/>
      <c r="AX107" s="106"/>
      <c r="AY107" s="106"/>
      <c r="AZ107" s="106"/>
      <c r="BA107" s="106"/>
      <c r="BB107" s="106"/>
      <c r="BC107" s="106"/>
      <c r="BD107" s="106"/>
      <c r="BE107" s="106"/>
      <c r="BF107" s="106"/>
      <c r="BG107" s="106"/>
      <c r="BH107" s="106"/>
      <c r="BI107" s="106"/>
      <c r="BJ107" s="106"/>
      <c r="BK107" s="106"/>
      <c r="BL107" s="106"/>
      <c r="BM107" s="106"/>
      <c r="BN107" s="106"/>
      <c r="BO107" s="106"/>
      <c r="BP107" s="106"/>
      <c r="BQ107" s="106"/>
      <c r="BR107" s="106"/>
      <c r="BS107" s="106"/>
      <c r="BT107" s="106"/>
      <c r="BU107" s="106"/>
      <c r="BV107" s="106"/>
      <c r="BW107" s="106"/>
      <c r="BX107" s="106"/>
    </row>
    <row r="108" spans="2:76"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  <c r="AA108" s="106"/>
      <c r="AB108" s="106"/>
      <c r="AC108" s="106"/>
      <c r="AD108" s="106"/>
      <c r="AE108" s="106"/>
      <c r="AF108" s="106"/>
      <c r="AG108" s="106"/>
      <c r="AH108" s="106"/>
      <c r="AI108" s="106"/>
      <c r="AJ108" s="106"/>
      <c r="AK108" s="106"/>
      <c r="AL108" s="106"/>
      <c r="AM108" s="106"/>
      <c r="AN108" s="106"/>
      <c r="AO108" s="106"/>
      <c r="AP108" s="106"/>
      <c r="AQ108" s="106"/>
      <c r="AR108" s="106"/>
      <c r="AS108" s="106"/>
      <c r="AT108" s="106"/>
      <c r="AU108" s="106"/>
      <c r="AV108" s="106"/>
      <c r="AW108" s="106"/>
      <c r="AX108" s="106"/>
      <c r="AY108" s="106"/>
      <c r="AZ108" s="106"/>
      <c r="BA108" s="106"/>
      <c r="BB108" s="106"/>
      <c r="BC108" s="106"/>
      <c r="BD108" s="106"/>
      <c r="BE108" s="106"/>
      <c r="BF108" s="106"/>
      <c r="BG108" s="106"/>
      <c r="BH108" s="106"/>
      <c r="BI108" s="106"/>
      <c r="BJ108" s="106"/>
      <c r="BK108" s="106"/>
      <c r="BL108" s="106"/>
      <c r="BM108" s="106"/>
      <c r="BN108" s="106"/>
      <c r="BO108" s="106"/>
      <c r="BP108" s="106"/>
      <c r="BQ108" s="106"/>
      <c r="BR108" s="106"/>
      <c r="BS108" s="106"/>
      <c r="BT108" s="106"/>
      <c r="BU108" s="106"/>
      <c r="BV108" s="106"/>
      <c r="BW108" s="106"/>
      <c r="BX108" s="106"/>
    </row>
    <row r="109" spans="2:76"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  <c r="AA109" s="106"/>
      <c r="AB109" s="106"/>
      <c r="AC109" s="106"/>
      <c r="AD109" s="106"/>
      <c r="AE109" s="106"/>
      <c r="AF109" s="106"/>
      <c r="AG109" s="106"/>
      <c r="AH109" s="106"/>
      <c r="AI109" s="106"/>
      <c r="AJ109" s="106"/>
      <c r="AK109" s="106"/>
      <c r="AL109" s="106"/>
      <c r="AM109" s="106"/>
      <c r="AN109" s="106"/>
      <c r="AO109" s="106"/>
      <c r="AP109" s="106"/>
      <c r="AQ109" s="106"/>
      <c r="AR109" s="106"/>
      <c r="AS109" s="106"/>
      <c r="AT109" s="106"/>
      <c r="AU109" s="106"/>
      <c r="AV109" s="106"/>
      <c r="AW109" s="106"/>
      <c r="AX109" s="106"/>
      <c r="AY109" s="106"/>
      <c r="AZ109" s="106"/>
      <c r="BA109" s="106"/>
      <c r="BB109" s="106"/>
      <c r="BC109" s="106"/>
      <c r="BD109" s="106"/>
      <c r="BE109" s="106"/>
      <c r="BF109" s="106"/>
      <c r="BG109" s="106"/>
      <c r="BH109" s="106"/>
      <c r="BI109" s="106"/>
      <c r="BJ109" s="106"/>
      <c r="BK109" s="106"/>
      <c r="BL109" s="106"/>
      <c r="BM109" s="106"/>
      <c r="BN109" s="106"/>
      <c r="BO109" s="106"/>
      <c r="BP109" s="106"/>
      <c r="BQ109" s="106"/>
      <c r="BR109" s="106"/>
      <c r="BS109" s="106"/>
      <c r="BT109" s="106"/>
      <c r="BU109" s="106"/>
      <c r="BV109" s="106"/>
      <c r="BW109" s="106"/>
      <c r="BX109" s="106"/>
    </row>
    <row r="110" spans="2:76"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  <c r="AA110" s="106"/>
      <c r="AB110" s="106"/>
      <c r="AC110" s="106"/>
      <c r="AD110" s="106"/>
      <c r="AE110" s="106"/>
      <c r="AF110" s="106"/>
      <c r="AG110" s="106"/>
      <c r="AH110" s="106"/>
      <c r="AI110" s="106"/>
      <c r="AJ110" s="106"/>
      <c r="AK110" s="106"/>
      <c r="AL110" s="106"/>
      <c r="AM110" s="106"/>
      <c r="AN110" s="106"/>
      <c r="AO110" s="106"/>
      <c r="AP110" s="106"/>
      <c r="AQ110" s="106"/>
      <c r="AR110" s="106"/>
      <c r="AS110" s="106"/>
      <c r="AT110" s="106"/>
      <c r="AU110" s="106"/>
      <c r="AV110" s="106"/>
      <c r="AW110" s="106"/>
      <c r="AX110" s="106"/>
      <c r="AY110" s="106"/>
      <c r="AZ110" s="106"/>
      <c r="BA110" s="106"/>
      <c r="BB110" s="106"/>
      <c r="BC110" s="106"/>
      <c r="BD110" s="106"/>
      <c r="BE110" s="106"/>
      <c r="BF110" s="106"/>
      <c r="BG110" s="106"/>
      <c r="BH110" s="106"/>
      <c r="BI110" s="106"/>
      <c r="BJ110" s="106"/>
      <c r="BK110" s="106"/>
      <c r="BL110" s="106"/>
      <c r="BM110" s="106"/>
      <c r="BN110" s="106"/>
      <c r="BO110" s="106"/>
      <c r="BP110" s="106"/>
      <c r="BQ110" s="106"/>
      <c r="BR110" s="106"/>
      <c r="BS110" s="106"/>
      <c r="BT110" s="106"/>
      <c r="BU110" s="106"/>
      <c r="BV110" s="106"/>
      <c r="BW110" s="106"/>
      <c r="BX110" s="106"/>
    </row>
    <row r="111" spans="2:76"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  <c r="AA111" s="106"/>
      <c r="AB111" s="106"/>
      <c r="AC111" s="106"/>
      <c r="AD111" s="106"/>
      <c r="AE111" s="106"/>
      <c r="AF111" s="106"/>
      <c r="AG111" s="106"/>
      <c r="AH111" s="106"/>
      <c r="AI111" s="106"/>
      <c r="AJ111" s="106"/>
      <c r="AK111" s="106"/>
      <c r="AL111" s="106"/>
      <c r="AM111" s="106"/>
      <c r="AN111" s="106"/>
      <c r="AO111" s="106"/>
      <c r="AP111" s="106"/>
      <c r="AQ111" s="106"/>
      <c r="AR111" s="106"/>
      <c r="AS111" s="106"/>
      <c r="AT111" s="106"/>
      <c r="AU111" s="106"/>
      <c r="AV111" s="106"/>
      <c r="AW111" s="106"/>
      <c r="AX111" s="106"/>
      <c r="AY111" s="106"/>
      <c r="AZ111" s="106"/>
      <c r="BA111" s="106"/>
      <c r="BB111" s="106"/>
      <c r="BC111" s="106"/>
      <c r="BD111" s="106"/>
      <c r="BE111" s="106"/>
      <c r="BF111" s="106"/>
      <c r="BG111" s="106"/>
      <c r="BH111" s="106"/>
      <c r="BI111" s="106"/>
      <c r="BJ111" s="106"/>
      <c r="BK111" s="106"/>
      <c r="BL111" s="106"/>
      <c r="BM111" s="106"/>
      <c r="BN111" s="106"/>
      <c r="BO111" s="106"/>
      <c r="BP111" s="106"/>
      <c r="BQ111" s="106"/>
      <c r="BR111" s="106"/>
      <c r="BS111" s="106"/>
      <c r="BT111" s="106"/>
      <c r="BU111" s="106"/>
      <c r="BV111" s="106"/>
      <c r="BW111" s="106"/>
      <c r="BX111" s="106"/>
    </row>
    <row r="112" spans="2:76"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  <c r="AA112" s="106"/>
      <c r="AB112" s="106"/>
      <c r="AC112" s="106"/>
      <c r="AD112" s="106"/>
      <c r="AE112" s="106"/>
      <c r="AF112" s="106"/>
      <c r="AG112" s="106"/>
      <c r="AH112" s="106"/>
      <c r="AI112" s="106"/>
      <c r="AJ112" s="106"/>
      <c r="AK112" s="106"/>
      <c r="AL112" s="106"/>
      <c r="AM112" s="106"/>
      <c r="AN112" s="106"/>
      <c r="AO112" s="106"/>
      <c r="AP112" s="106"/>
      <c r="AQ112" s="106"/>
      <c r="AR112" s="106"/>
      <c r="AS112" s="106"/>
      <c r="AT112" s="106"/>
      <c r="AU112" s="106"/>
      <c r="AV112" s="106"/>
      <c r="AW112" s="106"/>
      <c r="AX112" s="106"/>
      <c r="AY112" s="106"/>
      <c r="AZ112" s="106"/>
      <c r="BA112" s="106"/>
      <c r="BB112" s="106"/>
      <c r="BC112" s="106"/>
      <c r="BD112" s="106"/>
      <c r="BE112" s="106"/>
      <c r="BF112" s="106"/>
      <c r="BG112" s="106"/>
      <c r="BH112" s="106"/>
      <c r="BI112" s="106"/>
      <c r="BJ112" s="106"/>
      <c r="BK112" s="106"/>
      <c r="BL112" s="106"/>
      <c r="BM112" s="106"/>
      <c r="BN112" s="106"/>
      <c r="BO112" s="106"/>
      <c r="BP112" s="106"/>
      <c r="BQ112" s="106"/>
      <c r="BR112" s="106"/>
      <c r="BS112" s="106"/>
      <c r="BT112" s="106"/>
      <c r="BU112" s="106"/>
      <c r="BV112" s="106"/>
      <c r="BW112" s="106"/>
      <c r="BX112" s="106"/>
    </row>
    <row r="113" spans="2:76"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06"/>
      <c r="AB113" s="106"/>
      <c r="AC113" s="106"/>
      <c r="AD113" s="106"/>
      <c r="AE113" s="106"/>
      <c r="AF113" s="106"/>
      <c r="AG113" s="106"/>
      <c r="AH113" s="106"/>
      <c r="AI113" s="106"/>
      <c r="AJ113" s="106"/>
      <c r="AK113" s="106"/>
      <c r="AL113" s="106"/>
      <c r="AM113" s="106"/>
      <c r="AN113" s="106"/>
      <c r="AO113" s="106"/>
      <c r="AP113" s="106"/>
      <c r="AQ113" s="106"/>
      <c r="AR113" s="106"/>
      <c r="AS113" s="106"/>
      <c r="AT113" s="106"/>
      <c r="AU113" s="106"/>
      <c r="AV113" s="106"/>
      <c r="AW113" s="106"/>
      <c r="AX113" s="106"/>
      <c r="AY113" s="106"/>
      <c r="AZ113" s="106"/>
      <c r="BA113" s="106"/>
      <c r="BB113" s="106"/>
      <c r="BC113" s="106"/>
      <c r="BD113" s="106"/>
      <c r="BE113" s="106"/>
      <c r="BF113" s="106"/>
      <c r="BG113" s="106"/>
      <c r="BH113" s="106"/>
      <c r="BI113" s="106"/>
      <c r="BJ113" s="106"/>
      <c r="BK113" s="106"/>
      <c r="BL113" s="106"/>
      <c r="BM113" s="106"/>
      <c r="BN113" s="106"/>
      <c r="BO113" s="106"/>
      <c r="BP113" s="106"/>
      <c r="BQ113" s="106"/>
      <c r="BR113" s="106"/>
      <c r="BS113" s="106"/>
      <c r="BT113" s="106"/>
      <c r="BU113" s="106"/>
      <c r="BV113" s="106"/>
      <c r="BW113" s="106"/>
      <c r="BX113" s="106"/>
    </row>
    <row r="114" spans="2:76"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  <c r="AA114" s="106"/>
      <c r="AB114" s="106"/>
      <c r="AC114" s="106"/>
      <c r="AD114" s="106"/>
      <c r="AE114" s="106"/>
      <c r="AF114" s="106"/>
      <c r="AG114" s="106"/>
      <c r="AH114" s="106"/>
      <c r="AI114" s="106"/>
      <c r="AJ114" s="106"/>
      <c r="AK114" s="106"/>
      <c r="AL114" s="106"/>
      <c r="AM114" s="106"/>
      <c r="AN114" s="106"/>
      <c r="AO114" s="106"/>
      <c r="AP114" s="106"/>
      <c r="AQ114" s="106"/>
      <c r="AR114" s="106"/>
      <c r="AS114" s="106"/>
      <c r="AT114" s="106"/>
      <c r="AU114" s="106"/>
      <c r="AV114" s="106"/>
      <c r="AW114" s="106"/>
      <c r="AX114" s="106"/>
      <c r="AY114" s="106"/>
      <c r="AZ114" s="106"/>
      <c r="BA114" s="106"/>
      <c r="BB114" s="106"/>
      <c r="BC114" s="106"/>
      <c r="BD114" s="106"/>
      <c r="BE114" s="106"/>
      <c r="BF114" s="106"/>
      <c r="BG114" s="106"/>
      <c r="BH114" s="106"/>
      <c r="BI114" s="106"/>
      <c r="BJ114" s="106"/>
      <c r="BK114" s="106"/>
      <c r="BL114" s="106"/>
      <c r="BM114" s="106"/>
      <c r="BN114" s="106"/>
      <c r="BO114" s="106"/>
      <c r="BP114" s="106"/>
      <c r="BQ114" s="106"/>
      <c r="BR114" s="106"/>
      <c r="BS114" s="106"/>
      <c r="BT114" s="106"/>
      <c r="BU114" s="106"/>
      <c r="BV114" s="106"/>
      <c r="BW114" s="106"/>
      <c r="BX114" s="106"/>
    </row>
    <row r="115" spans="2:76"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  <c r="AA115" s="106"/>
      <c r="AB115" s="106"/>
      <c r="AC115" s="106"/>
      <c r="AD115" s="106"/>
      <c r="AE115" s="106"/>
      <c r="AF115" s="106"/>
      <c r="AG115" s="106"/>
      <c r="AH115" s="106"/>
      <c r="AI115" s="106"/>
      <c r="AJ115" s="106"/>
      <c r="AK115" s="106"/>
      <c r="AL115" s="106"/>
      <c r="AM115" s="106"/>
      <c r="AN115" s="106"/>
      <c r="AO115" s="106"/>
      <c r="AP115" s="106"/>
      <c r="AQ115" s="106"/>
      <c r="AR115" s="106"/>
      <c r="AS115" s="106"/>
      <c r="AT115" s="106"/>
      <c r="AU115" s="106"/>
      <c r="AV115" s="106"/>
      <c r="AW115" s="106"/>
      <c r="AX115" s="106"/>
      <c r="AY115" s="106"/>
      <c r="AZ115" s="106"/>
      <c r="BA115" s="106"/>
      <c r="BB115" s="106"/>
      <c r="BC115" s="106"/>
      <c r="BD115" s="106"/>
      <c r="BE115" s="106"/>
      <c r="BF115" s="106"/>
      <c r="BG115" s="106"/>
      <c r="BH115" s="106"/>
      <c r="BI115" s="106"/>
      <c r="BJ115" s="106"/>
      <c r="BK115" s="106"/>
      <c r="BL115" s="106"/>
      <c r="BM115" s="106"/>
      <c r="BN115" s="106"/>
      <c r="BO115" s="106"/>
      <c r="BP115" s="106"/>
      <c r="BQ115" s="106"/>
      <c r="BR115" s="106"/>
      <c r="BS115" s="106"/>
      <c r="BT115" s="106"/>
      <c r="BU115" s="106"/>
      <c r="BV115" s="106"/>
      <c r="BW115" s="106"/>
      <c r="BX115" s="106"/>
    </row>
    <row r="116" spans="2:76"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  <c r="AA116" s="106"/>
      <c r="AB116" s="106"/>
      <c r="AC116" s="106"/>
      <c r="AD116" s="106"/>
      <c r="AE116" s="106"/>
      <c r="AF116" s="106"/>
      <c r="AG116" s="106"/>
      <c r="AH116" s="106"/>
      <c r="AI116" s="106"/>
      <c r="AJ116" s="106"/>
      <c r="AK116" s="106"/>
      <c r="AL116" s="106"/>
      <c r="AM116" s="106"/>
      <c r="AN116" s="106"/>
      <c r="AO116" s="106"/>
      <c r="AP116" s="106"/>
      <c r="AQ116" s="106"/>
      <c r="AR116" s="106"/>
      <c r="AS116" s="106"/>
      <c r="AT116" s="106"/>
      <c r="AU116" s="106"/>
      <c r="AV116" s="106"/>
      <c r="AW116" s="106"/>
      <c r="AX116" s="106"/>
      <c r="AY116" s="106"/>
      <c r="AZ116" s="106"/>
      <c r="BA116" s="106"/>
      <c r="BB116" s="106"/>
      <c r="BC116" s="106"/>
      <c r="BD116" s="106"/>
      <c r="BE116" s="106"/>
      <c r="BF116" s="106"/>
      <c r="BG116" s="106"/>
      <c r="BH116" s="106"/>
      <c r="BI116" s="106"/>
      <c r="BJ116" s="106"/>
      <c r="BK116" s="106"/>
      <c r="BL116" s="106"/>
      <c r="BM116" s="106"/>
      <c r="BN116" s="106"/>
      <c r="BO116" s="106"/>
      <c r="BP116" s="106"/>
      <c r="BQ116" s="106"/>
      <c r="BR116" s="106"/>
      <c r="BS116" s="106"/>
      <c r="BT116" s="106"/>
      <c r="BU116" s="106"/>
      <c r="BV116" s="106"/>
      <c r="BW116" s="106"/>
      <c r="BX116" s="106"/>
    </row>
    <row r="117" spans="2:76"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  <c r="AA117" s="106"/>
      <c r="AB117" s="106"/>
      <c r="AC117" s="106"/>
      <c r="AD117" s="106"/>
      <c r="AE117" s="106"/>
      <c r="AF117" s="106"/>
      <c r="AG117" s="106"/>
      <c r="AH117" s="106"/>
      <c r="AI117" s="106"/>
      <c r="AJ117" s="106"/>
      <c r="AK117" s="106"/>
      <c r="AL117" s="106"/>
      <c r="AM117" s="106"/>
      <c r="AN117" s="106"/>
      <c r="AO117" s="106"/>
      <c r="AP117" s="106"/>
      <c r="AQ117" s="106"/>
      <c r="AR117" s="106"/>
      <c r="AS117" s="106"/>
      <c r="AT117" s="106"/>
      <c r="AU117" s="106"/>
      <c r="AV117" s="106"/>
      <c r="AW117" s="106"/>
      <c r="AX117" s="106"/>
      <c r="AY117" s="106"/>
      <c r="AZ117" s="106"/>
      <c r="BA117" s="106"/>
      <c r="BB117" s="106"/>
      <c r="BC117" s="106"/>
      <c r="BD117" s="106"/>
      <c r="BE117" s="106"/>
      <c r="BF117" s="106"/>
      <c r="BG117" s="106"/>
      <c r="BH117" s="106"/>
      <c r="BI117" s="106"/>
      <c r="BJ117" s="106"/>
      <c r="BK117" s="106"/>
      <c r="BL117" s="106"/>
      <c r="BM117" s="106"/>
      <c r="BN117" s="106"/>
      <c r="BO117" s="106"/>
      <c r="BP117" s="106"/>
      <c r="BQ117" s="106"/>
      <c r="BR117" s="106"/>
      <c r="BS117" s="106"/>
      <c r="BT117" s="106"/>
      <c r="BU117" s="106"/>
      <c r="BV117" s="106"/>
      <c r="BW117" s="106"/>
      <c r="BX117" s="106"/>
    </row>
    <row r="118" spans="2:76"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  <c r="AA118" s="106"/>
      <c r="AB118" s="106"/>
      <c r="AC118" s="106"/>
      <c r="AD118" s="106"/>
      <c r="AE118" s="106"/>
      <c r="AF118" s="106"/>
      <c r="AG118" s="106"/>
      <c r="AH118" s="106"/>
      <c r="AI118" s="106"/>
      <c r="AJ118" s="106"/>
      <c r="AK118" s="106"/>
      <c r="AL118" s="106"/>
      <c r="AM118" s="106"/>
      <c r="AN118" s="106"/>
      <c r="AO118" s="106"/>
      <c r="AP118" s="106"/>
      <c r="AQ118" s="106"/>
      <c r="AR118" s="106"/>
      <c r="AS118" s="106"/>
      <c r="AT118" s="106"/>
      <c r="AU118" s="106"/>
      <c r="AV118" s="106"/>
      <c r="AW118" s="106"/>
      <c r="AX118" s="106"/>
      <c r="AY118" s="106"/>
      <c r="AZ118" s="106"/>
      <c r="BA118" s="106"/>
      <c r="BB118" s="106"/>
      <c r="BC118" s="106"/>
      <c r="BD118" s="106"/>
      <c r="BE118" s="106"/>
      <c r="BF118" s="106"/>
      <c r="BG118" s="106"/>
      <c r="BH118" s="106"/>
      <c r="BI118" s="106"/>
      <c r="BJ118" s="106"/>
      <c r="BK118" s="106"/>
      <c r="BL118" s="106"/>
      <c r="BM118" s="106"/>
      <c r="BN118" s="106"/>
      <c r="BO118" s="106"/>
      <c r="BP118" s="106"/>
      <c r="BQ118" s="106"/>
      <c r="BR118" s="106"/>
      <c r="BS118" s="106"/>
      <c r="BT118" s="106"/>
      <c r="BU118" s="106"/>
      <c r="BV118" s="106"/>
      <c r="BW118" s="106"/>
      <c r="BX118" s="106"/>
    </row>
    <row r="119" spans="2:76"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  <c r="AA119" s="106"/>
      <c r="AB119" s="106"/>
      <c r="AC119" s="106"/>
      <c r="AD119" s="106"/>
      <c r="AE119" s="106"/>
      <c r="AF119" s="106"/>
      <c r="AG119" s="106"/>
      <c r="AH119" s="106"/>
      <c r="AI119" s="106"/>
      <c r="AJ119" s="106"/>
      <c r="AK119" s="106"/>
      <c r="AL119" s="106"/>
      <c r="AM119" s="106"/>
      <c r="AN119" s="106"/>
      <c r="AO119" s="106"/>
      <c r="AP119" s="106"/>
      <c r="AQ119" s="106"/>
      <c r="AR119" s="106"/>
      <c r="AS119" s="106"/>
      <c r="AT119" s="106"/>
      <c r="AU119" s="106"/>
      <c r="AV119" s="106"/>
      <c r="AW119" s="106"/>
      <c r="AX119" s="106"/>
      <c r="AY119" s="106"/>
      <c r="AZ119" s="106"/>
      <c r="BA119" s="106"/>
      <c r="BB119" s="106"/>
      <c r="BC119" s="106"/>
      <c r="BD119" s="106"/>
      <c r="BE119" s="106"/>
      <c r="BF119" s="106"/>
      <c r="BG119" s="106"/>
      <c r="BH119" s="106"/>
      <c r="BI119" s="106"/>
      <c r="BJ119" s="106"/>
      <c r="BK119" s="106"/>
      <c r="BL119" s="106"/>
      <c r="BM119" s="106"/>
      <c r="BN119" s="106"/>
      <c r="BO119" s="106"/>
      <c r="BP119" s="106"/>
      <c r="BQ119" s="106"/>
      <c r="BR119" s="106"/>
      <c r="BS119" s="106"/>
      <c r="BT119" s="106"/>
      <c r="BU119" s="106"/>
      <c r="BV119" s="106"/>
      <c r="BW119" s="106"/>
      <c r="BX119" s="106"/>
    </row>
    <row r="120" spans="2:76"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  <c r="AA120" s="106"/>
      <c r="AB120" s="106"/>
      <c r="AC120" s="106"/>
      <c r="AD120" s="106"/>
      <c r="AE120" s="106"/>
      <c r="AF120" s="106"/>
      <c r="AG120" s="106"/>
      <c r="AH120" s="106"/>
      <c r="AI120" s="106"/>
      <c r="AJ120" s="106"/>
      <c r="AK120" s="106"/>
      <c r="AL120" s="106"/>
      <c r="AM120" s="106"/>
      <c r="AN120" s="106"/>
      <c r="AO120" s="106"/>
      <c r="AP120" s="106"/>
      <c r="AQ120" s="106"/>
      <c r="AR120" s="106"/>
      <c r="AS120" s="106"/>
      <c r="AT120" s="106"/>
      <c r="AU120" s="106"/>
      <c r="AV120" s="106"/>
      <c r="AW120" s="106"/>
      <c r="AX120" s="106"/>
      <c r="AY120" s="106"/>
      <c r="AZ120" s="106"/>
      <c r="BA120" s="106"/>
      <c r="BB120" s="106"/>
      <c r="BC120" s="106"/>
      <c r="BD120" s="106"/>
      <c r="BE120" s="106"/>
      <c r="BF120" s="106"/>
      <c r="BG120" s="106"/>
      <c r="BH120" s="106"/>
      <c r="BI120" s="106"/>
      <c r="BJ120" s="106"/>
      <c r="BK120" s="106"/>
      <c r="BL120" s="106"/>
      <c r="BM120" s="106"/>
      <c r="BN120" s="106"/>
      <c r="BO120" s="106"/>
      <c r="BP120" s="106"/>
      <c r="BQ120" s="106"/>
      <c r="BR120" s="106"/>
      <c r="BS120" s="106"/>
      <c r="BT120" s="106"/>
      <c r="BU120" s="106"/>
      <c r="BV120" s="106"/>
      <c r="BW120" s="106"/>
      <c r="BX120" s="106"/>
    </row>
    <row r="121" spans="2:76"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  <c r="AA121" s="106"/>
      <c r="AB121" s="106"/>
      <c r="AC121" s="106"/>
      <c r="AD121" s="106"/>
      <c r="AE121" s="106"/>
      <c r="AF121" s="106"/>
      <c r="AG121" s="106"/>
      <c r="AH121" s="106"/>
      <c r="AI121" s="106"/>
      <c r="AJ121" s="106"/>
      <c r="AK121" s="106"/>
      <c r="AL121" s="106"/>
      <c r="AM121" s="106"/>
      <c r="AN121" s="106"/>
      <c r="AO121" s="106"/>
      <c r="AP121" s="106"/>
      <c r="AQ121" s="106"/>
      <c r="AR121" s="106"/>
      <c r="AS121" s="106"/>
      <c r="AT121" s="106"/>
      <c r="AU121" s="106"/>
      <c r="AV121" s="106"/>
      <c r="AW121" s="106"/>
      <c r="AX121" s="106"/>
      <c r="AY121" s="106"/>
      <c r="AZ121" s="106"/>
      <c r="BA121" s="106"/>
      <c r="BB121" s="106"/>
      <c r="BC121" s="106"/>
      <c r="BD121" s="106"/>
      <c r="BE121" s="106"/>
      <c r="BF121" s="106"/>
      <c r="BG121" s="106"/>
      <c r="BH121" s="106"/>
      <c r="BI121" s="106"/>
      <c r="BJ121" s="106"/>
      <c r="BK121" s="106"/>
      <c r="BL121" s="106"/>
      <c r="BM121" s="106"/>
      <c r="BN121" s="106"/>
      <c r="BO121" s="106"/>
      <c r="BP121" s="106"/>
      <c r="BQ121" s="106"/>
      <c r="BR121" s="106"/>
      <c r="BS121" s="106"/>
      <c r="BT121" s="106"/>
      <c r="BU121" s="106"/>
      <c r="BV121" s="106"/>
      <c r="BW121" s="106"/>
      <c r="BX121" s="106"/>
    </row>
    <row r="122" spans="2:76"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  <c r="AA122" s="106"/>
      <c r="AB122" s="106"/>
      <c r="AC122" s="106"/>
      <c r="AD122" s="106"/>
      <c r="AE122" s="106"/>
      <c r="AF122" s="106"/>
      <c r="AG122" s="106"/>
      <c r="AH122" s="106"/>
      <c r="AI122" s="106"/>
      <c r="AJ122" s="106"/>
      <c r="AK122" s="106"/>
      <c r="AL122" s="106"/>
      <c r="AM122" s="106"/>
      <c r="AN122" s="106"/>
      <c r="AO122" s="106"/>
      <c r="AP122" s="106"/>
      <c r="AQ122" s="106"/>
      <c r="AR122" s="106"/>
      <c r="AS122" s="106"/>
      <c r="AT122" s="106"/>
      <c r="AU122" s="106"/>
      <c r="AV122" s="106"/>
      <c r="AW122" s="106"/>
      <c r="AX122" s="106"/>
      <c r="AY122" s="106"/>
      <c r="AZ122" s="106"/>
      <c r="BA122" s="106"/>
      <c r="BB122" s="106"/>
      <c r="BC122" s="106"/>
      <c r="BD122" s="106"/>
      <c r="BE122" s="106"/>
      <c r="BF122" s="106"/>
      <c r="BG122" s="106"/>
      <c r="BH122" s="106"/>
      <c r="BI122" s="106"/>
      <c r="BJ122" s="106"/>
      <c r="BK122" s="106"/>
      <c r="BL122" s="106"/>
      <c r="BM122" s="106"/>
      <c r="BN122" s="106"/>
      <c r="BO122" s="106"/>
      <c r="BP122" s="106"/>
      <c r="BQ122" s="106"/>
      <c r="BR122" s="106"/>
      <c r="BS122" s="106"/>
      <c r="BT122" s="106"/>
      <c r="BU122" s="106"/>
      <c r="BV122" s="106"/>
      <c r="BW122" s="106"/>
      <c r="BX122" s="106"/>
    </row>
    <row r="123" spans="2:76"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  <c r="AA123" s="106"/>
      <c r="AB123" s="106"/>
      <c r="AC123" s="106"/>
      <c r="AD123" s="106"/>
      <c r="AE123" s="106"/>
      <c r="AF123" s="106"/>
      <c r="AG123" s="106"/>
      <c r="AH123" s="106"/>
      <c r="AI123" s="106"/>
      <c r="AJ123" s="106"/>
      <c r="AK123" s="106"/>
      <c r="AL123" s="106"/>
      <c r="AM123" s="106"/>
      <c r="AN123" s="106"/>
      <c r="AO123" s="106"/>
      <c r="AP123" s="106"/>
      <c r="AQ123" s="106"/>
      <c r="AR123" s="106"/>
      <c r="AS123" s="106"/>
      <c r="AT123" s="106"/>
      <c r="AU123" s="106"/>
      <c r="AV123" s="106"/>
      <c r="AW123" s="106"/>
      <c r="AX123" s="106"/>
      <c r="AY123" s="106"/>
      <c r="AZ123" s="106"/>
      <c r="BA123" s="106"/>
      <c r="BB123" s="106"/>
      <c r="BC123" s="106"/>
      <c r="BD123" s="106"/>
      <c r="BE123" s="106"/>
      <c r="BF123" s="106"/>
      <c r="BG123" s="106"/>
      <c r="BH123" s="106"/>
      <c r="BI123" s="106"/>
      <c r="BJ123" s="106"/>
      <c r="BK123" s="106"/>
      <c r="BL123" s="106"/>
      <c r="BM123" s="106"/>
      <c r="BN123" s="106"/>
      <c r="BO123" s="106"/>
      <c r="BP123" s="106"/>
      <c r="BQ123" s="106"/>
      <c r="BR123" s="106"/>
      <c r="BS123" s="106"/>
      <c r="BT123" s="106"/>
      <c r="BU123" s="106"/>
      <c r="BV123" s="106"/>
      <c r="BW123" s="106"/>
      <c r="BX123" s="106"/>
    </row>
    <row r="124" spans="2:76"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  <c r="AA124" s="106"/>
      <c r="AB124" s="106"/>
      <c r="AC124" s="106"/>
      <c r="AD124" s="106"/>
      <c r="AE124" s="106"/>
      <c r="AF124" s="106"/>
      <c r="AG124" s="106"/>
      <c r="AH124" s="106"/>
      <c r="AI124" s="106"/>
      <c r="AJ124" s="106"/>
      <c r="AK124" s="106"/>
      <c r="AL124" s="106"/>
      <c r="AM124" s="106"/>
      <c r="AN124" s="106"/>
      <c r="AO124" s="106"/>
      <c r="AP124" s="106"/>
      <c r="AQ124" s="106"/>
      <c r="AR124" s="106"/>
      <c r="AS124" s="106"/>
      <c r="AT124" s="106"/>
      <c r="AU124" s="106"/>
      <c r="AV124" s="106"/>
      <c r="AW124" s="106"/>
      <c r="AX124" s="106"/>
      <c r="AY124" s="106"/>
      <c r="AZ124" s="106"/>
      <c r="BA124" s="106"/>
      <c r="BB124" s="106"/>
      <c r="BC124" s="106"/>
      <c r="BD124" s="106"/>
      <c r="BE124" s="106"/>
      <c r="BF124" s="106"/>
      <c r="BG124" s="106"/>
      <c r="BH124" s="106"/>
      <c r="BI124" s="106"/>
      <c r="BJ124" s="106"/>
      <c r="BK124" s="106"/>
      <c r="BL124" s="106"/>
      <c r="BM124" s="106"/>
      <c r="BN124" s="106"/>
      <c r="BO124" s="106"/>
      <c r="BP124" s="106"/>
      <c r="BQ124" s="106"/>
      <c r="BR124" s="106"/>
      <c r="BS124" s="106"/>
      <c r="BT124" s="106"/>
      <c r="BU124" s="106"/>
      <c r="BV124" s="106"/>
      <c r="BW124" s="106"/>
      <c r="BX124" s="106"/>
    </row>
    <row r="125" spans="2:76"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  <c r="AA125" s="106"/>
      <c r="AB125" s="106"/>
      <c r="AC125" s="106"/>
      <c r="AD125" s="106"/>
      <c r="AE125" s="106"/>
      <c r="AF125" s="106"/>
      <c r="AG125" s="106"/>
      <c r="AH125" s="106"/>
      <c r="AI125" s="106"/>
      <c r="AJ125" s="106"/>
      <c r="AK125" s="106"/>
      <c r="AL125" s="106"/>
      <c r="AM125" s="106"/>
      <c r="AN125" s="106"/>
      <c r="AO125" s="106"/>
      <c r="AP125" s="106"/>
      <c r="AQ125" s="106"/>
      <c r="AR125" s="106"/>
      <c r="AS125" s="106"/>
      <c r="AT125" s="106"/>
      <c r="AU125" s="106"/>
      <c r="AV125" s="106"/>
      <c r="AW125" s="106"/>
      <c r="AX125" s="106"/>
      <c r="AY125" s="106"/>
      <c r="AZ125" s="106"/>
      <c r="BA125" s="106"/>
      <c r="BB125" s="106"/>
      <c r="BC125" s="106"/>
      <c r="BD125" s="106"/>
      <c r="BE125" s="106"/>
      <c r="BF125" s="106"/>
      <c r="BG125" s="106"/>
      <c r="BH125" s="106"/>
      <c r="BI125" s="106"/>
      <c r="BJ125" s="106"/>
      <c r="BK125" s="106"/>
      <c r="BL125" s="106"/>
      <c r="BM125" s="106"/>
      <c r="BN125" s="106"/>
      <c r="BO125" s="106"/>
      <c r="BP125" s="106"/>
      <c r="BQ125" s="106"/>
      <c r="BR125" s="106"/>
      <c r="BS125" s="106"/>
      <c r="BT125" s="106"/>
      <c r="BU125" s="106"/>
      <c r="BV125" s="106"/>
      <c r="BW125" s="106"/>
      <c r="BX125" s="106"/>
    </row>
    <row r="126" spans="2:76"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  <c r="AA126" s="106"/>
      <c r="AB126" s="106"/>
      <c r="AC126" s="106"/>
      <c r="AD126" s="106"/>
      <c r="AE126" s="106"/>
      <c r="AF126" s="106"/>
      <c r="AG126" s="106"/>
      <c r="AH126" s="106"/>
      <c r="AI126" s="106"/>
      <c r="AJ126" s="106"/>
      <c r="AK126" s="106"/>
      <c r="AL126" s="106"/>
      <c r="AM126" s="106"/>
      <c r="AN126" s="106"/>
      <c r="AO126" s="106"/>
      <c r="AP126" s="106"/>
      <c r="AQ126" s="106"/>
      <c r="AR126" s="106"/>
      <c r="AS126" s="106"/>
      <c r="AT126" s="106"/>
      <c r="AU126" s="106"/>
      <c r="AV126" s="106"/>
      <c r="AW126" s="106"/>
      <c r="AX126" s="106"/>
      <c r="AY126" s="106"/>
      <c r="AZ126" s="106"/>
      <c r="BA126" s="106"/>
      <c r="BB126" s="106"/>
      <c r="BC126" s="106"/>
      <c r="BD126" s="106"/>
      <c r="BE126" s="106"/>
      <c r="BF126" s="106"/>
      <c r="BG126" s="106"/>
      <c r="BH126" s="106"/>
      <c r="BI126" s="106"/>
      <c r="BJ126" s="106"/>
      <c r="BK126" s="106"/>
      <c r="BL126" s="106"/>
      <c r="BM126" s="106"/>
      <c r="BN126" s="106"/>
      <c r="BO126" s="106"/>
      <c r="BP126" s="106"/>
      <c r="BQ126" s="106"/>
      <c r="BR126" s="106"/>
      <c r="BS126" s="106"/>
      <c r="BT126" s="106"/>
      <c r="BU126" s="106"/>
      <c r="BV126" s="106"/>
      <c r="BW126" s="106"/>
      <c r="BX126" s="106"/>
    </row>
    <row r="127" spans="2:76"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  <c r="AA127" s="106"/>
      <c r="AB127" s="106"/>
      <c r="AC127" s="106"/>
      <c r="AD127" s="106"/>
      <c r="AE127" s="106"/>
      <c r="AF127" s="106"/>
      <c r="AG127" s="106"/>
      <c r="AH127" s="106"/>
      <c r="AI127" s="106"/>
      <c r="AJ127" s="106"/>
      <c r="AK127" s="106"/>
      <c r="AL127" s="106"/>
      <c r="AM127" s="106"/>
      <c r="AN127" s="106"/>
      <c r="AO127" s="106"/>
      <c r="AP127" s="106"/>
      <c r="AQ127" s="106"/>
      <c r="AR127" s="106"/>
      <c r="AS127" s="106"/>
      <c r="AT127" s="106"/>
      <c r="AU127" s="106"/>
      <c r="AV127" s="106"/>
      <c r="AW127" s="106"/>
      <c r="AX127" s="106"/>
      <c r="AY127" s="106"/>
      <c r="AZ127" s="106"/>
      <c r="BA127" s="106"/>
      <c r="BB127" s="106"/>
      <c r="BC127" s="106"/>
      <c r="BD127" s="106"/>
      <c r="BE127" s="106"/>
      <c r="BF127" s="106"/>
      <c r="BG127" s="106"/>
      <c r="BH127" s="106"/>
      <c r="BI127" s="106"/>
      <c r="BJ127" s="106"/>
      <c r="BK127" s="106"/>
      <c r="BL127" s="106"/>
      <c r="BM127" s="106"/>
      <c r="BN127" s="106"/>
      <c r="BO127" s="106"/>
      <c r="BP127" s="106"/>
      <c r="BQ127" s="106"/>
      <c r="BR127" s="106"/>
      <c r="BS127" s="106"/>
      <c r="BT127" s="106"/>
      <c r="BU127" s="106"/>
      <c r="BV127" s="106"/>
      <c r="BW127" s="106"/>
      <c r="BX127" s="106"/>
    </row>
    <row r="128" spans="2:76"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  <c r="AA128" s="106"/>
      <c r="AB128" s="106"/>
      <c r="AC128" s="106"/>
      <c r="AD128" s="106"/>
      <c r="AE128" s="106"/>
      <c r="AF128" s="106"/>
      <c r="AG128" s="106"/>
      <c r="AH128" s="106"/>
      <c r="AI128" s="106"/>
      <c r="AJ128" s="106"/>
      <c r="AK128" s="106"/>
      <c r="AL128" s="106"/>
      <c r="AM128" s="106"/>
      <c r="AN128" s="106"/>
      <c r="AO128" s="106"/>
      <c r="AP128" s="106"/>
      <c r="AQ128" s="106"/>
      <c r="AR128" s="106"/>
      <c r="AS128" s="106"/>
      <c r="AT128" s="106"/>
      <c r="AU128" s="106"/>
      <c r="AV128" s="106"/>
      <c r="AW128" s="106"/>
      <c r="AX128" s="106"/>
      <c r="AY128" s="106"/>
      <c r="AZ128" s="106"/>
      <c r="BA128" s="106"/>
      <c r="BB128" s="106"/>
      <c r="BC128" s="106"/>
      <c r="BD128" s="106"/>
      <c r="BE128" s="106"/>
      <c r="BF128" s="106"/>
      <c r="BG128" s="106"/>
      <c r="BH128" s="106"/>
      <c r="BI128" s="106"/>
      <c r="BJ128" s="106"/>
      <c r="BK128" s="106"/>
      <c r="BL128" s="106"/>
      <c r="BM128" s="106"/>
      <c r="BN128" s="106"/>
      <c r="BO128" s="106"/>
      <c r="BP128" s="106"/>
      <c r="BQ128" s="106"/>
      <c r="BR128" s="106"/>
      <c r="BS128" s="106"/>
      <c r="BT128" s="106"/>
      <c r="BU128" s="106"/>
      <c r="BV128" s="106"/>
      <c r="BW128" s="106"/>
      <c r="BX128" s="106"/>
    </row>
    <row r="129" spans="2:76"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  <c r="AA129" s="106"/>
      <c r="AB129" s="106"/>
      <c r="AC129" s="106"/>
      <c r="AD129" s="106"/>
      <c r="AE129" s="106"/>
      <c r="AF129" s="106"/>
      <c r="AG129" s="106"/>
      <c r="AH129" s="106"/>
      <c r="AI129" s="106"/>
      <c r="AJ129" s="106"/>
      <c r="AK129" s="106"/>
      <c r="AL129" s="106"/>
      <c r="AM129" s="106"/>
      <c r="AN129" s="106"/>
      <c r="AO129" s="106"/>
      <c r="AP129" s="106"/>
      <c r="AQ129" s="106"/>
      <c r="AR129" s="106"/>
      <c r="AS129" s="106"/>
      <c r="AT129" s="106"/>
      <c r="AU129" s="106"/>
      <c r="AV129" s="106"/>
      <c r="AW129" s="106"/>
      <c r="AX129" s="106"/>
      <c r="AY129" s="106"/>
      <c r="AZ129" s="106"/>
      <c r="BA129" s="106"/>
      <c r="BB129" s="106"/>
      <c r="BC129" s="106"/>
      <c r="BD129" s="106"/>
      <c r="BE129" s="106"/>
      <c r="BF129" s="106"/>
      <c r="BG129" s="106"/>
      <c r="BH129" s="106"/>
      <c r="BI129" s="106"/>
      <c r="BJ129" s="106"/>
      <c r="BK129" s="106"/>
      <c r="BL129" s="106"/>
      <c r="BM129" s="106"/>
      <c r="BN129" s="106"/>
      <c r="BO129" s="106"/>
      <c r="BP129" s="106"/>
      <c r="BQ129" s="106"/>
      <c r="BR129" s="106"/>
      <c r="BS129" s="106"/>
      <c r="BT129" s="106"/>
      <c r="BU129" s="106"/>
      <c r="BV129" s="106"/>
      <c r="BW129" s="106"/>
      <c r="BX129" s="106"/>
    </row>
    <row r="130" spans="2:76"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  <c r="AA130" s="106"/>
      <c r="AB130" s="106"/>
      <c r="AC130" s="106"/>
      <c r="AD130" s="106"/>
      <c r="AE130" s="106"/>
      <c r="AF130" s="106"/>
      <c r="AG130" s="106"/>
      <c r="AH130" s="106"/>
      <c r="AI130" s="106"/>
      <c r="AJ130" s="106"/>
      <c r="AK130" s="106"/>
      <c r="AL130" s="106"/>
      <c r="AM130" s="106"/>
      <c r="AN130" s="106"/>
      <c r="AO130" s="106"/>
      <c r="AP130" s="106"/>
      <c r="AQ130" s="106"/>
      <c r="AR130" s="106"/>
      <c r="AS130" s="106"/>
      <c r="AT130" s="106"/>
      <c r="AU130" s="106"/>
      <c r="AV130" s="106"/>
      <c r="AW130" s="106"/>
      <c r="AX130" s="106"/>
      <c r="AY130" s="106"/>
      <c r="AZ130" s="106"/>
      <c r="BA130" s="106"/>
      <c r="BB130" s="106"/>
      <c r="BC130" s="106"/>
      <c r="BD130" s="106"/>
      <c r="BE130" s="106"/>
      <c r="BF130" s="106"/>
      <c r="BG130" s="106"/>
      <c r="BH130" s="106"/>
      <c r="BI130" s="106"/>
      <c r="BJ130" s="106"/>
      <c r="BK130" s="106"/>
      <c r="BL130" s="106"/>
      <c r="BM130" s="106"/>
      <c r="BN130" s="106"/>
      <c r="BO130" s="106"/>
      <c r="BP130" s="106"/>
      <c r="BQ130" s="106"/>
      <c r="BR130" s="106"/>
      <c r="BS130" s="106"/>
      <c r="BT130" s="106"/>
      <c r="BU130" s="106"/>
      <c r="BV130" s="106"/>
      <c r="BW130" s="106"/>
      <c r="BX130" s="106"/>
    </row>
    <row r="131" spans="2:76"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  <c r="AA131" s="106"/>
      <c r="AB131" s="106"/>
      <c r="AC131" s="106"/>
      <c r="AD131" s="106"/>
      <c r="AE131" s="106"/>
      <c r="AF131" s="106"/>
      <c r="AG131" s="106"/>
      <c r="AH131" s="106"/>
      <c r="AI131" s="106"/>
      <c r="AJ131" s="106"/>
      <c r="AK131" s="106"/>
      <c r="AL131" s="106"/>
      <c r="AM131" s="106"/>
      <c r="AN131" s="106"/>
      <c r="AO131" s="106"/>
      <c r="AP131" s="106"/>
      <c r="AQ131" s="106"/>
      <c r="AR131" s="106"/>
      <c r="AS131" s="106"/>
      <c r="AT131" s="106"/>
      <c r="AU131" s="106"/>
      <c r="AV131" s="106"/>
      <c r="AW131" s="106"/>
      <c r="AX131" s="106"/>
      <c r="AY131" s="106"/>
      <c r="AZ131" s="106"/>
      <c r="BA131" s="106"/>
      <c r="BB131" s="106"/>
      <c r="BC131" s="106"/>
      <c r="BD131" s="106"/>
      <c r="BE131" s="106"/>
      <c r="BF131" s="106"/>
      <c r="BG131" s="106"/>
      <c r="BH131" s="106"/>
      <c r="BI131" s="106"/>
      <c r="BJ131" s="106"/>
      <c r="BK131" s="106"/>
      <c r="BL131" s="106"/>
      <c r="BM131" s="106"/>
      <c r="BN131" s="106"/>
      <c r="BO131" s="106"/>
      <c r="BP131" s="106"/>
      <c r="BQ131" s="106"/>
      <c r="BR131" s="106"/>
      <c r="BS131" s="106"/>
      <c r="BT131" s="106"/>
      <c r="BU131" s="106"/>
      <c r="BV131" s="106"/>
      <c r="BW131" s="106"/>
      <c r="BX131" s="106"/>
    </row>
    <row r="132" spans="2:76"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  <c r="AA132" s="106"/>
      <c r="AB132" s="106"/>
      <c r="AC132" s="106"/>
      <c r="AD132" s="106"/>
      <c r="AE132" s="106"/>
      <c r="AF132" s="106"/>
      <c r="AG132" s="106"/>
      <c r="AH132" s="106"/>
      <c r="AI132" s="106"/>
      <c r="AJ132" s="106"/>
      <c r="AK132" s="106"/>
      <c r="AL132" s="106"/>
      <c r="AM132" s="106"/>
      <c r="AN132" s="106"/>
      <c r="AO132" s="106"/>
      <c r="AP132" s="106"/>
      <c r="AQ132" s="106"/>
      <c r="AR132" s="106"/>
      <c r="AS132" s="106"/>
      <c r="AT132" s="106"/>
      <c r="AU132" s="106"/>
      <c r="AV132" s="106"/>
      <c r="AW132" s="106"/>
      <c r="AX132" s="106"/>
      <c r="AY132" s="106"/>
      <c r="AZ132" s="106"/>
      <c r="BA132" s="106"/>
      <c r="BB132" s="106"/>
      <c r="BC132" s="106"/>
      <c r="BD132" s="106"/>
      <c r="BE132" s="106"/>
      <c r="BF132" s="106"/>
      <c r="BG132" s="106"/>
      <c r="BH132" s="106"/>
      <c r="BI132" s="106"/>
      <c r="BJ132" s="106"/>
      <c r="BK132" s="106"/>
      <c r="BL132" s="106"/>
      <c r="BM132" s="106"/>
      <c r="BN132" s="106"/>
      <c r="BO132" s="106"/>
      <c r="BP132" s="106"/>
      <c r="BQ132" s="106"/>
      <c r="BR132" s="106"/>
      <c r="BS132" s="106"/>
      <c r="BT132" s="106"/>
      <c r="BU132" s="106"/>
      <c r="BV132" s="106"/>
      <c r="BW132" s="106"/>
      <c r="BX132" s="106"/>
    </row>
    <row r="133" spans="2:76"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  <c r="AA133" s="106"/>
      <c r="AB133" s="106"/>
      <c r="AC133" s="106"/>
      <c r="AD133" s="106"/>
      <c r="AE133" s="106"/>
      <c r="AF133" s="106"/>
      <c r="AG133" s="106"/>
      <c r="AH133" s="106"/>
      <c r="AI133" s="106"/>
      <c r="AJ133" s="106"/>
      <c r="AK133" s="106"/>
      <c r="AL133" s="106"/>
      <c r="AM133" s="106"/>
      <c r="AN133" s="106"/>
      <c r="AO133" s="106"/>
      <c r="AP133" s="106"/>
      <c r="AQ133" s="106"/>
      <c r="AR133" s="106"/>
      <c r="AS133" s="106"/>
      <c r="AT133" s="106"/>
      <c r="AU133" s="106"/>
      <c r="AV133" s="106"/>
      <c r="AW133" s="106"/>
      <c r="AX133" s="106"/>
      <c r="AY133" s="106"/>
      <c r="AZ133" s="106"/>
      <c r="BA133" s="106"/>
      <c r="BB133" s="106"/>
      <c r="BC133" s="106"/>
      <c r="BD133" s="106"/>
      <c r="BE133" s="106"/>
      <c r="BF133" s="106"/>
      <c r="BG133" s="106"/>
      <c r="BH133" s="106"/>
      <c r="BI133" s="106"/>
      <c r="BJ133" s="106"/>
      <c r="BK133" s="106"/>
      <c r="BL133" s="106"/>
      <c r="BM133" s="106"/>
      <c r="BN133" s="106"/>
      <c r="BO133" s="106"/>
      <c r="BP133" s="106"/>
      <c r="BQ133" s="106"/>
      <c r="BR133" s="106"/>
      <c r="BS133" s="106"/>
      <c r="BT133" s="106"/>
      <c r="BU133" s="106"/>
      <c r="BV133" s="106"/>
      <c r="BW133" s="106"/>
      <c r="BX133" s="106"/>
    </row>
    <row r="134" spans="2:76"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  <c r="AA134" s="106"/>
      <c r="AB134" s="106"/>
      <c r="AC134" s="106"/>
      <c r="AD134" s="106"/>
      <c r="AE134" s="106"/>
      <c r="AF134" s="106"/>
      <c r="AG134" s="106"/>
      <c r="AH134" s="106"/>
      <c r="AI134" s="106"/>
      <c r="AJ134" s="106"/>
      <c r="AK134" s="106"/>
      <c r="AL134" s="106"/>
      <c r="AM134" s="106"/>
      <c r="AN134" s="106"/>
      <c r="AO134" s="106"/>
      <c r="AP134" s="106"/>
      <c r="AQ134" s="106"/>
      <c r="AR134" s="106"/>
      <c r="AS134" s="106"/>
      <c r="AT134" s="106"/>
      <c r="AU134" s="106"/>
      <c r="AV134" s="106"/>
      <c r="AW134" s="106"/>
      <c r="AX134" s="106"/>
      <c r="AY134" s="106"/>
      <c r="AZ134" s="106"/>
      <c r="BA134" s="106"/>
      <c r="BB134" s="106"/>
      <c r="BC134" s="106"/>
      <c r="BD134" s="106"/>
      <c r="BE134" s="106"/>
      <c r="BF134" s="106"/>
      <c r="BG134" s="106"/>
      <c r="BH134" s="106"/>
      <c r="BI134" s="106"/>
      <c r="BJ134" s="106"/>
      <c r="BK134" s="106"/>
      <c r="BL134" s="106"/>
      <c r="BM134" s="106"/>
      <c r="BN134" s="106"/>
      <c r="BO134" s="106"/>
      <c r="BP134" s="106"/>
      <c r="BQ134" s="106"/>
      <c r="BR134" s="106"/>
      <c r="BS134" s="106"/>
      <c r="BT134" s="106"/>
      <c r="BU134" s="106"/>
      <c r="BV134" s="106"/>
      <c r="BW134" s="106"/>
      <c r="BX134" s="106"/>
    </row>
    <row r="135" spans="2:76"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  <c r="AA135" s="106"/>
      <c r="AB135" s="106"/>
      <c r="AC135" s="106"/>
      <c r="AD135" s="106"/>
      <c r="AE135" s="106"/>
      <c r="AF135" s="106"/>
      <c r="AG135" s="106"/>
      <c r="AH135" s="106"/>
      <c r="AI135" s="106"/>
      <c r="AJ135" s="106"/>
      <c r="AK135" s="106"/>
      <c r="AL135" s="106"/>
      <c r="AM135" s="106"/>
      <c r="AN135" s="106"/>
      <c r="AO135" s="106"/>
      <c r="AP135" s="106"/>
      <c r="AQ135" s="106"/>
      <c r="AR135" s="106"/>
      <c r="AS135" s="106"/>
      <c r="AT135" s="106"/>
      <c r="AU135" s="106"/>
      <c r="AV135" s="106"/>
      <c r="AW135" s="106"/>
      <c r="AX135" s="106"/>
      <c r="AY135" s="106"/>
      <c r="AZ135" s="106"/>
      <c r="BA135" s="106"/>
      <c r="BB135" s="106"/>
      <c r="BC135" s="106"/>
      <c r="BD135" s="106"/>
      <c r="BE135" s="106"/>
      <c r="BF135" s="106"/>
      <c r="BG135" s="106"/>
      <c r="BH135" s="106"/>
      <c r="BI135" s="106"/>
      <c r="BJ135" s="106"/>
      <c r="BK135" s="106"/>
      <c r="BL135" s="106"/>
      <c r="BM135" s="106"/>
      <c r="BN135" s="106"/>
      <c r="BO135" s="106"/>
      <c r="BP135" s="106"/>
      <c r="BQ135" s="106"/>
      <c r="BR135" s="106"/>
      <c r="BS135" s="106"/>
      <c r="BT135" s="106"/>
      <c r="BU135" s="106"/>
      <c r="BV135" s="106"/>
      <c r="BW135" s="106"/>
      <c r="BX135" s="106"/>
    </row>
    <row r="136" spans="2:76"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  <c r="AA136" s="106"/>
      <c r="AB136" s="106"/>
      <c r="AC136" s="106"/>
      <c r="AD136" s="106"/>
      <c r="AE136" s="106"/>
      <c r="AF136" s="106"/>
      <c r="AG136" s="106"/>
      <c r="AH136" s="106"/>
      <c r="AI136" s="106"/>
      <c r="AJ136" s="106"/>
      <c r="AK136" s="106"/>
      <c r="AL136" s="106"/>
      <c r="AM136" s="106"/>
      <c r="AN136" s="106"/>
      <c r="AO136" s="106"/>
      <c r="AP136" s="106"/>
      <c r="AQ136" s="106"/>
      <c r="AR136" s="106"/>
      <c r="AS136" s="106"/>
      <c r="AT136" s="106"/>
      <c r="AU136" s="106"/>
      <c r="AV136" s="106"/>
      <c r="AW136" s="106"/>
      <c r="AX136" s="106"/>
      <c r="AY136" s="106"/>
      <c r="AZ136" s="106"/>
      <c r="BA136" s="106"/>
      <c r="BB136" s="106"/>
      <c r="BC136" s="106"/>
      <c r="BD136" s="106"/>
      <c r="BE136" s="106"/>
      <c r="BF136" s="106"/>
      <c r="BG136" s="106"/>
      <c r="BH136" s="106"/>
      <c r="BI136" s="106"/>
      <c r="BJ136" s="106"/>
      <c r="BK136" s="106"/>
      <c r="BL136" s="106"/>
      <c r="BM136" s="106"/>
      <c r="BN136" s="106"/>
      <c r="BO136" s="106"/>
      <c r="BP136" s="106"/>
      <c r="BQ136" s="106"/>
      <c r="BR136" s="106"/>
      <c r="BS136" s="106"/>
      <c r="BT136" s="106"/>
      <c r="BU136" s="106"/>
      <c r="BV136" s="106"/>
      <c r="BW136" s="106"/>
      <c r="BX136" s="106"/>
    </row>
    <row r="137" spans="2:76"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  <c r="AA137" s="106"/>
      <c r="AB137" s="106"/>
      <c r="AC137" s="106"/>
      <c r="AD137" s="106"/>
      <c r="AE137" s="106"/>
      <c r="AF137" s="106"/>
      <c r="AG137" s="106"/>
      <c r="AH137" s="106"/>
      <c r="AI137" s="106"/>
      <c r="AJ137" s="106"/>
      <c r="AK137" s="106"/>
      <c r="AL137" s="106"/>
      <c r="AM137" s="106"/>
      <c r="AN137" s="106"/>
      <c r="AO137" s="106"/>
      <c r="AP137" s="106"/>
      <c r="AQ137" s="106"/>
      <c r="AR137" s="106"/>
      <c r="AS137" s="106"/>
      <c r="AT137" s="106"/>
      <c r="AU137" s="106"/>
      <c r="AV137" s="106"/>
      <c r="AW137" s="106"/>
      <c r="AX137" s="106"/>
      <c r="AY137" s="106"/>
      <c r="AZ137" s="106"/>
      <c r="BA137" s="106"/>
      <c r="BB137" s="106"/>
      <c r="BC137" s="106"/>
      <c r="BD137" s="106"/>
      <c r="BE137" s="106"/>
      <c r="BF137" s="106"/>
      <c r="BG137" s="106"/>
      <c r="BH137" s="106"/>
      <c r="BI137" s="106"/>
      <c r="BJ137" s="106"/>
      <c r="BK137" s="106"/>
      <c r="BL137" s="106"/>
      <c r="BM137" s="106"/>
      <c r="BN137" s="106"/>
      <c r="BO137" s="106"/>
      <c r="BP137" s="106"/>
      <c r="BQ137" s="106"/>
      <c r="BR137" s="106"/>
      <c r="BS137" s="106"/>
      <c r="BT137" s="106"/>
      <c r="BU137" s="106"/>
      <c r="BV137" s="106"/>
      <c r="BW137" s="106"/>
      <c r="BX137" s="106"/>
    </row>
    <row r="138" spans="2:76"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  <c r="AA138" s="106"/>
      <c r="AB138" s="106"/>
      <c r="AC138" s="106"/>
      <c r="AD138" s="106"/>
      <c r="AE138" s="106"/>
      <c r="AF138" s="106"/>
      <c r="AG138" s="106"/>
      <c r="AH138" s="106"/>
      <c r="AI138" s="106"/>
      <c r="AJ138" s="106"/>
      <c r="AK138" s="106"/>
      <c r="AL138" s="106"/>
      <c r="AM138" s="106"/>
      <c r="AN138" s="106"/>
      <c r="AO138" s="106"/>
      <c r="AP138" s="106"/>
      <c r="AQ138" s="106"/>
      <c r="AR138" s="106"/>
      <c r="AS138" s="106"/>
      <c r="AT138" s="106"/>
      <c r="AU138" s="106"/>
      <c r="AV138" s="106"/>
      <c r="AW138" s="106"/>
      <c r="AX138" s="106"/>
      <c r="AY138" s="106"/>
      <c r="AZ138" s="106"/>
      <c r="BA138" s="106"/>
      <c r="BB138" s="106"/>
      <c r="BC138" s="106"/>
      <c r="BD138" s="106"/>
      <c r="BE138" s="106"/>
      <c r="BF138" s="106"/>
      <c r="BG138" s="106"/>
      <c r="BH138" s="106"/>
      <c r="BI138" s="106"/>
      <c r="BJ138" s="106"/>
      <c r="BK138" s="106"/>
      <c r="BL138" s="106"/>
      <c r="BM138" s="106"/>
      <c r="BN138" s="106"/>
      <c r="BO138" s="106"/>
      <c r="BP138" s="106"/>
      <c r="BQ138" s="106"/>
      <c r="BR138" s="106"/>
      <c r="BS138" s="106"/>
      <c r="BT138" s="106"/>
      <c r="BU138" s="106"/>
      <c r="BV138" s="106"/>
      <c r="BW138" s="106"/>
      <c r="BX138" s="106"/>
    </row>
    <row r="139" spans="2:76"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  <c r="AA139" s="106"/>
      <c r="AB139" s="106"/>
      <c r="AC139" s="106"/>
      <c r="AD139" s="106"/>
      <c r="AE139" s="106"/>
      <c r="AF139" s="106"/>
      <c r="AG139" s="106"/>
      <c r="AH139" s="106"/>
      <c r="AI139" s="106"/>
      <c r="AJ139" s="106"/>
      <c r="AK139" s="106"/>
      <c r="AL139" s="106"/>
      <c r="AM139" s="106"/>
      <c r="AN139" s="106"/>
      <c r="AO139" s="106"/>
      <c r="AP139" s="106"/>
      <c r="AQ139" s="106"/>
      <c r="AR139" s="106"/>
      <c r="AS139" s="106"/>
      <c r="AT139" s="106"/>
      <c r="AU139" s="106"/>
      <c r="AV139" s="106"/>
      <c r="AW139" s="106"/>
      <c r="AX139" s="106"/>
      <c r="AY139" s="106"/>
      <c r="AZ139" s="106"/>
      <c r="BA139" s="106"/>
      <c r="BB139" s="106"/>
      <c r="BC139" s="106"/>
      <c r="BD139" s="106"/>
      <c r="BE139" s="106"/>
      <c r="BF139" s="106"/>
      <c r="BG139" s="106"/>
      <c r="BH139" s="106"/>
      <c r="BI139" s="106"/>
      <c r="BJ139" s="106"/>
      <c r="BK139" s="106"/>
      <c r="BL139" s="106"/>
      <c r="BM139" s="106"/>
      <c r="BN139" s="106"/>
      <c r="BO139" s="106"/>
      <c r="BP139" s="106"/>
      <c r="BQ139" s="106"/>
      <c r="BR139" s="106"/>
      <c r="BS139" s="106"/>
      <c r="BT139" s="106"/>
      <c r="BU139" s="106"/>
      <c r="BV139" s="106"/>
      <c r="BW139" s="106"/>
      <c r="BX139" s="106"/>
    </row>
    <row r="140" spans="2:76"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  <c r="AA140" s="106"/>
      <c r="AB140" s="106"/>
      <c r="AC140" s="106"/>
      <c r="AD140" s="106"/>
      <c r="AE140" s="106"/>
      <c r="AF140" s="106"/>
      <c r="AG140" s="106"/>
      <c r="AH140" s="106"/>
      <c r="AI140" s="106"/>
      <c r="AJ140" s="106"/>
      <c r="AK140" s="106"/>
      <c r="AL140" s="106"/>
      <c r="AM140" s="106"/>
      <c r="AN140" s="106"/>
      <c r="AO140" s="106"/>
      <c r="AP140" s="106"/>
      <c r="AQ140" s="106"/>
      <c r="AR140" s="106"/>
      <c r="AS140" s="106"/>
      <c r="AT140" s="106"/>
      <c r="AU140" s="106"/>
      <c r="AV140" s="106"/>
      <c r="AW140" s="106"/>
      <c r="AX140" s="106"/>
      <c r="AY140" s="106"/>
      <c r="AZ140" s="106"/>
      <c r="BA140" s="106"/>
      <c r="BB140" s="106"/>
      <c r="BC140" s="106"/>
      <c r="BD140" s="106"/>
      <c r="BE140" s="106"/>
      <c r="BF140" s="106"/>
      <c r="BG140" s="106"/>
      <c r="BH140" s="106"/>
      <c r="BI140" s="106"/>
      <c r="BJ140" s="106"/>
      <c r="BK140" s="106"/>
      <c r="BL140" s="106"/>
      <c r="BM140" s="106"/>
      <c r="BN140" s="106"/>
      <c r="BO140" s="106"/>
      <c r="BP140" s="106"/>
      <c r="BQ140" s="106"/>
      <c r="BR140" s="106"/>
      <c r="BS140" s="106"/>
      <c r="BT140" s="106"/>
      <c r="BU140" s="106"/>
      <c r="BV140" s="106"/>
      <c r="BW140" s="106"/>
      <c r="BX140" s="106"/>
    </row>
    <row r="141" spans="2:76"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  <c r="AA141" s="106"/>
      <c r="AB141" s="106"/>
      <c r="AC141" s="106"/>
      <c r="AD141" s="106"/>
      <c r="AE141" s="106"/>
      <c r="AF141" s="106"/>
      <c r="AG141" s="106"/>
      <c r="AH141" s="106"/>
      <c r="AI141" s="106"/>
      <c r="AJ141" s="106"/>
      <c r="AK141" s="106"/>
      <c r="AL141" s="106"/>
      <c r="AM141" s="106"/>
      <c r="AN141" s="106"/>
      <c r="AO141" s="106"/>
      <c r="AP141" s="106"/>
      <c r="AQ141" s="106"/>
      <c r="AR141" s="106"/>
      <c r="AS141" s="106"/>
      <c r="AT141" s="106"/>
      <c r="AU141" s="106"/>
      <c r="AV141" s="106"/>
      <c r="AW141" s="106"/>
      <c r="AX141" s="106"/>
      <c r="AY141" s="106"/>
      <c r="AZ141" s="106"/>
      <c r="BA141" s="106"/>
      <c r="BB141" s="106"/>
      <c r="BC141" s="106"/>
      <c r="BD141" s="106"/>
      <c r="BE141" s="106"/>
      <c r="BF141" s="106"/>
      <c r="BG141" s="106"/>
      <c r="BH141" s="106"/>
      <c r="BI141" s="106"/>
      <c r="BJ141" s="106"/>
      <c r="BK141" s="106"/>
      <c r="BL141" s="106"/>
      <c r="BM141" s="106"/>
      <c r="BN141" s="106"/>
      <c r="BO141" s="106"/>
      <c r="BP141" s="106"/>
      <c r="BQ141" s="106"/>
      <c r="BR141" s="106"/>
      <c r="BS141" s="106"/>
      <c r="BT141" s="106"/>
      <c r="BU141" s="106"/>
      <c r="BV141" s="106"/>
      <c r="BW141" s="106"/>
      <c r="BX141" s="106"/>
    </row>
    <row r="142" spans="2:76"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  <c r="AA142" s="106"/>
      <c r="AB142" s="106"/>
      <c r="AC142" s="106"/>
      <c r="AD142" s="106"/>
      <c r="AE142" s="106"/>
      <c r="AF142" s="106"/>
      <c r="AG142" s="106"/>
      <c r="AH142" s="106"/>
      <c r="AI142" s="106"/>
      <c r="AJ142" s="106"/>
      <c r="AK142" s="106"/>
      <c r="AL142" s="106"/>
      <c r="AM142" s="106"/>
      <c r="AN142" s="106"/>
      <c r="AO142" s="106"/>
      <c r="AP142" s="106"/>
      <c r="AQ142" s="106"/>
      <c r="AR142" s="106"/>
      <c r="AS142" s="106"/>
      <c r="AT142" s="106"/>
      <c r="AU142" s="106"/>
      <c r="AV142" s="106"/>
      <c r="AW142" s="106"/>
      <c r="AX142" s="106"/>
      <c r="AY142" s="106"/>
      <c r="AZ142" s="106"/>
      <c r="BA142" s="106"/>
      <c r="BB142" s="106"/>
      <c r="BC142" s="106"/>
      <c r="BD142" s="106"/>
      <c r="BE142" s="106"/>
      <c r="BF142" s="106"/>
      <c r="BG142" s="106"/>
      <c r="BH142" s="106"/>
      <c r="BI142" s="106"/>
      <c r="BJ142" s="106"/>
      <c r="BK142" s="106"/>
      <c r="BL142" s="106"/>
      <c r="BM142" s="106"/>
      <c r="BN142" s="106"/>
      <c r="BO142" s="106"/>
      <c r="BP142" s="106"/>
      <c r="BQ142" s="106"/>
      <c r="BR142" s="106"/>
      <c r="BS142" s="106"/>
      <c r="BT142" s="106"/>
      <c r="BU142" s="106"/>
      <c r="BV142" s="106"/>
      <c r="BW142" s="106"/>
      <c r="BX142" s="106"/>
    </row>
    <row r="143" spans="2:76"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  <c r="AA143" s="106"/>
      <c r="AB143" s="106"/>
      <c r="AC143" s="106"/>
      <c r="AD143" s="106"/>
      <c r="AE143" s="106"/>
      <c r="AF143" s="106"/>
      <c r="AG143" s="106"/>
      <c r="AH143" s="106"/>
      <c r="AI143" s="106"/>
      <c r="AJ143" s="106"/>
      <c r="AK143" s="106"/>
      <c r="AL143" s="106"/>
      <c r="AM143" s="106"/>
      <c r="AN143" s="106"/>
      <c r="AO143" s="106"/>
      <c r="AP143" s="106"/>
      <c r="AQ143" s="106"/>
      <c r="AR143" s="106"/>
      <c r="AS143" s="106"/>
      <c r="AT143" s="106"/>
      <c r="AU143" s="106"/>
      <c r="AV143" s="106"/>
      <c r="AW143" s="106"/>
      <c r="AX143" s="106"/>
      <c r="AY143" s="106"/>
      <c r="AZ143" s="106"/>
      <c r="BA143" s="106"/>
      <c r="BB143" s="106"/>
      <c r="BC143" s="106"/>
      <c r="BD143" s="106"/>
      <c r="BE143" s="106"/>
      <c r="BF143" s="106"/>
      <c r="BG143" s="106"/>
      <c r="BH143" s="106"/>
      <c r="BI143" s="106"/>
      <c r="BJ143" s="106"/>
      <c r="BK143" s="106"/>
      <c r="BL143" s="106"/>
      <c r="BM143" s="106"/>
      <c r="BN143" s="106"/>
      <c r="BO143" s="106"/>
      <c r="BP143" s="106"/>
      <c r="BQ143" s="106"/>
      <c r="BR143" s="106"/>
      <c r="BS143" s="106"/>
      <c r="BT143" s="106"/>
      <c r="BU143" s="106"/>
      <c r="BV143" s="106"/>
      <c r="BW143" s="106"/>
      <c r="BX143" s="106"/>
    </row>
    <row r="144" spans="2:76"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  <c r="AA144" s="106"/>
      <c r="AB144" s="106"/>
      <c r="AC144" s="106"/>
      <c r="AD144" s="106"/>
      <c r="AE144" s="106"/>
      <c r="AF144" s="106"/>
      <c r="AG144" s="106"/>
      <c r="AH144" s="106"/>
      <c r="AI144" s="106"/>
      <c r="AJ144" s="106"/>
      <c r="AK144" s="106"/>
      <c r="AL144" s="106"/>
      <c r="AM144" s="106"/>
      <c r="AN144" s="106"/>
      <c r="AO144" s="106"/>
      <c r="AP144" s="106"/>
      <c r="AQ144" s="106"/>
      <c r="AR144" s="106"/>
      <c r="AS144" s="106"/>
      <c r="AT144" s="106"/>
      <c r="AU144" s="106"/>
      <c r="AV144" s="106"/>
      <c r="AW144" s="106"/>
      <c r="AX144" s="106"/>
      <c r="AY144" s="106"/>
      <c r="AZ144" s="106"/>
      <c r="BA144" s="106"/>
      <c r="BB144" s="106"/>
      <c r="BC144" s="106"/>
      <c r="BD144" s="106"/>
      <c r="BE144" s="106"/>
      <c r="BF144" s="106"/>
      <c r="BG144" s="106"/>
      <c r="BH144" s="106"/>
      <c r="BI144" s="106"/>
      <c r="BJ144" s="106"/>
      <c r="BK144" s="106"/>
      <c r="BL144" s="106"/>
      <c r="BM144" s="106"/>
      <c r="BN144" s="106"/>
      <c r="BO144" s="106"/>
      <c r="BP144" s="106"/>
      <c r="BQ144" s="106"/>
      <c r="BR144" s="106"/>
      <c r="BS144" s="106"/>
      <c r="BT144" s="106"/>
      <c r="BU144" s="106"/>
      <c r="BV144" s="106"/>
      <c r="BW144" s="106"/>
      <c r="BX144" s="106"/>
    </row>
  </sheetData>
  <phoneticPr fontId="35" type="noConversion"/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C00000"/>
  </sheetPr>
  <dimension ref="A1:DR68"/>
  <sheetViews>
    <sheetView topLeftCell="BB1" zoomScale="70" zoomScaleNormal="70" workbookViewId="0">
      <selection activeCell="BI46" sqref="BI46"/>
    </sheetView>
  </sheetViews>
  <sheetFormatPr defaultColWidth="9.1796875" defaultRowHeight="14.5"/>
  <cols>
    <col min="1" max="1" width="19.26953125" style="11" customWidth="1"/>
    <col min="2" max="2" width="12.453125" style="11" customWidth="1"/>
    <col min="3" max="58" width="9.1796875" style="11"/>
    <col min="59" max="59" width="18.1796875" style="11" customWidth="1"/>
    <col min="60" max="60" width="19.7265625" style="11" customWidth="1"/>
    <col min="61" max="61" width="11.1796875" style="11" bestFit="1" customWidth="1"/>
    <col min="62" max="62" width="10.54296875" style="11" bestFit="1" customWidth="1"/>
    <col min="63" max="63" width="4.81640625" style="11" customWidth="1"/>
    <col min="64" max="87" width="7.7265625" style="1" customWidth="1"/>
    <col min="88" max="88" width="7.7265625" style="57" customWidth="1"/>
    <col min="89" max="91" width="7.7265625" style="11" customWidth="1"/>
    <col min="92" max="92" width="17.26953125" style="11" customWidth="1"/>
    <col min="93" max="93" width="21.1796875" style="11" bestFit="1" customWidth="1"/>
    <col min="94" max="94" width="9.26953125" style="11" bestFit="1" customWidth="1"/>
    <col min="95" max="95" width="15.1796875" style="11" customWidth="1"/>
    <col min="96" max="96" width="15.6328125" style="11" customWidth="1"/>
    <col min="97" max="97" width="9.1796875" style="11"/>
    <col min="98" max="121" width="8.81640625" style="1" customWidth="1"/>
    <col min="122" max="16384" width="9.1796875" style="11"/>
  </cols>
  <sheetData>
    <row r="1" spans="1:122" ht="15" thickBot="1">
      <c r="A1" s="32" t="s">
        <v>22</v>
      </c>
      <c r="B1" s="31"/>
      <c r="C1" s="31"/>
      <c r="D1" s="31"/>
      <c r="E1" s="31"/>
      <c r="F1" s="31"/>
      <c r="G1" s="31"/>
      <c r="H1" s="31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29" t="s">
        <v>23</v>
      </c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28"/>
    </row>
    <row r="2" spans="1:122">
      <c r="A2" s="45" t="s">
        <v>14</v>
      </c>
      <c r="B2" s="45" t="s">
        <v>24</v>
      </c>
      <c r="C2" s="141" t="s">
        <v>25</v>
      </c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3"/>
      <c r="AD2" s="141" t="s">
        <v>26</v>
      </c>
      <c r="AE2" s="142"/>
      <c r="AF2" s="142"/>
      <c r="AG2" s="142"/>
      <c r="AH2" s="142"/>
      <c r="AI2" s="142"/>
      <c r="AJ2" s="142"/>
      <c r="AK2" s="142"/>
      <c r="AL2" s="142"/>
      <c r="AM2" s="142"/>
      <c r="AN2" s="142"/>
      <c r="AO2" s="142"/>
      <c r="AP2" s="142"/>
      <c r="AQ2" s="142"/>
      <c r="AR2" s="142"/>
      <c r="AS2" s="142"/>
      <c r="AT2" s="142"/>
      <c r="AU2" s="142"/>
      <c r="AV2" s="142"/>
      <c r="AW2" s="142"/>
      <c r="AX2" s="142"/>
      <c r="AY2" s="142"/>
      <c r="AZ2" s="142"/>
      <c r="BA2" s="142"/>
      <c r="BB2" s="142"/>
      <c r="BC2" s="143"/>
      <c r="BD2" s="27"/>
    </row>
    <row r="3" spans="1:122" ht="16" thickBot="1">
      <c r="A3" s="44"/>
      <c r="B3" s="44"/>
      <c r="C3" s="43">
        <v>2010</v>
      </c>
      <c r="D3" s="42">
        <v>2011</v>
      </c>
      <c r="E3" s="42">
        <v>2012</v>
      </c>
      <c r="F3" s="42">
        <v>2013</v>
      </c>
      <c r="G3" s="42">
        <v>2014</v>
      </c>
      <c r="H3" s="42">
        <v>2015</v>
      </c>
      <c r="I3" s="42">
        <v>2016</v>
      </c>
      <c r="J3" s="42">
        <v>2017</v>
      </c>
      <c r="K3" s="42">
        <v>2018</v>
      </c>
      <c r="L3" s="42">
        <v>2019</v>
      </c>
      <c r="M3" s="42">
        <v>2020</v>
      </c>
      <c r="N3" s="42">
        <v>2021</v>
      </c>
      <c r="O3" s="42">
        <v>2022</v>
      </c>
      <c r="P3" s="42">
        <v>2023</v>
      </c>
      <c r="Q3" s="42">
        <v>2024</v>
      </c>
      <c r="R3" s="42">
        <v>2025</v>
      </c>
      <c r="S3" s="42">
        <v>2026</v>
      </c>
      <c r="T3" s="42">
        <v>2027</v>
      </c>
      <c r="U3" s="42">
        <v>2028</v>
      </c>
      <c r="V3" s="42">
        <v>2029</v>
      </c>
      <c r="W3" s="42">
        <v>2030</v>
      </c>
      <c r="X3" s="42">
        <v>2031</v>
      </c>
      <c r="Y3" s="42">
        <v>2032</v>
      </c>
      <c r="Z3" s="42">
        <v>2033</v>
      </c>
      <c r="AA3" s="42">
        <v>2034</v>
      </c>
      <c r="AB3" s="41">
        <v>2035</v>
      </c>
      <c r="AD3" s="43">
        <v>2010</v>
      </c>
      <c r="AE3" s="42">
        <v>2011</v>
      </c>
      <c r="AF3" s="42">
        <v>2012</v>
      </c>
      <c r="AG3" s="42">
        <v>2013</v>
      </c>
      <c r="AH3" s="42">
        <v>2014</v>
      </c>
      <c r="AI3" s="42">
        <v>2015</v>
      </c>
      <c r="AJ3" s="42">
        <v>2016</v>
      </c>
      <c r="AK3" s="42">
        <v>2017</v>
      </c>
      <c r="AL3" s="42">
        <v>2018</v>
      </c>
      <c r="AM3" s="42">
        <v>2019</v>
      </c>
      <c r="AN3" s="42">
        <v>2020</v>
      </c>
      <c r="AO3" s="42">
        <v>2021</v>
      </c>
      <c r="AP3" s="42">
        <v>2022</v>
      </c>
      <c r="AQ3" s="42">
        <v>2023</v>
      </c>
      <c r="AR3" s="42">
        <v>2024</v>
      </c>
      <c r="AS3" s="42">
        <v>2025</v>
      </c>
      <c r="AT3" s="42">
        <v>2026</v>
      </c>
      <c r="AU3" s="42">
        <v>2027</v>
      </c>
      <c r="AV3" s="42">
        <v>2028</v>
      </c>
      <c r="AW3" s="42">
        <v>2029</v>
      </c>
      <c r="AX3" s="42">
        <v>2030</v>
      </c>
      <c r="AY3" s="42">
        <v>2031</v>
      </c>
      <c r="AZ3" s="42">
        <v>2032</v>
      </c>
      <c r="BA3" s="42">
        <v>2033</v>
      </c>
      <c r="BB3" s="42">
        <v>2034</v>
      </c>
      <c r="BC3" s="41">
        <v>2035</v>
      </c>
      <c r="BD3" s="27"/>
      <c r="BG3" s="13" t="s">
        <v>93</v>
      </c>
      <c r="BH3" s="14"/>
      <c r="CN3" s="62"/>
      <c r="CO3" s="63"/>
    </row>
    <row r="4" spans="1:122" ht="15" thickBot="1">
      <c r="A4" s="44"/>
      <c r="B4" s="44"/>
      <c r="C4" s="40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8"/>
      <c r="AD4" s="40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8"/>
      <c r="BD4" s="27"/>
      <c r="BG4" s="26" t="s">
        <v>109</v>
      </c>
      <c r="CN4" s="26" t="s">
        <v>109</v>
      </c>
    </row>
    <row r="5" spans="1:122" ht="15" thickBot="1">
      <c r="A5" s="25"/>
      <c r="B5" s="12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27"/>
      <c r="BG5" s="24" t="s">
        <v>4</v>
      </c>
      <c r="BH5" s="23" t="s">
        <v>91</v>
      </c>
      <c r="BI5" s="23" t="s">
        <v>3</v>
      </c>
      <c r="BJ5" s="23" t="s">
        <v>97</v>
      </c>
      <c r="BK5" s="23" t="s">
        <v>92</v>
      </c>
      <c r="BL5" s="22">
        <v>2012</v>
      </c>
      <c r="BM5" s="22">
        <v>2013</v>
      </c>
      <c r="BN5" s="22">
        <v>2014</v>
      </c>
      <c r="BO5" s="22">
        <v>2015</v>
      </c>
      <c r="BP5" s="22">
        <v>2016</v>
      </c>
      <c r="BQ5" s="22">
        <v>2017</v>
      </c>
      <c r="BR5" s="22">
        <v>2018</v>
      </c>
      <c r="BS5" s="22">
        <v>2019</v>
      </c>
      <c r="BT5" s="22">
        <v>2020</v>
      </c>
      <c r="BU5" s="22">
        <v>2021</v>
      </c>
      <c r="BV5" s="22">
        <v>2022</v>
      </c>
      <c r="BW5" s="22">
        <v>2023</v>
      </c>
      <c r="BX5" s="22">
        <v>2024</v>
      </c>
      <c r="BY5" s="22">
        <v>2025</v>
      </c>
      <c r="BZ5" s="22">
        <v>2026</v>
      </c>
      <c r="CA5" s="22">
        <v>2027</v>
      </c>
      <c r="CB5" s="22">
        <v>2028</v>
      </c>
      <c r="CC5" s="22">
        <v>2029</v>
      </c>
      <c r="CD5" s="22">
        <v>2030</v>
      </c>
      <c r="CE5" s="22">
        <v>2031</v>
      </c>
      <c r="CF5" s="22">
        <v>2032</v>
      </c>
      <c r="CG5" s="22">
        <v>2033</v>
      </c>
      <c r="CH5" s="22">
        <v>2034</v>
      </c>
      <c r="CI5" s="22">
        <v>2035</v>
      </c>
      <c r="CJ5" s="22">
        <v>2050</v>
      </c>
      <c r="CK5" s="22">
        <v>0</v>
      </c>
      <c r="CL5" s="105"/>
      <c r="CM5" s="105"/>
      <c r="CN5" s="24" t="s">
        <v>4</v>
      </c>
      <c r="CO5" s="23" t="s">
        <v>91</v>
      </c>
      <c r="CP5" s="23" t="s">
        <v>3</v>
      </c>
      <c r="CQ5" s="23" t="s">
        <v>104</v>
      </c>
      <c r="CR5" s="23" t="s">
        <v>97</v>
      </c>
      <c r="CS5" s="23" t="s">
        <v>92</v>
      </c>
      <c r="CT5" s="22">
        <v>2012</v>
      </c>
      <c r="CU5" s="22">
        <v>2013</v>
      </c>
      <c r="CV5" s="22">
        <v>2014</v>
      </c>
      <c r="CW5" s="22">
        <v>2015</v>
      </c>
      <c r="CX5" s="22">
        <v>2016</v>
      </c>
      <c r="CY5" s="22">
        <v>2017</v>
      </c>
      <c r="CZ5" s="22">
        <v>2018</v>
      </c>
      <c r="DA5" s="22">
        <v>2019</v>
      </c>
      <c r="DB5" s="22">
        <v>2020</v>
      </c>
      <c r="DC5" s="22">
        <v>2021</v>
      </c>
      <c r="DD5" s="22">
        <v>2022</v>
      </c>
      <c r="DE5" s="22">
        <v>2023</v>
      </c>
      <c r="DF5" s="22">
        <v>2024</v>
      </c>
      <c r="DG5" s="22">
        <v>2025</v>
      </c>
      <c r="DH5" s="22">
        <v>2026</v>
      </c>
      <c r="DI5" s="22">
        <v>2027</v>
      </c>
      <c r="DJ5" s="22">
        <v>2028</v>
      </c>
      <c r="DK5" s="22">
        <v>2029</v>
      </c>
      <c r="DL5" s="22">
        <v>2030</v>
      </c>
      <c r="DM5" s="22">
        <v>2031</v>
      </c>
      <c r="DN5" s="22">
        <v>2032</v>
      </c>
      <c r="DO5" s="22">
        <v>2033</v>
      </c>
      <c r="DP5" s="22">
        <v>2034</v>
      </c>
      <c r="DQ5" s="22">
        <v>2035</v>
      </c>
      <c r="DR5" s="22">
        <v>0</v>
      </c>
    </row>
    <row r="6" spans="1:122">
      <c r="A6" s="21" t="s">
        <v>27</v>
      </c>
      <c r="B6" s="21" t="s">
        <v>28</v>
      </c>
      <c r="C6" s="20">
        <v>44167.383204356476</v>
      </c>
      <c r="D6" s="20">
        <v>58670.106047578098</v>
      </c>
      <c r="E6" s="20">
        <v>47298.652909143028</v>
      </c>
      <c r="F6" s="20">
        <v>63449.41243909434</v>
      </c>
      <c r="G6" s="20">
        <v>54385.21066208079</v>
      </c>
      <c r="H6" s="20">
        <v>60016.002675074073</v>
      </c>
      <c r="I6" s="20">
        <v>65646.794688067239</v>
      </c>
      <c r="J6" s="20">
        <v>46721.840068787635</v>
      </c>
      <c r="K6" s="20">
        <v>34389.032196426917</v>
      </c>
      <c r="L6" s="20">
        <v>67377.233209133541</v>
      </c>
      <c r="M6" s="20">
        <v>78116.938950988828</v>
      </c>
      <c r="N6" s="20">
        <v>72237.914151096295</v>
      </c>
      <c r="O6" s="20">
        <v>115737.8050064795</v>
      </c>
      <c r="P6" s="20">
        <v>195427.63880179997</v>
      </c>
      <c r="Q6" s="20">
        <v>239777.84665882261</v>
      </c>
      <c r="R6" s="20">
        <v>270702.44033819425</v>
      </c>
      <c r="S6" s="20">
        <v>295777.41083806707</v>
      </c>
      <c r="T6" s="20">
        <v>330983.63253757305</v>
      </c>
      <c r="U6" s="20">
        <v>238045.64003812507</v>
      </c>
      <c r="V6" s="20">
        <v>282127.24072824343</v>
      </c>
      <c r="W6" s="20">
        <v>264469.80428617756</v>
      </c>
      <c r="X6" s="20">
        <v>261701.51802732103</v>
      </c>
      <c r="Y6" s="20">
        <v>294087.59949694911</v>
      </c>
      <c r="Z6" s="20">
        <v>304765.03179878113</v>
      </c>
      <c r="AA6" s="20">
        <v>326688.67749092251</v>
      </c>
      <c r="AB6" s="20">
        <v>458240.33310026251</v>
      </c>
      <c r="AD6" s="19">
        <v>144.44460000000001</v>
      </c>
      <c r="AE6" s="19">
        <v>144.44460000000001</v>
      </c>
      <c r="AF6" s="19">
        <v>144.44460000000001</v>
      </c>
      <c r="AG6" s="19">
        <v>144.44460000000001</v>
      </c>
      <c r="AH6" s="19">
        <v>144.44460000000001</v>
      </c>
      <c r="AI6" s="19">
        <v>144.44460000000001</v>
      </c>
      <c r="AJ6" s="19">
        <v>144.44460000000001</v>
      </c>
      <c r="AK6" s="19">
        <v>144.44460000000001</v>
      </c>
      <c r="AL6" s="19">
        <v>144.44460000000001</v>
      </c>
      <c r="AM6" s="19">
        <v>144.44460000000001</v>
      </c>
      <c r="AN6" s="19">
        <v>144.44460000000001</v>
      </c>
      <c r="AO6" s="19">
        <v>144.44460000000001</v>
      </c>
      <c r="AP6" s="19">
        <v>144.44460000000001</v>
      </c>
      <c r="AQ6" s="19">
        <v>144.44460000000001</v>
      </c>
      <c r="AR6" s="19">
        <v>144.44460000000001</v>
      </c>
      <c r="AS6" s="19">
        <v>144.44460000000001</v>
      </c>
      <c r="AT6" s="19">
        <v>144.44460000000001</v>
      </c>
      <c r="AU6" s="19">
        <v>144.44460000000001</v>
      </c>
      <c r="AV6" s="19">
        <v>144.44460000000001</v>
      </c>
      <c r="AW6" s="19">
        <v>144.44460000000001</v>
      </c>
      <c r="AX6" s="19">
        <v>144.44460000000001</v>
      </c>
      <c r="AY6" s="19">
        <v>144.44460000000001</v>
      </c>
      <c r="AZ6" s="19">
        <v>144.44460000000001</v>
      </c>
      <c r="BA6" s="19">
        <v>144.44460000000001</v>
      </c>
      <c r="BB6" s="19">
        <v>144.44460000000001</v>
      </c>
      <c r="BC6" s="19">
        <v>144.44460000000001</v>
      </c>
      <c r="BD6" s="27"/>
      <c r="BE6" s="11">
        <v>1</v>
      </c>
      <c r="BF6" s="102"/>
      <c r="BG6" s="94" t="str">
        <f>"ABIOFRSR"&amp;BE6</f>
        <v>ABIOFRSR1</v>
      </c>
      <c r="BH6" s="95" t="str">
        <f>A6</f>
        <v>Forest thinnings - Lo</v>
      </c>
      <c r="BI6" s="95" t="s">
        <v>5</v>
      </c>
      <c r="BJ6" s="95" t="s">
        <v>7</v>
      </c>
      <c r="BK6" s="95" t="s">
        <v>1</v>
      </c>
      <c r="BL6" s="96">
        <f>E6/1000*Conversions!$B$2</f>
        <v>1.9803000000000004</v>
      </c>
      <c r="BM6" s="96">
        <f>F6/1000*Conversions!$B$2</f>
        <v>2.6565000000000021</v>
      </c>
      <c r="BN6" s="96">
        <f>G6/1000*Conversions!$B$2</f>
        <v>2.2769999999999984</v>
      </c>
      <c r="BO6" s="96">
        <f>H6/1000*Conversions!$B$2</f>
        <v>2.5127500000000014</v>
      </c>
      <c r="BP6" s="96">
        <f>I6/1000*Conversions!$B$2</f>
        <v>2.7484999999999995</v>
      </c>
      <c r="BQ6" s="96">
        <f>J6/1000*Conversions!$B$2</f>
        <v>1.9561500000000009</v>
      </c>
      <c r="BR6" s="96">
        <f>K6/1000*Conversions!$B$2</f>
        <v>1.4398000000000022</v>
      </c>
      <c r="BS6" s="96">
        <f>L6/1000*Conversions!$B$2</f>
        <v>2.820950000000003</v>
      </c>
      <c r="BT6" s="96">
        <f>M6/1000*Conversions!$B$2</f>
        <v>3.2706000000000004</v>
      </c>
      <c r="BU6" s="96">
        <f>N6/1000*Conversions!$B$2</f>
        <v>3.0244569896780997</v>
      </c>
      <c r="BV6" s="96">
        <f>O6/1000*Conversions!$B$2</f>
        <v>4.8457104200112839</v>
      </c>
      <c r="BW6" s="96">
        <f>BX6</f>
        <v>4.8239999999999998</v>
      </c>
      <c r="BX6" s="96">
        <f>BY6</f>
        <v>4.8239999999999998</v>
      </c>
      <c r="BY6" s="96">
        <f>SEAI!N12</f>
        <v>4.8239999999999998</v>
      </c>
      <c r="BZ6" s="96"/>
      <c r="CA6" s="96"/>
      <c r="CB6" s="96"/>
      <c r="CC6" s="96"/>
      <c r="CD6" s="96">
        <f>SEAI!O12</f>
        <v>5.5764000000000005</v>
      </c>
      <c r="CE6" s="96"/>
      <c r="CF6" s="96"/>
      <c r="CG6" s="96"/>
      <c r="CH6" s="96"/>
      <c r="CI6" s="96">
        <f>SEAI!P12</f>
        <v>5.4432</v>
      </c>
      <c r="CJ6" s="96">
        <f>SEAI!S12</f>
        <v>2.6028000000000002</v>
      </c>
      <c r="CK6" s="95">
        <v>5</v>
      </c>
      <c r="CL6" s="95"/>
      <c r="CM6" s="95"/>
      <c r="CN6" s="11" t="str">
        <f t="shared" ref="CN6:CN21" si="0">BG6</f>
        <v>ABIOFRSR1</v>
      </c>
      <c r="CO6" s="11" t="str">
        <f t="shared" ref="CO6:CO21" si="1">BH6</f>
        <v>Forest thinnings - Lo</v>
      </c>
      <c r="CP6" t="s">
        <v>105</v>
      </c>
      <c r="CQ6" t="s">
        <v>128</v>
      </c>
      <c r="CR6" s="11" t="str">
        <f t="shared" ref="CR6:CR21" si="2">BJ6</f>
        <v>BIOWOO</v>
      </c>
      <c r="CS6" s="11" t="s">
        <v>103</v>
      </c>
      <c r="CT6" s="96">
        <f>SEAI!$L$12</f>
        <v>4.7222222222222223</v>
      </c>
      <c r="CU6" s="96">
        <f>SEAI!$L$12</f>
        <v>4.7222222222222223</v>
      </c>
      <c r="CV6" s="96">
        <f>SEAI!$L$12</f>
        <v>4.7222222222222223</v>
      </c>
      <c r="CW6" s="96">
        <f>SEAI!$L$12</f>
        <v>4.7222222222222223</v>
      </c>
      <c r="CX6" s="96">
        <f>SEAI!$L$12</f>
        <v>4.7222222222222223</v>
      </c>
      <c r="CY6" s="96">
        <f>SEAI!$L$12</f>
        <v>4.7222222222222223</v>
      </c>
      <c r="CZ6" s="96">
        <f>SEAI!$L$12</f>
        <v>4.7222222222222223</v>
      </c>
      <c r="DA6" s="96">
        <f>SEAI!$L$12</f>
        <v>4.7222222222222223</v>
      </c>
      <c r="DB6" s="96">
        <f>SEAI!$L$12</f>
        <v>4.7222222222222223</v>
      </c>
      <c r="DC6" s="96">
        <f>SEAI!$L$12</f>
        <v>4.7222222222222223</v>
      </c>
      <c r="DD6" s="96">
        <f>SEAI!$L$12</f>
        <v>4.7222222222222223</v>
      </c>
      <c r="DE6" s="96">
        <f>SEAI!$L$12</f>
        <v>4.7222222222222223</v>
      </c>
      <c r="DF6" s="96">
        <f>SEAI!$L$12</f>
        <v>4.7222222222222223</v>
      </c>
      <c r="DG6" s="96">
        <f>SEAI!$L$12</f>
        <v>4.7222222222222223</v>
      </c>
      <c r="DH6" s="96">
        <f>SEAI!$L$12</f>
        <v>4.7222222222222223</v>
      </c>
      <c r="DI6" s="96">
        <f>SEAI!$L$12</f>
        <v>4.7222222222222223</v>
      </c>
      <c r="DJ6" s="96">
        <f>SEAI!$L$12</f>
        <v>4.7222222222222223</v>
      </c>
      <c r="DK6" s="96">
        <f>SEAI!$L$12</f>
        <v>4.7222222222222223</v>
      </c>
      <c r="DL6" s="96">
        <f>SEAI!$L$12</f>
        <v>4.7222222222222223</v>
      </c>
      <c r="DM6" s="96">
        <f>SEAI!$L$12</f>
        <v>4.7222222222222223</v>
      </c>
      <c r="DN6" s="96">
        <f>SEAI!$L$12</f>
        <v>4.7222222222222223</v>
      </c>
      <c r="DO6" s="96">
        <f>SEAI!$L$12</f>
        <v>4.7222222222222223</v>
      </c>
      <c r="DP6" s="96">
        <f>SEAI!$L$12</f>
        <v>4.7222222222222223</v>
      </c>
      <c r="DQ6" s="96">
        <f>SEAI!$L$12</f>
        <v>4.7222222222222223</v>
      </c>
      <c r="DR6" s="95">
        <v>5</v>
      </c>
    </row>
    <row r="7" spans="1:122">
      <c r="A7" s="21" t="s">
        <v>29</v>
      </c>
      <c r="B7" s="21" t="s">
        <v>30</v>
      </c>
      <c r="C7" s="20">
        <v>66580.682143880782</v>
      </c>
      <c r="D7" s="20">
        <v>82072.226999140155</v>
      </c>
      <c r="E7" s="20">
        <v>89488.392089423913</v>
      </c>
      <c r="F7" s="20">
        <v>86357.122384637434</v>
      </c>
      <c r="G7" s="20">
        <v>85697.907709945546</v>
      </c>
      <c r="H7" s="20">
        <v>100130.33773226161</v>
      </c>
      <c r="I7" s="20">
        <v>108535.13287778468</v>
      </c>
      <c r="J7" s="20">
        <v>116928.29293812145</v>
      </c>
      <c r="K7" s="20">
        <v>125309.67750317192</v>
      </c>
      <c r="L7" s="20">
        <v>133679.14446839225</v>
      </c>
      <c r="M7" s="20">
        <v>142036.55001434695</v>
      </c>
      <c r="N7" s="20">
        <v>145559.21889361218</v>
      </c>
      <c r="O7" s="20">
        <v>149159.73185642451</v>
      </c>
      <c r="P7" s="20">
        <v>152839.75101972147</v>
      </c>
      <c r="Q7" s="20">
        <v>156600.97320366168</v>
      </c>
      <c r="R7" s="20">
        <v>160445.13064637277</v>
      </c>
      <c r="S7" s="20">
        <v>164373.99173330085</v>
      </c>
      <c r="T7" s="20">
        <v>168389.36174145821</v>
      </c>
      <c r="U7" s="20">
        <v>172493.08359887186</v>
      </c>
      <c r="V7" s="20">
        <v>176687.03865954274</v>
      </c>
      <c r="W7" s="20">
        <v>180973.1474942296</v>
      </c>
      <c r="X7" s="20">
        <v>185353.37069738039</v>
      </c>
      <c r="Y7" s="20">
        <v>189829.70971053874</v>
      </c>
      <c r="Z7" s="20">
        <v>194404.20766256016</v>
      </c>
      <c r="AA7" s="20">
        <v>199078.95022698064</v>
      </c>
      <c r="AB7" s="20">
        <v>203856.0664968843</v>
      </c>
      <c r="AD7" s="19">
        <v>104.67</v>
      </c>
      <c r="AE7" s="19">
        <v>104.67</v>
      </c>
      <c r="AF7" s="19">
        <v>104.67</v>
      </c>
      <c r="AG7" s="19">
        <v>104.67</v>
      </c>
      <c r="AH7" s="19">
        <v>104.67</v>
      </c>
      <c r="AI7" s="19">
        <v>104.67</v>
      </c>
      <c r="AJ7" s="19">
        <v>104.67</v>
      </c>
      <c r="AK7" s="19">
        <v>104.67</v>
      </c>
      <c r="AL7" s="19">
        <v>104.67</v>
      </c>
      <c r="AM7" s="19">
        <v>104.67</v>
      </c>
      <c r="AN7" s="19">
        <v>104.67</v>
      </c>
      <c r="AO7" s="19">
        <v>104.67</v>
      </c>
      <c r="AP7" s="19">
        <v>104.67</v>
      </c>
      <c r="AQ7" s="19">
        <v>104.67</v>
      </c>
      <c r="AR7" s="19">
        <v>104.67</v>
      </c>
      <c r="AS7" s="19">
        <v>104.67</v>
      </c>
      <c r="AT7" s="19">
        <v>104.67</v>
      </c>
      <c r="AU7" s="19">
        <v>104.67</v>
      </c>
      <c r="AV7" s="19">
        <v>104.67</v>
      </c>
      <c r="AW7" s="19">
        <v>104.67</v>
      </c>
      <c r="AX7" s="19">
        <v>104.67</v>
      </c>
      <c r="AY7" s="19">
        <v>104.67</v>
      </c>
      <c r="AZ7" s="19">
        <v>104.67</v>
      </c>
      <c r="BA7" s="19">
        <v>104.67</v>
      </c>
      <c r="BB7" s="19">
        <v>104.67</v>
      </c>
      <c r="BC7" s="19">
        <v>104.67</v>
      </c>
      <c r="BD7" s="27"/>
      <c r="BE7" s="11" t="s">
        <v>106</v>
      </c>
      <c r="BF7" s="102"/>
      <c r="BG7" s="94" t="str">
        <f>"MINBIOWOO1"&amp;BE7</f>
        <v>MINBIOWOO1_S1</v>
      </c>
      <c r="BH7" s="95" t="str">
        <f t="shared" ref="BH7:BH21" si="3">A7</f>
        <v>Sawmill residues - Lo</v>
      </c>
      <c r="BI7" s="95" t="s">
        <v>5</v>
      </c>
      <c r="BJ7" s="95" t="s">
        <v>7</v>
      </c>
      <c r="BK7" s="95" t="s">
        <v>1</v>
      </c>
      <c r="BL7" s="96">
        <f>E7/1000*Conversions!$B$2</f>
        <v>3.7467000000000006</v>
      </c>
      <c r="BM7" s="96">
        <f>F7/1000*Conversions!$B$2</f>
        <v>3.6156000000000001</v>
      </c>
      <c r="BN7" s="96">
        <f>G7/1000*Conversions!$B$2</f>
        <v>3.5880000000000001</v>
      </c>
      <c r="BO7" s="96">
        <f>H7/1000*Conversions!$B$2</f>
        <v>4.1922569801743297</v>
      </c>
      <c r="BP7" s="96">
        <f>I7/1000*Conversions!$B$2</f>
        <v>4.5441489433270892</v>
      </c>
      <c r="BQ7" s="96">
        <f>J7/1000*Conversions!$B$2</f>
        <v>4.8955537687332686</v>
      </c>
      <c r="BR7" s="96">
        <f>K7/1000*Conversions!$B$2</f>
        <v>5.2464655777028018</v>
      </c>
      <c r="BS7" s="96">
        <f>L7/1000*Conversions!$B$2</f>
        <v>5.5968784206026472</v>
      </c>
      <c r="BT7" s="96">
        <f>M7/1000*Conversions!$B$2</f>
        <v>5.9467862760006778</v>
      </c>
      <c r="BU7" s="96">
        <f>N7/1000*Conversions!$B$2</f>
        <v>6.094273376637755</v>
      </c>
      <c r="BV7" s="96">
        <f>O7/1000*Conversions!$B$2</f>
        <v>6.2450196533647819</v>
      </c>
      <c r="BW7" s="96">
        <f t="shared" ref="BW7:BX12" si="4">BX7</f>
        <v>7.160400000000001</v>
      </c>
      <c r="BX7" s="96">
        <f t="shared" si="4"/>
        <v>7.160400000000001</v>
      </c>
      <c r="BY7" s="96">
        <f>SEAI!N13</f>
        <v>7.160400000000001</v>
      </c>
      <c r="BZ7" s="96"/>
      <c r="CA7" s="96"/>
      <c r="CB7" s="96"/>
      <c r="CC7" s="96"/>
      <c r="CD7" s="96">
        <f>SEAI!O13</f>
        <v>8.8236000000000008</v>
      </c>
      <c r="CE7" s="96"/>
      <c r="CF7" s="96"/>
      <c r="CG7" s="96"/>
      <c r="CH7" s="96"/>
      <c r="CI7" s="96">
        <f>SEAI!P13</f>
        <v>10.803600000000001</v>
      </c>
      <c r="CJ7" s="96">
        <f>SEAI!S13</f>
        <v>13.132800000000001</v>
      </c>
      <c r="CK7" s="95">
        <v>5</v>
      </c>
      <c r="CL7" s="95"/>
      <c r="CM7" s="95"/>
      <c r="CN7" s="11" t="str">
        <f t="shared" si="0"/>
        <v>MINBIOWOO1_S1</v>
      </c>
      <c r="CO7" s="11" t="str">
        <f t="shared" si="1"/>
        <v>Sawmill residues - Lo</v>
      </c>
      <c r="CP7" t="s">
        <v>6</v>
      </c>
      <c r="CQ7" t="s">
        <v>128</v>
      </c>
      <c r="CR7" s="11" t="str">
        <f t="shared" si="2"/>
        <v>BIOWOO</v>
      </c>
      <c r="CS7" s="11" t="s">
        <v>103</v>
      </c>
      <c r="CT7" s="96">
        <f>SEAI!$L$13</f>
        <v>4.4444444444444446</v>
      </c>
      <c r="CU7" s="96">
        <f>SEAI!$L$13</f>
        <v>4.4444444444444446</v>
      </c>
      <c r="CV7" s="96">
        <f>SEAI!$L$13</f>
        <v>4.4444444444444446</v>
      </c>
      <c r="CW7" s="96">
        <f>SEAI!$L$13</f>
        <v>4.4444444444444446</v>
      </c>
      <c r="CX7" s="96">
        <f>SEAI!$L$13</f>
        <v>4.4444444444444446</v>
      </c>
      <c r="CY7" s="96">
        <f>SEAI!$L$13</f>
        <v>4.4444444444444446</v>
      </c>
      <c r="CZ7" s="96">
        <f>SEAI!$L$13</f>
        <v>4.4444444444444446</v>
      </c>
      <c r="DA7" s="96">
        <f>SEAI!$L$13</f>
        <v>4.4444444444444446</v>
      </c>
      <c r="DB7" s="96">
        <f>SEAI!$L$13</f>
        <v>4.4444444444444446</v>
      </c>
      <c r="DC7" s="96">
        <f>SEAI!$L$13</f>
        <v>4.4444444444444446</v>
      </c>
      <c r="DD7" s="96">
        <f>SEAI!$L$13</f>
        <v>4.4444444444444446</v>
      </c>
      <c r="DE7" s="96">
        <f>SEAI!$L$13</f>
        <v>4.4444444444444446</v>
      </c>
      <c r="DF7" s="96">
        <f>SEAI!$L$13</f>
        <v>4.4444444444444446</v>
      </c>
      <c r="DG7" s="96">
        <f>SEAI!$L$13</f>
        <v>4.4444444444444446</v>
      </c>
      <c r="DH7" s="96">
        <f>SEAI!$L$13</f>
        <v>4.4444444444444446</v>
      </c>
      <c r="DI7" s="96">
        <f>SEAI!$L$13</f>
        <v>4.4444444444444446</v>
      </c>
      <c r="DJ7" s="96">
        <f>SEAI!$L$13</f>
        <v>4.4444444444444446</v>
      </c>
      <c r="DK7" s="96">
        <f>SEAI!$L$13</f>
        <v>4.4444444444444446</v>
      </c>
      <c r="DL7" s="96">
        <f>SEAI!$L$13</f>
        <v>4.4444444444444446</v>
      </c>
      <c r="DM7" s="96">
        <f>SEAI!$L$13</f>
        <v>4.4444444444444446</v>
      </c>
      <c r="DN7" s="96">
        <f>SEAI!$L$13</f>
        <v>4.4444444444444446</v>
      </c>
      <c r="DO7" s="96">
        <f>SEAI!$L$13</f>
        <v>4.4444444444444446</v>
      </c>
      <c r="DP7" s="96">
        <f>SEAI!$L$13</f>
        <v>4.4444444444444446</v>
      </c>
      <c r="DQ7" s="96">
        <f>SEAI!$L$13</f>
        <v>4.4444444444444446</v>
      </c>
      <c r="DR7" s="95">
        <v>5</v>
      </c>
    </row>
    <row r="8" spans="1:122">
      <c r="A8" s="21" t="s">
        <v>31</v>
      </c>
      <c r="B8" s="21" t="s">
        <v>32</v>
      </c>
      <c r="C8" s="20">
        <v>21623.40928632846</v>
      </c>
      <c r="D8" s="20">
        <v>16561.749472413474</v>
      </c>
      <c r="E8" s="20">
        <v>15618.087945065816</v>
      </c>
      <c r="F8" s="20">
        <v>16672.13339500417</v>
      </c>
      <c r="G8" s="20">
        <v>16793.549874090477</v>
      </c>
      <c r="H8" s="20">
        <v>17226.658792854054</v>
      </c>
      <c r="I8" s="20">
        <v>17664.978496599644</v>
      </c>
      <c r="J8" s="20">
        <v>18192.975870214155</v>
      </c>
      <c r="K8" s="20">
        <v>18707.268762793592</v>
      </c>
      <c r="L8" s="20">
        <v>19218.703852992017</v>
      </c>
      <c r="M8" s="20">
        <v>19726.393604621142</v>
      </c>
      <c r="N8" s="20">
        <v>19448.219007926786</v>
      </c>
      <c r="O8" s="20">
        <v>19053.538847157681</v>
      </c>
      <c r="P8" s="20">
        <v>18644.468304153434</v>
      </c>
      <c r="Q8" s="20">
        <v>18190.129637365437</v>
      </c>
      <c r="R8" s="20">
        <v>17757.166509703482</v>
      </c>
      <c r="S8" s="20">
        <v>17311.964142462708</v>
      </c>
      <c r="T8" s="20">
        <v>16848.62180484035</v>
      </c>
      <c r="U8" s="20">
        <v>16366.682987812936</v>
      </c>
      <c r="V8" s="20">
        <v>15865.681371107828</v>
      </c>
      <c r="W8" s="20">
        <v>11508.855471342586</v>
      </c>
      <c r="X8" s="20">
        <v>11687.821759867138</v>
      </c>
      <c r="Y8" s="20">
        <v>11869.571029940822</v>
      </c>
      <c r="Z8" s="20">
        <v>12054.146557793831</v>
      </c>
      <c r="AA8" s="20">
        <v>12241.592292615262</v>
      </c>
      <c r="AB8" s="20">
        <v>12431.952867017762</v>
      </c>
      <c r="AD8" s="19">
        <v>61.805142857142862</v>
      </c>
      <c r="AE8" s="19">
        <v>61.805142857142862</v>
      </c>
      <c r="AF8" s="19">
        <v>61.805142857142862</v>
      </c>
      <c r="AG8" s="19">
        <v>61.805142857142862</v>
      </c>
      <c r="AH8" s="19">
        <v>61.805142857142862</v>
      </c>
      <c r="AI8" s="19">
        <v>61.805142857142862</v>
      </c>
      <c r="AJ8" s="19">
        <v>61.805142857142862</v>
      </c>
      <c r="AK8" s="19">
        <v>61.805142857142862</v>
      </c>
      <c r="AL8" s="19">
        <v>61.805142857142862</v>
      </c>
      <c r="AM8" s="19">
        <v>61.805142857142862</v>
      </c>
      <c r="AN8" s="19">
        <v>61.805142857142862</v>
      </c>
      <c r="AO8" s="19">
        <v>61.805142857142862</v>
      </c>
      <c r="AP8" s="19">
        <v>61.805142857142862</v>
      </c>
      <c r="AQ8" s="19">
        <v>61.805142857142862</v>
      </c>
      <c r="AR8" s="19">
        <v>61.805142857142862</v>
      </c>
      <c r="AS8" s="19">
        <v>61.805142857142862</v>
      </c>
      <c r="AT8" s="19">
        <v>61.805142857142862</v>
      </c>
      <c r="AU8" s="19">
        <v>61.805142857142862</v>
      </c>
      <c r="AV8" s="19">
        <v>61.805142857142862</v>
      </c>
      <c r="AW8" s="19">
        <v>61.805142857142862</v>
      </c>
      <c r="AX8" s="19">
        <v>61.805142857142862</v>
      </c>
      <c r="AY8" s="19">
        <v>61.805142857142862</v>
      </c>
      <c r="AZ8" s="19">
        <v>61.805142857142862</v>
      </c>
      <c r="BA8" s="19">
        <v>61.805142857142862</v>
      </c>
      <c r="BB8" s="19">
        <v>61.805142857142862</v>
      </c>
      <c r="BC8" s="19">
        <v>61.805142857142862</v>
      </c>
      <c r="BD8" s="27"/>
      <c r="BE8" s="11" t="s">
        <v>106</v>
      </c>
      <c r="BF8" s="102"/>
      <c r="BG8" s="94" t="str">
        <f>"MINBIOWOO2"&amp;BE8</f>
        <v>MINBIOWOO2_S1</v>
      </c>
      <c r="BH8" s="95" t="str">
        <f t="shared" si="3"/>
        <v>PCRW - Lo</v>
      </c>
      <c r="BI8" s="95" t="s">
        <v>5</v>
      </c>
      <c r="BJ8" s="95" t="s">
        <v>7</v>
      </c>
      <c r="BK8" s="95" t="s">
        <v>1</v>
      </c>
      <c r="BL8" s="96">
        <f>E8/1000*Conversions!$B$2</f>
        <v>0.65389810608401555</v>
      </c>
      <c r="BM8" s="96">
        <f>F8/1000*Conversions!$B$2</f>
        <v>0.69802888098203464</v>
      </c>
      <c r="BN8" s="96">
        <f>G8/1000*Conversions!$B$2</f>
        <v>0.70311234612842011</v>
      </c>
      <c r="BO8" s="96">
        <f>H8/1000*Conversions!$B$2</f>
        <v>0.72124575033921356</v>
      </c>
      <c r="BP8" s="96">
        <f>I8/1000*Conversions!$B$2</f>
        <v>0.73959731969563391</v>
      </c>
      <c r="BQ8" s="96">
        <f>J8/1000*Conversions!$B$2</f>
        <v>0.76170351373412626</v>
      </c>
      <c r="BR8" s="96">
        <f>K8/1000*Conversions!$B$2</f>
        <v>0.78323592856064217</v>
      </c>
      <c r="BS8" s="96">
        <f>L8/1000*Conversions!$B$2</f>
        <v>0.80464869291706986</v>
      </c>
      <c r="BT8" s="96">
        <f>M8/1000*Conversions!$B$2</f>
        <v>0.82590464743827796</v>
      </c>
      <c r="BU8" s="96">
        <f>N8/1000*Conversions!$B$2</f>
        <v>0.8142580334238787</v>
      </c>
      <c r="BV8" s="96">
        <f>O8/1000*Conversions!$B$2</f>
        <v>0.79773356445279786</v>
      </c>
      <c r="BW8" s="96">
        <f t="shared" si="4"/>
        <v>0.69120000000000004</v>
      </c>
      <c r="BX8" s="96">
        <f t="shared" si="4"/>
        <v>0.69120000000000004</v>
      </c>
      <c r="BY8" s="96">
        <f>SEAI!N21</f>
        <v>0.69120000000000004</v>
      </c>
      <c r="BZ8" s="96"/>
      <c r="CA8" s="96"/>
      <c r="CB8" s="96"/>
      <c r="CC8" s="96"/>
      <c r="CD8" s="96">
        <f>SEAI!O21</f>
        <v>0.5868000000000001</v>
      </c>
      <c r="CE8" s="96"/>
      <c r="CF8" s="96"/>
      <c r="CG8" s="96"/>
      <c r="CH8" s="96"/>
      <c r="CI8" s="96">
        <f>SEAI!P21</f>
        <v>0.432</v>
      </c>
      <c r="CJ8" s="96">
        <f>SEAI!S21</f>
        <v>0.49319999999999997</v>
      </c>
      <c r="CK8" s="95">
        <v>5</v>
      </c>
      <c r="CL8" s="95"/>
      <c r="CM8" s="95"/>
      <c r="CN8" s="11" t="str">
        <f t="shared" si="0"/>
        <v>MINBIOWOO2_S1</v>
      </c>
      <c r="CO8" s="11" t="str">
        <f t="shared" si="1"/>
        <v>PCRW - Lo</v>
      </c>
      <c r="CP8" t="s">
        <v>6</v>
      </c>
      <c r="CQ8" t="s">
        <v>128</v>
      </c>
      <c r="CR8" s="11" t="str">
        <f t="shared" si="2"/>
        <v>BIOWOO</v>
      </c>
      <c r="CS8" s="11" t="s">
        <v>103</v>
      </c>
      <c r="CT8" s="96">
        <f>SEAI!$L$21</f>
        <v>-0.83333333333333326</v>
      </c>
      <c r="CU8" s="96">
        <f>SEAI!$L$21</f>
        <v>-0.83333333333333326</v>
      </c>
      <c r="CV8" s="96">
        <f>SEAI!$L$21</f>
        <v>-0.83333333333333326</v>
      </c>
      <c r="CW8" s="96">
        <f>SEAI!$L$21</f>
        <v>-0.83333333333333326</v>
      </c>
      <c r="CX8" s="96">
        <f>SEAI!$L$21</f>
        <v>-0.83333333333333326</v>
      </c>
      <c r="CY8" s="96">
        <f>SEAI!$L$21</f>
        <v>-0.83333333333333326</v>
      </c>
      <c r="CZ8" s="96">
        <f>SEAI!$L$21</f>
        <v>-0.83333333333333326</v>
      </c>
      <c r="DA8" s="96">
        <f>SEAI!$L$21</f>
        <v>-0.83333333333333326</v>
      </c>
      <c r="DB8" s="96">
        <f>SEAI!$L$21</f>
        <v>-0.83333333333333326</v>
      </c>
      <c r="DC8" s="96">
        <f>SEAI!$L$21</f>
        <v>-0.83333333333333326</v>
      </c>
      <c r="DD8" s="96">
        <f>SEAI!$L$21</f>
        <v>-0.83333333333333326</v>
      </c>
      <c r="DE8" s="96">
        <f>SEAI!$L$21</f>
        <v>-0.83333333333333326</v>
      </c>
      <c r="DF8" s="96">
        <f>SEAI!$L$21</f>
        <v>-0.83333333333333326</v>
      </c>
      <c r="DG8" s="96">
        <f>SEAI!$L$21</f>
        <v>-0.83333333333333326</v>
      </c>
      <c r="DH8" s="96">
        <f>SEAI!$L$21</f>
        <v>-0.83333333333333326</v>
      </c>
      <c r="DI8" s="96">
        <f>SEAI!$L$21</f>
        <v>-0.83333333333333326</v>
      </c>
      <c r="DJ8" s="96">
        <f>SEAI!$L$21</f>
        <v>-0.83333333333333326</v>
      </c>
      <c r="DK8" s="96">
        <f>SEAI!$L$21</f>
        <v>-0.83333333333333326</v>
      </c>
      <c r="DL8" s="96">
        <f>SEAI!$L$21</f>
        <v>-0.83333333333333326</v>
      </c>
      <c r="DM8" s="96">
        <f>SEAI!$L$21</f>
        <v>-0.83333333333333326</v>
      </c>
      <c r="DN8" s="96">
        <f>SEAI!$L$21</f>
        <v>-0.83333333333333326</v>
      </c>
      <c r="DO8" s="96">
        <f>SEAI!$L$21</f>
        <v>-0.83333333333333326</v>
      </c>
      <c r="DP8" s="96">
        <f>SEAI!$L$21</f>
        <v>-0.83333333333333326</v>
      </c>
      <c r="DQ8" s="96">
        <f>SEAI!$L$21</f>
        <v>-0.83333333333333326</v>
      </c>
      <c r="DR8" s="95">
        <v>5</v>
      </c>
    </row>
    <row r="9" spans="1:122">
      <c r="A9" s="21" t="s">
        <v>33</v>
      </c>
      <c r="B9" s="21" t="s">
        <v>34</v>
      </c>
      <c r="C9" s="20">
        <v>0</v>
      </c>
      <c r="D9" s="20">
        <v>0</v>
      </c>
      <c r="E9" s="20">
        <v>0</v>
      </c>
      <c r="F9" s="20">
        <v>0</v>
      </c>
      <c r="G9" s="20">
        <v>0</v>
      </c>
      <c r="H9" s="20">
        <v>74670.175740184975</v>
      </c>
      <c r="I9" s="20">
        <v>62218.418898102733</v>
      </c>
      <c r="J9" s="20">
        <v>64475.607530500973</v>
      </c>
      <c r="K9" s="20">
        <v>67956.962980262222</v>
      </c>
      <c r="L9" s="20">
        <v>71404.83457434806</v>
      </c>
      <c r="M9" s="20">
        <v>74813.02544305686</v>
      </c>
      <c r="N9" s="20">
        <v>77378.646760533054</v>
      </c>
      <c r="O9" s="20">
        <v>79238.956892786911</v>
      </c>
      <c r="P9" s="20">
        <v>81134.999652980841</v>
      </c>
      <c r="Q9" s="20">
        <v>82816.247975183258</v>
      </c>
      <c r="R9" s="20">
        <v>84830.878133673745</v>
      </c>
      <c r="S9" s="20">
        <v>86919.511230833246</v>
      </c>
      <c r="T9" s="20">
        <v>89037.500213511987</v>
      </c>
      <c r="U9" s="20">
        <v>91185.28822222841</v>
      </c>
      <c r="V9" s="20">
        <v>93363.325514366559</v>
      </c>
      <c r="W9" s="20">
        <v>95572.069575960733</v>
      </c>
      <c r="X9" s="20">
        <v>97810.596360216514</v>
      </c>
      <c r="Y9" s="20">
        <v>100079.29802712893</v>
      </c>
      <c r="Z9" s="20">
        <v>102378.57173128746</v>
      </c>
      <c r="AA9" s="20">
        <v>104708.81968238323</v>
      </c>
      <c r="AB9" s="20">
        <v>107070.44920638691</v>
      </c>
      <c r="AD9" s="19">
        <v>-610</v>
      </c>
      <c r="AE9" s="19">
        <v>-610</v>
      </c>
      <c r="AF9" s="19">
        <v>-610</v>
      </c>
      <c r="AG9" s="19">
        <v>-610</v>
      </c>
      <c r="AH9" s="19">
        <v>-610</v>
      </c>
      <c r="AI9" s="19">
        <v>-610</v>
      </c>
      <c r="AJ9" s="19">
        <v>-610</v>
      </c>
      <c r="AK9" s="19">
        <v>-610</v>
      </c>
      <c r="AL9" s="19">
        <v>-610</v>
      </c>
      <c r="AM9" s="19">
        <v>-610</v>
      </c>
      <c r="AN9" s="19">
        <v>-610</v>
      </c>
      <c r="AO9" s="19">
        <v>-610</v>
      </c>
      <c r="AP9" s="19">
        <v>-610</v>
      </c>
      <c r="AQ9" s="19">
        <v>-610</v>
      </c>
      <c r="AR9" s="19">
        <v>-610</v>
      </c>
      <c r="AS9" s="19">
        <v>-610</v>
      </c>
      <c r="AT9" s="19">
        <v>-610</v>
      </c>
      <c r="AU9" s="19">
        <v>-610</v>
      </c>
      <c r="AV9" s="19">
        <v>-610</v>
      </c>
      <c r="AW9" s="19">
        <v>-610</v>
      </c>
      <c r="AX9" s="19">
        <v>-610</v>
      </c>
      <c r="AY9" s="19">
        <v>-610</v>
      </c>
      <c r="AZ9" s="19">
        <v>-610</v>
      </c>
      <c r="BA9" s="19">
        <v>-610</v>
      </c>
      <c r="BB9" s="19">
        <v>-610</v>
      </c>
      <c r="BC9" s="19">
        <v>-610</v>
      </c>
      <c r="BD9" s="27"/>
      <c r="BE9" s="11" t="s">
        <v>106</v>
      </c>
      <c r="BF9" s="102"/>
      <c r="BG9" s="94" t="str">
        <f>"MINBIOMSW1"&amp;BE9</f>
        <v>MINBIOMSW1_S1</v>
      </c>
      <c r="BH9" s="95" t="str">
        <f t="shared" si="3"/>
        <v>Solid BMSW - Lo</v>
      </c>
      <c r="BI9" s="95" t="s">
        <v>5</v>
      </c>
      <c r="BJ9" s="95" t="s">
        <v>10</v>
      </c>
      <c r="BK9" s="95" t="s">
        <v>1</v>
      </c>
      <c r="BL9" s="96">
        <f>E9/1000*Conversions!$B$2</f>
        <v>0</v>
      </c>
      <c r="BM9" s="96">
        <f>F9/1000*Conversions!$B$2</f>
        <v>0</v>
      </c>
      <c r="BN9" s="96">
        <f>G9/1000*Conversions!$B$2</f>
        <v>0</v>
      </c>
      <c r="BO9" s="96">
        <f>H9/1000*Conversions!$B$2</f>
        <v>3.1262909178900649</v>
      </c>
      <c r="BP9" s="96">
        <f>I9/1000*Conversions!$B$2</f>
        <v>2.6049607624257654</v>
      </c>
      <c r="BQ9" s="96">
        <f>J9/1000*Conversions!$B$2</f>
        <v>2.6994647360870148</v>
      </c>
      <c r="BR9" s="96">
        <f>K9/1000*Conversions!$B$2</f>
        <v>2.8452221260576187</v>
      </c>
      <c r="BS9" s="96">
        <f>L9/1000*Conversions!$B$2</f>
        <v>2.9895776139588048</v>
      </c>
      <c r="BT9" s="96">
        <f>M9/1000*Conversions!$B$2</f>
        <v>3.1322717492499046</v>
      </c>
      <c r="BU9" s="96">
        <f>N9/1000*Conversions!$B$2</f>
        <v>3.2396891825699985</v>
      </c>
      <c r="BV9" s="96">
        <f>O9/1000*Conversions!$B$2</f>
        <v>3.3175766471872028</v>
      </c>
      <c r="BW9" s="96">
        <f t="shared" si="4"/>
        <v>0.99360000000000004</v>
      </c>
      <c r="BX9" s="96">
        <f t="shared" si="4"/>
        <v>0.99360000000000004</v>
      </c>
      <c r="BY9" s="96">
        <f>SEAI!N25+SEAI!N24+SEAI!N23</f>
        <v>0.99360000000000004</v>
      </c>
      <c r="BZ9" s="96"/>
      <c r="CA9" s="96"/>
      <c r="CB9" s="96"/>
      <c r="CC9" s="96"/>
      <c r="CD9" s="96">
        <f>SEAI!O25+SEAI!O24+SEAI!O23</f>
        <v>1.3248</v>
      </c>
      <c r="CE9" s="96"/>
      <c r="CF9" s="96"/>
      <c r="CG9" s="96"/>
      <c r="CH9" s="96"/>
      <c r="CI9" s="96">
        <f>SEAI!P25+SEAI!P24+SEAI!P23</f>
        <v>1.6956</v>
      </c>
      <c r="CJ9" s="96">
        <f>SEAI!S25+SEAI!S24+SEAI!S23</f>
        <v>1.9296000000000002</v>
      </c>
      <c r="CK9" s="95">
        <v>5</v>
      </c>
      <c r="CL9" s="95"/>
      <c r="CM9" s="95"/>
      <c r="CN9" s="11" t="str">
        <f t="shared" si="0"/>
        <v>MINBIOMSW1_S1</v>
      </c>
      <c r="CO9" s="11" t="str">
        <f t="shared" si="1"/>
        <v>Solid BMSW - Lo</v>
      </c>
      <c r="CP9" t="s">
        <v>6</v>
      </c>
      <c r="CQ9" t="s">
        <v>128</v>
      </c>
      <c r="CR9" s="11" t="str">
        <f t="shared" si="2"/>
        <v>BIOMUN</v>
      </c>
      <c r="CS9" s="11" t="s">
        <v>103</v>
      </c>
      <c r="CT9" s="96">
        <f>SEAI!$L$25</f>
        <v>-17.5</v>
      </c>
      <c r="CU9" s="96">
        <f>SEAI!$L$25</f>
        <v>-17.5</v>
      </c>
      <c r="CV9" s="96">
        <f>SEAI!$L$25</f>
        <v>-17.5</v>
      </c>
      <c r="CW9" s="96">
        <f>SEAI!$L$25</f>
        <v>-17.5</v>
      </c>
      <c r="CX9" s="96">
        <f>SEAI!$L$25</f>
        <v>-17.5</v>
      </c>
      <c r="CY9" s="96">
        <f>SEAI!$L$25</f>
        <v>-17.5</v>
      </c>
      <c r="CZ9" s="96">
        <f>SEAI!$L$25</f>
        <v>-17.5</v>
      </c>
      <c r="DA9" s="96">
        <f>SEAI!$L$25</f>
        <v>-17.5</v>
      </c>
      <c r="DB9" s="96">
        <f>SEAI!$L$25</f>
        <v>-17.5</v>
      </c>
      <c r="DC9" s="96">
        <f>SEAI!$L$25</f>
        <v>-17.5</v>
      </c>
      <c r="DD9" s="96">
        <f>SEAI!$L$25</f>
        <v>-17.5</v>
      </c>
      <c r="DE9" s="96">
        <f>SEAI!$L$25</f>
        <v>-17.5</v>
      </c>
      <c r="DF9" s="96">
        <f>SEAI!$L$25</f>
        <v>-17.5</v>
      </c>
      <c r="DG9" s="96">
        <f>SEAI!$L$25</f>
        <v>-17.5</v>
      </c>
      <c r="DH9" s="96">
        <f>SEAI!$L$25</f>
        <v>-17.5</v>
      </c>
      <c r="DI9" s="96">
        <f>SEAI!$L$25</f>
        <v>-17.5</v>
      </c>
      <c r="DJ9" s="96">
        <f>SEAI!$L$25</f>
        <v>-17.5</v>
      </c>
      <c r="DK9" s="96">
        <f>SEAI!$L$25</f>
        <v>-17.5</v>
      </c>
      <c r="DL9" s="96">
        <f>SEAI!$L$25</f>
        <v>-17.5</v>
      </c>
      <c r="DM9" s="96">
        <f>SEAI!$L$25</f>
        <v>-17.5</v>
      </c>
      <c r="DN9" s="96">
        <f>SEAI!$L$25</f>
        <v>-17.5</v>
      </c>
      <c r="DO9" s="96">
        <f>SEAI!$L$25</f>
        <v>-17.5</v>
      </c>
      <c r="DP9" s="96">
        <f>SEAI!$L$25</f>
        <v>-17.5</v>
      </c>
      <c r="DQ9" s="96">
        <f>SEAI!$L$25</f>
        <v>-17.5</v>
      </c>
      <c r="DR9" s="95">
        <v>5</v>
      </c>
    </row>
    <row r="10" spans="1:122">
      <c r="A10" s="21" t="s">
        <v>35</v>
      </c>
      <c r="B10" s="21" t="s">
        <v>36</v>
      </c>
      <c r="C10" s="20">
        <v>28180.574692849543</v>
      </c>
      <c r="D10" s="20">
        <v>27975.062497099927</v>
      </c>
      <c r="E10" s="20">
        <v>29059.875760398176</v>
      </c>
      <c r="F10" s="20">
        <v>28897.866761444911</v>
      </c>
      <c r="G10" s="20">
        <v>28735.85776249164</v>
      </c>
      <c r="H10" s="20">
        <v>28573.848763538375</v>
      </c>
      <c r="I10" s="20">
        <v>28558.244399161395</v>
      </c>
      <c r="J10" s="20">
        <v>28357.020994327617</v>
      </c>
      <c r="K10" s="20">
        <v>28517.814660464937</v>
      </c>
      <c r="L10" s="20">
        <v>28647.128614488945</v>
      </c>
      <c r="M10" s="20">
        <v>28754.258234011857</v>
      </c>
      <c r="N10" s="20">
        <v>28842.212127960767</v>
      </c>
      <c r="O10" s="20">
        <v>28936.087428528925</v>
      </c>
      <c r="P10" s="20">
        <v>29007.061997210418</v>
      </c>
      <c r="Q10" s="20">
        <v>29032.932366598739</v>
      </c>
      <c r="R10" s="20">
        <v>29022.325294186485</v>
      </c>
      <c r="S10" s="20">
        <v>28954.046020509104</v>
      </c>
      <c r="T10" s="20">
        <v>28843.99273343903</v>
      </c>
      <c r="U10" s="20">
        <v>28702.374736867227</v>
      </c>
      <c r="V10" s="20">
        <v>28536.840153040703</v>
      </c>
      <c r="W10" s="20">
        <v>28354.122060655744</v>
      </c>
      <c r="X10" s="20">
        <v>28161.438081744214</v>
      </c>
      <c r="Y10" s="20">
        <v>27962.205573570896</v>
      </c>
      <c r="Z10" s="20">
        <v>27759.011963792098</v>
      </c>
      <c r="AA10" s="20">
        <v>27555.499932960302</v>
      </c>
      <c r="AB10" s="20">
        <v>27345.908931780061</v>
      </c>
      <c r="AD10" s="19">
        <v>365.12790697674421</v>
      </c>
      <c r="AE10" s="19">
        <v>365.12790697674421</v>
      </c>
      <c r="AF10" s="19">
        <v>365.12790697674421</v>
      </c>
      <c r="AG10" s="19">
        <v>365.12790697674421</v>
      </c>
      <c r="AH10" s="19">
        <v>365.12790697674421</v>
      </c>
      <c r="AI10" s="19">
        <v>365.12790697674421</v>
      </c>
      <c r="AJ10" s="19">
        <v>365.12790697674421</v>
      </c>
      <c r="AK10" s="19">
        <v>365.12790697674421</v>
      </c>
      <c r="AL10" s="19">
        <v>365.12790697674421</v>
      </c>
      <c r="AM10" s="19">
        <v>365.12790697674421</v>
      </c>
      <c r="AN10" s="19">
        <v>365.12790697674421</v>
      </c>
      <c r="AO10" s="19">
        <v>365.12790697674421</v>
      </c>
      <c r="AP10" s="19">
        <v>365.12790697674421</v>
      </c>
      <c r="AQ10" s="19">
        <v>365.12790697674421</v>
      </c>
      <c r="AR10" s="19">
        <v>365.12790697674421</v>
      </c>
      <c r="AS10" s="19">
        <v>365.12790697674421</v>
      </c>
      <c r="AT10" s="19">
        <v>365.12790697674421</v>
      </c>
      <c r="AU10" s="19">
        <v>365.12790697674421</v>
      </c>
      <c r="AV10" s="19">
        <v>365.12790697674421</v>
      </c>
      <c r="AW10" s="19">
        <v>365.12790697674421</v>
      </c>
      <c r="AX10" s="19">
        <v>365.12790697674421</v>
      </c>
      <c r="AY10" s="19">
        <v>365.12790697674421</v>
      </c>
      <c r="AZ10" s="19">
        <v>365.12790697674421</v>
      </c>
      <c r="BA10" s="19">
        <v>365.12790697674421</v>
      </c>
      <c r="BB10" s="19">
        <v>365.12790697674421</v>
      </c>
      <c r="BC10" s="19">
        <v>365.12790697674421</v>
      </c>
      <c r="BD10" s="27"/>
      <c r="BE10" s="11" t="s">
        <v>106</v>
      </c>
      <c r="BF10" s="102"/>
      <c r="BG10" s="94" t="str">
        <f>"MINBIOTLW"&amp;BE10</f>
        <v>MINBIOTLW_S1</v>
      </c>
      <c r="BH10" s="95" t="str">
        <f t="shared" si="3"/>
        <v>Tallow - Lo</v>
      </c>
      <c r="BI10" s="95" t="s">
        <v>5</v>
      </c>
      <c r="BJ10" s="95" t="s">
        <v>7</v>
      </c>
      <c r="BK10" s="95" t="s">
        <v>1</v>
      </c>
      <c r="BL10" s="96">
        <f>E10/1000*Conversions!$B$2</f>
        <v>1.2166788783363509</v>
      </c>
      <c r="BM10" s="96">
        <f>F10/1000*Conversions!$B$2</f>
        <v>1.2098958855681756</v>
      </c>
      <c r="BN10" s="96">
        <f>G10/1000*Conversions!$B$2</f>
        <v>1.2031128928000001</v>
      </c>
      <c r="BO10" s="96">
        <f>H10/1000*Conversions!$B$2</f>
        <v>1.1963299000318248</v>
      </c>
      <c r="BP10" s="96">
        <f>I10/1000*Conversions!$B$2</f>
        <v>1.1956765765040893</v>
      </c>
      <c r="BQ10" s="96">
        <f>J10/1000*Conversions!$B$2</f>
        <v>1.1872517549905086</v>
      </c>
      <c r="BR10" s="96">
        <f>K10/1000*Conversions!$B$2</f>
        <v>1.1939838642043461</v>
      </c>
      <c r="BS10" s="96">
        <f>L10/1000*Conversions!$B$2</f>
        <v>1.1993979808314232</v>
      </c>
      <c r="BT10" s="96">
        <f>M10/1000*Conversions!$B$2</f>
        <v>1.2038832837416085</v>
      </c>
      <c r="BU10" s="96">
        <f>N10/1000*Conversions!$B$2</f>
        <v>1.2075657373734614</v>
      </c>
      <c r="BV10" s="96">
        <f>O10/1000*Conversions!$B$2</f>
        <v>1.211496108457649</v>
      </c>
      <c r="BW10" s="96">
        <f t="shared" si="4"/>
        <v>1.2816000000000001</v>
      </c>
      <c r="BX10" s="96">
        <f t="shared" si="4"/>
        <v>1.2816000000000001</v>
      </c>
      <c r="BY10" s="96">
        <f>SEAI!N30</f>
        <v>1.2816000000000001</v>
      </c>
      <c r="BZ10" s="96"/>
      <c r="CA10" s="96"/>
      <c r="CB10" s="96"/>
      <c r="CC10" s="96"/>
      <c r="CD10" s="96">
        <f>SEAI!O30</f>
        <v>1.278</v>
      </c>
      <c r="CE10" s="96"/>
      <c r="CF10" s="96"/>
      <c r="CG10" s="96"/>
      <c r="CH10" s="96"/>
      <c r="CI10" s="96">
        <f>SEAI!P30</f>
        <v>1.278</v>
      </c>
      <c r="CJ10" s="96">
        <f>SEAI!S30</f>
        <v>1.278</v>
      </c>
      <c r="CK10" s="95">
        <v>5</v>
      </c>
      <c r="CL10" s="95"/>
      <c r="CM10" s="95"/>
      <c r="CN10" s="11" t="str">
        <f t="shared" si="0"/>
        <v>MINBIOTLW_S1</v>
      </c>
      <c r="CO10" s="11" t="str">
        <f t="shared" si="1"/>
        <v>Tallow - Lo</v>
      </c>
      <c r="CP10" t="s">
        <v>6</v>
      </c>
      <c r="CQ10" t="s">
        <v>128</v>
      </c>
      <c r="CR10" s="11" t="str">
        <f t="shared" si="2"/>
        <v>BIOWOO</v>
      </c>
      <c r="CS10" s="11" t="s">
        <v>103</v>
      </c>
      <c r="CT10" s="96">
        <f>SEAI!$L$30</f>
        <v>8.6111111111111107</v>
      </c>
      <c r="CU10" s="96">
        <f>SEAI!$L$30</f>
        <v>8.6111111111111107</v>
      </c>
      <c r="CV10" s="96">
        <f>SEAI!$L$30</f>
        <v>8.6111111111111107</v>
      </c>
      <c r="CW10" s="96">
        <f>SEAI!$L$30</f>
        <v>8.6111111111111107</v>
      </c>
      <c r="CX10" s="96">
        <f>SEAI!$L$30</f>
        <v>8.6111111111111107</v>
      </c>
      <c r="CY10" s="96">
        <f>SEAI!$L$30</f>
        <v>8.6111111111111107</v>
      </c>
      <c r="CZ10" s="96">
        <f>SEAI!$L$30</f>
        <v>8.6111111111111107</v>
      </c>
      <c r="DA10" s="96">
        <f>SEAI!$L$30</f>
        <v>8.6111111111111107</v>
      </c>
      <c r="DB10" s="96">
        <f>SEAI!$L$30</f>
        <v>8.6111111111111107</v>
      </c>
      <c r="DC10" s="96">
        <f>SEAI!$L$30</f>
        <v>8.6111111111111107</v>
      </c>
      <c r="DD10" s="96">
        <f>SEAI!$L$30</f>
        <v>8.6111111111111107</v>
      </c>
      <c r="DE10" s="96">
        <f>SEAI!$L$30</f>
        <v>8.6111111111111107</v>
      </c>
      <c r="DF10" s="96">
        <f>SEAI!$L$30</f>
        <v>8.6111111111111107</v>
      </c>
      <c r="DG10" s="96">
        <f>SEAI!$L$30</f>
        <v>8.6111111111111107</v>
      </c>
      <c r="DH10" s="96">
        <f>SEAI!$L$30</f>
        <v>8.6111111111111107</v>
      </c>
      <c r="DI10" s="96">
        <f>SEAI!$L$30</f>
        <v>8.6111111111111107</v>
      </c>
      <c r="DJ10" s="96">
        <f>SEAI!$L$30</f>
        <v>8.6111111111111107</v>
      </c>
      <c r="DK10" s="96">
        <f>SEAI!$L$30</f>
        <v>8.6111111111111107</v>
      </c>
      <c r="DL10" s="96">
        <f>SEAI!$L$30</f>
        <v>8.6111111111111107</v>
      </c>
      <c r="DM10" s="96">
        <f>SEAI!$L$30</f>
        <v>8.6111111111111107</v>
      </c>
      <c r="DN10" s="96">
        <f>SEAI!$L$30</f>
        <v>8.6111111111111107</v>
      </c>
      <c r="DO10" s="96">
        <f>SEAI!$L$30</f>
        <v>8.6111111111111107</v>
      </c>
      <c r="DP10" s="96">
        <f>SEAI!$L$30</f>
        <v>8.6111111111111107</v>
      </c>
      <c r="DQ10" s="96">
        <f>SEAI!$L$30</f>
        <v>8.6111111111111107</v>
      </c>
      <c r="DR10" s="95">
        <v>5</v>
      </c>
    </row>
    <row r="11" spans="1:122">
      <c r="A11" s="21" t="s">
        <v>37</v>
      </c>
      <c r="B11" s="21" t="s">
        <v>21</v>
      </c>
      <c r="C11" s="20">
        <v>3807.4402407566636</v>
      </c>
      <c r="D11" s="20">
        <v>3933.6956147893375</v>
      </c>
      <c r="E11" s="20">
        <v>3944.2269991401549</v>
      </c>
      <c r="F11" s="20">
        <v>3958.650902837489</v>
      </c>
      <c r="G11" s="20">
        <v>3978.0077386070511</v>
      </c>
      <c r="H11" s="20">
        <v>4001.8521066208082</v>
      </c>
      <c r="I11" s="20">
        <v>4029.6509028374894</v>
      </c>
      <c r="J11" s="20">
        <v>4059.5288048151333</v>
      </c>
      <c r="K11" s="20">
        <v>4092.516766981943</v>
      </c>
      <c r="L11" s="20">
        <v>4125.5090283748923</v>
      </c>
      <c r="M11" s="20">
        <v>4158.5700773860699</v>
      </c>
      <c r="N11" s="20">
        <v>4191.8503869303522</v>
      </c>
      <c r="O11" s="20">
        <v>4223.4058469475494</v>
      </c>
      <c r="P11" s="20">
        <v>4253.4058469475494</v>
      </c>
      <c r="Q11" s="20">
        <v>4281.9613069647467</v>
      </c>
      <c r="R11" s="20">
        <v>4309.2476354256232</v>
      </c>
      <c r="S11" s="20">
        <v>4335.4221840068794</v>
      </c>
      <c r="T11" s="20">
        <v>4360.5803955288047</v>
      </c>
      <c r="U11" s="20">
        <v>4385.4393809114363</v>
      </c>
      <c r="V11" s="20">
        <v>4410.2674118658651</v>
      </c>
      <c r="W11" s="20">
        <v>4435.2570937231303</v>
      </c>
      <c r="X11" s="20">
        <v>4460.3938091143591</v>
      </c>
      <c r="Y11" s="20">
        <v>4485.6380051590713</v>
      </c>
      <c r="Z11" s="20">
        <v>4511.0765262252798</v>
      </c>
      <c r="AA11" s="20">
        <v>4536.8598452278593</v>
      </c>
      <c r="AB11" s="20">
        <v>4563.0000000000009</v>
      </c>
      <c r="AD11" s="19">
        <v>648.95400000000006</v>
      </c>
      <c r="AE11" s="19">
        <v>648.95400000000006</v>
      </c>
      <c r="AF11" s="19">
        <v>648.95400000000006</v>
      </c>
      <c r="AG11" s="19">
        <v>648.95400000000006</v>
      </c>
      <c r="AH11" s="19">
        <v>648.95400000000006</v>
      </c>
      <c r="AI11" s="19">
        <v>648.95400000000006</v>
      </c>
      <c r="AJ11" s="19">
        <v>648.95400000000006</v>
      </c>
      <c r="AK11" s="19">
        <v>648.95400000000006</v>
      </c>
      <c r="AL11" s="19">
        <v>648.95400000000006</v>
      </c>
      <c r="AM11" s="19">
        <v>648.95400000000006</v>
      </c>
      <c r="AN11" s="19">
        <v>648.95400000000006</v>
      </c>
      <c r="AO11" s="19">
        <v>648.95400000000006</v>
      </c>
      <c r="AP11" s="19">
        <v>648.95400000000006</v>
      </c>
      <c r="AQ11" s="19">
        <v>648.95400000000006</v>
      </c>
      <c r="AR11" s="19">
        <v>648.95400000000006</v>
      </c>
      <c r="AS11" s="19">
        <v>648.95400000000006</v>
      </c>
      <c r="AT11" s="19">
        <v>648.95400000000006</v>
      </c>
      <c r="AU11" s="19">
        <v>648.95400000000006</v>
      </c>
      <c r="AV11" s="19">
        <v>648.95400000000006</v>
      </c>
      <c r="AW11" s="19">
        <v>648.95400000000006</v>
      </c>
      <c r="AX11" s="19">
        <v>648.95400000000006</v>
      </c>
      <c r="AY11" s="19">
        <v>648.95400000000006</v>
      </c>
      <c r="AZ11" s="19">
        <v>648.95400000000006</v>
      </c>
      <c r="BA11" s="19">
        <v>648.95400000000006</v>
      </c>
      <c r="BB11" s="19">
        <v>648.95400000000006</v>
      </c>
      <c r="BC11" s="19">
        <v>648.95400000000006</v>
      </c>
      <c r="BD11" s="27"/>
      <c r="BE11" s="11" t="s">
        <v>106</v>
      </c>
      <c r="BF11" s="102"/>
      <c r="BG11" s="94" t="str">
        <f>"MINBIORVO"&amp;BE11</f>
        <v>MINBIORVO_S1</v>
      </c>
      <c r="BH11" s="95" t="str">
        <f t="shared" si="3"/>
        <v>RVO - Lo</v>
      </c>
      <c r="BI11" s="95" t="s">
        <v>5</v>
      </c>
      <c r="BJ11" s="95" t="s">
        <v>8</v>
      </c>
      <c r="BK11" s="95" t="s">
        <v>1</v>
      </c>
      <c r="BL11" s="96">
        <f>E11/1000*Conversions!$B$2</f>
        <v>0.16513689600000003</v>
      </c>
      <c r="BM11" s="96">
        <f>F11/1000*Conversions!$B$2</f>
        <v>0.165740796</v>
      </c>
      <c r="BN11" s="96">
        <f>G11/1000*Conversions!$B$2</f>
        <v>0.16655122800000002</v>
      </c>
      <c r="BO11" s="96">
        <f>H11/1000*Conversions!$B$2</f>
        <v>0.16754954400000002</v>
      </c>
      <c r="BP11" s="96">
        <f>I11/1000*Conversions!$B$2</f>
        <v>0.16871342400000003</v>
      </c>
      <c r="BQ11" s="96">
        <f>J11/1000*Conversions!$B$2</f>
        <v>0.16996435199999999</v>
      </c>
      <c r="BR11" s="96">
        <f>K11/1000*Conversions!$B$2</f>
        <v>0.17134549199999999</v>
      </c>
      <c r="BS11" s="96">
        <f>L11/1000*Conversions!$B$2</f>
        <v>0.17272681199999998</v>
      </c>
      <c r="BT11" s="96">
        <f>M11/1000*Conversions!$B$2</f>
        <v>0.17411101199999998</v>
      </c>
      <c r="BU11" s="96">
        <f>N11/1000*Conversions!$B$2</f>
        <v>0.17550439200000001</v>
      </c>
      <c r="BV11" s="96">
        <f>O11/1000*Conversions!$B$2</f>
        <v>0.17682555599999999</v>
      </c>
      <c r="BW11" s="96">
        <f t="shared" si="4"/>
        <v>0.18720000000000001</v>
      </c>
      <c r="BX11" s="96">
        <f t="shared" si="4"/>
        <v>0.18720000000000001</v>
      </c>
      <c r="BY11" s="96">
        <f>SEAI!N27</f>
        <v>0.18720000000000001</v>
      </c>
      <c r="BZ11" s="96"/>
      <c r="CA11" s="96"/>
      <c r="CB11" s="96"/>
      <c r="CC11" s="96"/>
      <c r="CD11" s="96">
        <f>SEAI!O27</f>
        <v>0.19440000000000002</v>
      </c>
      <c r="CE11" s="96"/>
      <c r="CF11" s="96"/>
      <c r="CG11" s="96"/>
      <c r="CH11" s="96"/>
      <c r="CI11" s="96">
        <f>SEAI!P27</f>
        <v>0.19800000000000001</v>
      </c>
      <c r="CJ11" s="96">
        <f>SEAI!S27</f>
        <v>0.216</v>
      </c>
      <c r="CK11" s="95">
        <v>5</v>
      </c>
      <c r="CL11" s="95"/>
      <c r="CM11" s="95"/>
      <c r="CN11" s="11" t="str">
        <f t="shared" si="0"/>
        <v>MINBIORVO_S1</v>
      </c>
      <c r="CO11" s="11" t="str">
        <f t="shared" si="1"/>
        <v>RVO - Lo</v>
      </c>
      <c r="CP11" t="s">
        <v>6</v>
      </c>
      <c r="CQ11" t="s">
        <v>128</v>
      </c>
      <c r="CR11" s="11" t="str">
        <f t="shared" si="2"/>
        <v>BIORPS</v>
      </c>
      <c r="CS11" s="11" t="s">
        <v>103</v>
      </c>
      <c r="CT11" s="96">
        <f>SEAI!$L$26</f>
        <v>15.555555555555555</v>
      </c>
      <c r="CU11" s="96">
        <f>SEAI!$L$26</f>
        <v>15.555555555555555</v>
      </c>
      <c r="CV11" s="96">
        <f>SEAI!$L$26</f>
        <v>15.555555555555555</v>
      </c>
      <c r="CW11" s="96">
        <f>SEAI!$L$26</f>
        <v>15.555555555555555</v>
      </c>
      <c r="CX11" s="96">
        <f>SEAI!$L$26</f>
        <v>15.555555555555555</v>
      </c>
      <c r="CY11" s="96">
        <f>SEAI!$L$26</f>
        <v>15.555555555555555</v>
      </c>
      <c r="CZ11" s="96">
        <f>SEAI!$L$26</f>
        <v>15.555555555555555</v>
      </c>
      <c r="DA11" s="96">
        <f>SEAI!$L$26</f>
        <v>15.555555555555555</v>
      </c>
      <c r="DB11" s="96">
        <f>SEAI!$L$26</f>
        <v>15.555555555555555</v>
      </c>
      <c r="DC11" s="96">
        <f>SEAI!$L$26</f>
        <v>15.555555555555555</v>
      </c>
      <c r="DD11" s="96">
        <f>SEAI!$L$26</f>
        <v>15.555555555555555</v>
      </c>
      <c r="DE11" s="96">
        <f>SEAI!$L$26</f>
        <v>15.555555555555555</v>
      </c>
      <c r="DF11" s="96">
        <f>SEAI!$L$26</f>
        <v>15.555555555555555</v>
      </c>
      <c r="DG11" s="96">
        <f>SEAI!$L$26</f>
        <v>15.555555555555555</v>
      </c>
      <c r="DH11" s="96">
        <f>SEAI!$L$26</f>
        <v>15.555555555555555</v>
      </c>
      <c r="DI11" s="96">
        <f>SEAI!$L$26</f>
        <v>15.555555555555555</v>
      </c>
      <c r="DJ11" s="96">
        <f>SEAI!$L$26</f>
        <v>15.555555555555555</v>
      </c>
      <c r="DK11" s="96">
        <f>SEAI!$L$26</f>
        <v>15.555555555555555</v>
      </c>
      <c r="DL11" s="96">
        <f>SEAI!$L$26</f>
        <v>15.555555555555555</v>
      </c>
      <c r="DM11" s="96">
        <f>SEAI!$L$26</f>
        <v>15.555555555555555</v>
      </c>
      <c r="DN11" s="96">
        <f>SEAI!$L$26</f>
        <v>15.555555555555555</v>
      </c>
      <c r="DO11" s="96">
        <f>SEAI!$L$26</f>
        <v>15.555555555555555</v>
      </c>
      <c r="DP11" s="96">
        <f>SEAI!$L$26</f>
        <v>15.555555555555555</v>
      </c>
      <c r="DQ11" s="96">
        <f>SEAI!$L$26</f>
        <v>15.555555555555555</v>
      </c>
      <c r="DR11" s="95">
        <v>5</v>
      </c>
    </row>
    <row r="12" spans="1:122">
      <c r="A12" s="21" t="s">
        <v>38</v>
      </c>
      <c r="B12" s="21" t="s">
        <v>39</v>
      </c>
      <c r="C12" s="20">
        <v>10842.31876458001</v>
      </c>
      <c r="D12" s="20">
        <v>18162.111065111381</v>
      </c>
      <c r="E12" s="20">
        <v>23069.487079221421</v>
      </c>
      <c r="F12" s="20">
        <v>14561.458629923523</v>
      </c>
      <c r="G12" s="20">
        <v>17288.629703468116</v>
      </c>
      <c r="H12" s="20">
        <v>16597.816557812384</v>
      </c>
      <c r="I12" s="20">
        <v>17902.04584090276</v>
      </c>
      <c r="J12" s="20">
        <v>21990.007555471257</v>
      </c>
      <c r="K12" s="20">
        <v>23904.397408683926</v>
      </c>
      <c r="L12" s="20">
        <v>25843.522344179542</v>
      </c>
      <c r="M12" s="20">
        <v>27692.948029711704</v>
      </c>
      <c r="N12" s="20">
        <v>29297.451882299803</v>
      </c>
      <c r="O12" s="20">
        <v>30632.754860228455</v>
      </c>
      <c r="P12" s="20">
        <v>31834.904533682111</v>
      </c>
      <c r="Q12" s="20">
        <v>33105.14928487406</v>
      </c>
      <c r="R12" s="20">
        <v>33724.835451756931</v>
      </c>
      <c r="S12" s="20">
        <v>33082.003124814888</v>
      </c>
      <c r="T12" s="20">
        <v>33917.294879641624</v>
      </c>
      <c r="U12" s="20">
        <v>34854.172391429085</v>
      </c>
      <c r="V12" s="20">
        <v>35869.800524212573</v>
      </c>
      <c r="W12" s="20">
        <v>36944.225723379379</v>
      </c>
      <c r="X12" s="20">
        <v>38056.561816305744</v>
      </c>
      <c r="Y12" s="20">
        <v>39191.840768270893</v>
      </c>
      <c r="Z12" s="20">
        <v>40330.036116346491</v>
      </c>
      <c r="AA12" s="20">
        <v>41459.758446735643</v>
      </c>
      <c r="AB12" s="20">
        <v>42613.710182470772</v>
      </c>
      <c r="AD12" s="19">
        <v>118.26267365456444</v>
      </c>
      <c r="AE12" s="19">
        <v>118.26267365456444</v>
      </c>
      <c r="AF12" s="19">
        <v>118.26267365456441</v>
      </c>
      <c r="AG12" s="19">
        <v>118.26267365456441</v>
      </c>
      <c r="AH12" s="19">
        <v>118.26267365456444</v>
      </c>
      <c r="AI12" s="19">
        <v>118.26267365456444</v>
      </c>
      <c r="AJ12" s="19">
        <v>118.26267365456441</v>
      </c>
      <c r="AK12" s="19">
        <v>118.26267365456441</v>
      </c>
      <c r="AL12" s="19">
        <v>118.26267365456441</v>
      </c>
      <c r="AM12" s="19">
        <v>118.26267365456444</v>
      </c>
      <c r="AN12" s="19">
        <v>118.26267365456444</v>
      </c>
      <c r="AO12" s="19">
        <v>118.26267365456441</v>
      </c>
      <c r="AP12" s="19">
        <v>118.26267365456441</v>
      </c>
      <c r="AQ12" s="19">
        <v>118.26267365456444</v>
      </c>
      <c r="AR12" s="19">
        <v>118.26267365456441</v>
      </c>
      <c r="AS12" s="19">
        <v>118.26267365456444</v>
      </c>
      <c r="AT12" s="19">
        <v>118.26267365456441</v>
      </c>
      <c r="AU12" s="19">
        <v>118.26267365456441</v>
      </c>
      <c r="AV12" s="19">
        <v>118.26267365456441</v>
      </c>
      <c r="AW12" s="19">
        <v>118.26267365456441</v>
      </c>
      <c r="AX12" s="19">
        <v>118.26267365456441</v>
      </c>
      <c r="AY12" s="19">
        <v>118.26267365456441</v>
      </c>
      <c r="AZ12" s="19">
        <v>118.26267365456441</v>
      </c>
      <c r="BA12" s="19">
        <v>118.26267365456441</v>
      </c>
      <c r="BB12" s="19">
        <v>118.26267365456441</v>
      </c>
      <c r="BC12" s="19">
        <v>118.26267365456441</v>
      </c>
      <c r="BD12" s="27"/>
      <c r="BE12" s="11" t="s">
        <v>106</v>
      </c>
      <c r="BF12" s="103"/>
      <c r="BG12" s="94" t="str">
        <f>"MINBIOWOO3"&amp;BE12</f>
        <v>MINBIOWOO3_S1</v>
      </c>
      <c r="BH12" s="95" t="str">
        <f t="shared" si="3"/>
        <v>Straw - Lo</v>
      </c>
      <c r="BI12" s="95" t="s">
        <v>5</v>
      </c>
      <c r="BJ12" s="95" t="s">
        <v>7</v>
      </c>
      <c r="BK12" s="95" t="s">
        <v>1</v>
      </c>
      <c r="BL12" s="96">
        <f>E12/1000*Conversions!$B$2</f>
        <v>0.96587328503284253</v>
      </c>
      <c r="BM12" s="96">
        <f>F12/1000*Conversions!$B$2</f>
        <v>0.60965914991763814</v>
      </c>
      <c r="BN12" s="96">
        <f>G12/1000*Conversions!$B$2</f>
        <v>0.72384034842480305</v>
      </c>
      <c r="BO12" s="96">
        <f>H12/1000*Conversions!$B$2</f>
        <v>0.6949173836424889</v>
      </c>
      <c r="BP12" s="96">
        <f>I12/1000*Conversions!$B$2</f>
        <v>0.74952285526691675</v>
      </c>
      <c r="BQ12" s="96">
        <f>J12/1000*Conversions!$B$2</f>
        <v>0.92067763633247057</v>
      </c>
      <c r="BR12" s="96">
        <f>K12/1000*Conversions!$B$2</f>
        <v>1.0008293107067787</v>
      </c>
      <c r="BS12" s="96">
        <f>L12/1000*Conversions!$B$2</f>
        <v>1.0820165935061092</v>
      </c>
      <c r="BT12" s="96">
        <f>M12/1000*Conversions!$B$2</f>
        <v>1.1594483481079698</v>
      </c>
      <c r="BU12" s="96">
        <f>N12/1000*Conversions!$B$2</f>
        <v>1.2266257154081281</v>
      </c>
      <c r="BV12" s="96">
        <f>O12/1000*Conversions!$B$2</f>
        <v>1.282532180488045</v>
      </c>
      <c r="BW12" s="96">
        <f t="shared" si="4"/>
        <v>0</v>
      </c>
      <c r="BX12" s="96">
        <f t="shared" si="4"/>
        <v>0</v>
      </c>
      <c r="BY12" s="96">
        <f>SEAI!N16</f>
        <v>0</v>
      </c>
      <c r="BZ12" s="96"/>
      <c r="CA12" s="96"/>
      <c r="CB12" s="96"/>
      <c r="CC12" s="96"/>
      <c r="CD12" s="96">
        <f>SEAI!O16</f>
        <v>7.1999999999999995E-2</v>
      </c>
      <c r="CE12" s="96"/>
      <c r="CF12" s="96"/>
      <c r="CG12" s="96"/>
      <c r="CH12" s="96"/>
      <c r="CI12" s="96">
        <f>SEAI!P16</f>
        <v>7.1999999999999995E-2</v>
      </c>
      <c r="CJ12" s="96">
        <f>SEAI!S16</f>
        <v>7.1999999999999995E-2</v>
      </c>
      <c r="CK12" s="95">
        <v>5</v>
      </c>
      <c r="CL12" s="95"/>
      <c r="CM12" s="95"/>
      <c r="CN12" s="11" t="str">
        <f t="shared" si="0"/>
        <v>MINBIOWOO3_S1</v>
      </c>
      <c r="CO12" s="11" t="str">
        <f t="shared" si="1"/>
        <v>Straw - Lo</v>
      </c>
      <c r="CP12" t="s">
        <v>6</v>
      </c>
      <c r="CQ12" t="s">
        <v>128</v>
      </c>
      <c r="CR12" s="11" t="str">
        <f t="shared" si="2"/>
        <v>BIOWOO</v>
      </c>
      <c r="CS12" s="11" t="s">
        <v>103</v>
      </c>
      <c r="CT12" s="96">
        <f>SEAI!$L$16</f>
        <v>2.7777777777777777</v>
      </c>
      <c r="CU12" s="96">
        <f>SEAI!$L$16</f>
        <v>2.7777777777777777</v>
      </c>
      <c r="CV12" s="96">
        <f>SEAI!$L$16</f>
        <v>2.7777777777777777</v>
      </c>
      <c r="CW12" s="96">
        <f>SEAI!$L$16</f>
        <v>2.7777777777777777</v>
      </c>
      <c r="CX12" s="96">
        <f>SEAI!$L$16</f>
        <v>2.7777777777777777</v>
      </c>
      <c r="CY12" s="96">
        <f>SEAI!$L$16</f>
        <v>2.7777777777777777</v>
      </c>
      <c r="CZ12" s="96">
        <f>SEAI!$L$16</f>
        <v>2.7777777777777777</v>
      </c>
      <c r="DA12" s="96">
        <f>SEAI!$L$16</f>
        <v>2.7777777777777777</v>
      </c>
      <c r="DB12" s="96">
        <f>SEAI!$L$16</f>
        <v>2.7777777777777777</v>
      </c>
      <c r="DC12" s="96">
        <f>SEAI!$L$16</f>
        <v>2.7777777777777777</v>
      </c>
      <c r="DD12" s="96">
        <f>SEAI!$L$16</f>
        <v>2.7777777777777777</v>
      </c>
      <c r="DE12" s="96">
        <f>SEAI!$L$16</f>
        <v>2.7777777777777777</v>
      </c>
      <c r="DF12" s="96">
        <f>SEAI!$L$16</f>
        <v>2.7777777777777777</v>
      </c>
      <c r="DG12" s="96">
        <f>SEAI!$L$16</f>
        <v>2.7777777777777777</v>
      </c>
      <c r="DH12" s="96">
        <f>SEAI!$L$16</f>
        <v>2.7777777777777777</v>
      </c>
      <c r="DI12" s="96">
        <f>SEAI!$L$16</f>
        <v>2.7777777777777777</v>
      </c>
      <c r="DJ12" s="96">
        <f>SEAI!$L$16</f>
        <v>2.7777777777777777</v>
      </c>
      <c r="DK12" s="96">
        <f>SEAI!$L$16</f>
        <v>2.7777777777777777</v>
      </c>
      <c r="DL12" s="96">
        <f>SEAI!$L$16</f>
        <v>2.7777777777777777</v>
      </c>
      <c r="DM12" s="96">
        <f>SEAI!$L$16</f>
        <v>2.7777777777777777</v>
      </c>
      <c r="DN12" s="96">
        <f>SEAI!$L$16</f>
        <v>2.7777777777777777</v>
      </c>
      <c r="DO12" s="96">
        <f>SEAI!$L$16</f>
        <v>2.7777777777777777</v>
      </c>
      <c r="DP12" s="96">
        <f>SEAI!$L$16</f>
        <v>2.7777777777777777</v>
      </c>
      <c r="DQ12" s="96">
        <f>SEAI!$L$16</f>
        <v>2.7777777777777777</v>
      </c>
      <c r="DR12" s="95">
        <v>5</v>
      </c>
    </row>
    <row r="13" spans="1:122">
      <c r="A13" s="21" t="s">
        <v>40</v>
      </c>
      <c r="B13" s="21" t="s">
        <v>41</v>
      </c>
      <c r="C13" s="20">
        <v>810.65449992766457</v>
      </c>
      <c r="D13" s="20">
        <v>830.90023425656182</v>
      </c>
      <c r="E13" s="20">
        <v>853.49226764784976</v>
      </c>
      <c r="F13" s="20">
        <v>872.7063751772472</v>
      </c>
      <c r="G13" s="20">
        <v>891.92048270664486</v>
      </c>
      <c r="H13" s="20">
        <v>911.13459023604264</v>
      </c>
      <c r="I13" s="20">
        <v>939.63001285405539</v>
      </c>
      <c r="J13" s="20">
        <v>948.58764374680982</v>
      </c>
      <c r="K13" s="20">
        <v>965.37848166301239</v>
      </c>
      <c r="L13" s="20">
        <v>987.90983132359861</v>
      </c>
      <c r="M13" s="20">
        <v>1012.7292067867014</v>
      </c>
      <c r="N13" s="20">
        <v>1035.2912570202</v>
      </c>
      <c r="O13" s="20">
        <v>1055.2920382308696</v>
      </c>
      <c r="P13" s="20">
        <v>945.22758008329163</v>
      </c>
      <c r="Q13" s="20">
        <v>1088.3239742838878</v>
      </c>
      <c r="R13" s="20">
        <v>1101.6427169314743</v>
      </c>
      <c r="S13" s="20">
        <v>1112.9367945906483</v>
      </c>
      <c r="T13" s="20">
        <v>1122.1473217907378</v>
      </c>
      <c r="U13" s="20">
        <v>1129.5180950928959</v>
      </c>
      <c r="V13" s="20">
        <v>1135.3688734549739</v>
      </c>
      <c r="W13" s="20">
        <v>1139.9266296207225</v>
      </c>
      <c r="X13" s="20">
        <v>1143.3365608711642</v>
      </c>
      <c r="Y13" s="20">
        <v>1145.4952758631455</v>
      </c>
      <c r="Z13" s="20">
        <v>1146.6419756513387</v>
      </c>
      <c r="AA13" s="20">
        <v>1147.1694968800011</v>
      </c>
      <c r="AB13" s="20">
        <v>1147.026123055105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>
        <v>0</v>
      </c>
      <c r="BC13" s="19">
        <v>0</v>
      </c>
      <c r="BD13" s="27"/>
      <c r="BE13" s="11" t="s">
        <v>106</v>
      </c>
      <c r="BF13" s="102"/>
      <c r="BG13" s="91" t="str">
        <f>"MINBIOCATW"&amp;BE13</f>
        <v>MINBIOCATW_S1</v>
      </c>
      <c r="BH13" s="11" t="str">
        <f t="shared" si="3"/>
        <v>Cattle waste - Lo</v>
      </c>
      <c r="BI13" s="11" t="s">
        <v>5</v>
      </c>
      <c r="BJ13" s="11" t="s">
        <v>11</v>
      </c>
      <c r="BK13" s="11" t="s">
        <v>1</v>
      </c>
      <c r="BL13" s="57">
        <f>E13/1000*Conversions!$B$2</f>
        <v>3.5734014261880179E-2</v>
      </c>
      <c r="BM13" s="57">
        <f>F13/1000*Conversions!$B$2</f>
        <v>3.653847051592099E-2</v>
      </c>
      <c r="BN13" s="57">
        <f>G13/1000*Conversions!$B$2</f>
        <v>3.7342926769961808E-2</v>
      </c>
      <c r="BO13" s="57">
        <f>H13/1000*Conversions!$B$2</f>
        <v>3.8147383024002633E-2</v>
      </c>
      <c r="BP13" s="57">
        <f>I13/1000*Conversions!$B$2</f>
        <v>3.9340429378173593E-2</v>
      </c>
      <c r="BQ13" s="57">
        <f>J13/1000*Conversions!$B$2</f>
        <v>3.9715467468391434E-2</v>
      </c>
      <c r="BR13" s="57">
        <f>K13/1000*Conversions!$B$2</f>
        <v>4.041846627026701E-2</v>
      </c>
      <c r="BS13" s="57">
        <f>L13/1000*Conversions!$B$2</f>
        <v>4.1361808817856428E-2</v>
      </c>
      <c r="BT13" s="92">
        <v>0</v>
      </c>
      <c r="BU13" s="92">
        <v>0</v>
      </c>
      <c r="BV13" s="92">
        <v>0</v>
      </c>
      <c r="BW13" s="92">
        <v>0</v>
      </c>
      <c r="BX13" s="92">
        <v>0</v>
      </c>
      <c r="BY13" s="92">
        <v>0</v>
      </c>
      <c r="BZ13" s="92">
        <v>0</v>
      </c>
      <c r="CA13" s="92">
        <v>0</v>
      </c>
      <c r="CB13" s="92">
        <v>0</v>
      </c>
      <c r="CC13" s="92">
        <v>0</v>
      </c>
      <c r="CD13" s="92">
        <v>0</v>
      </c>
      <c r="CE13" s="92">
        <v>0</v>
      </c>
      <c r="CF13" s="92">
        <v>0</v>
      </c>
      <c r="CG13" s="92">
        <v>0</v>
      </c>
      <c r="CH13" s="92">
        <v>0</v>
      </c>
      <c r="CI13" s="92">
        <v>0</v>
      </c>
      <c r="CJ13" s="92">
        <v>0</v>
      </c>
      <c r="CK13" s="93">
        <v>5</v>
      </c>
      <c r="CL13" s="93"/>
      <c r="CM13" s="93"/>
      <c r="CN13" s="11" t="str">
        <f t="shared" si="0"/>
        <v>MINBIOCATW_S1</v>
      </c>
      <c r="CO13" s="11" t="str">
        <f t="shared" si="1"/>
        <v>Cattle waste - Lo</v>
      </c>
      <c r="CP13" t="s">
        <v>6</v>
      </c>
      <c r="CQ13" t="s">
        <v>128</v>
      </c>
      <c r="CR13" s="11" t="str">
        <f t="shared" si="2"/>
        <v>BIOSLU</v>
      </c>
      <c r="CS13" s="11" t="s">
        <v>103</v>
      </c>
      <c r="CT13" s="57">
        <f>IF(AF13&lt;0,0.01,AF13/Conversions!$B$3)</f>
        <v>0</v>
      </c>
      <c r="CU13" s="57">
        <f>IF(AG13&lt;0,0.01,AG13/Conversions!$B$3)</f>
        <v>0</v>
      </c>
      <c r="CV13" s="57">
        <f>IF(AH13&lt;0,0.01,AH13/Conversions!$B$3)</f>
        <v>0</v>
      </c>
      <c r="CW13" s="57">
        <f>IF(AI13&lt;0,0.01,AI13/Conversions!$B$3)</f>
        <v>0</v>
      </c>
      <c r="CX13" s="57">
        <f>IF(AJ13&lt;0,0.01,AJ13/Conversions!$B$3)</f>
        <v>0</v>
      </c>
      <c r="CY13" s="57">
        <f>IF(AK13&lt;0,0.01,AK13/Conversions!$B$3)</f>
        <v>0</v>
      </c>
      <c r="CZ13" s="57">
        <f>IF(AL13&lt;0,0.01,AL13/Conversions!$B$3)</f>
        <v>0</v>
      </c>
      <c r="DA13" s="57">
        <f>IF(AM13&lt;0,0.01,AM13/Conversions!$B$3)</f>
        <v>0</v>
      </c>
      <c r="DB13" s="57">
        <f>IF(AN13&lt;0,0.01,AN13/Conversions!$B$3)</f>
        <v>0</v>
      </c>
      <c r="DC13" s="57">
        <f>IF(AO13&lt;0,0.01,AO13/Conversions!$B$3)</f>
        <v>0</v>
      </c>
      <c r="DD13" s="57">
        <f>IF(AP13&lt;0,0.01,AP13/Conversions!$B$3)</f>
        <v>0</v>
      </c>
      <c r="DE13" s="57">
        <f>IF(AQ13&lt;0,0.01,AQ13/Conversions!$B$3)</f>
        <v>0</v>
      </c>
      <c r="DF13" s="57">
        <f>IF(AR13&lt;0,0.01,AR13/Conversions!$B$3)</f>
        <v>0</v>
      </c>
      <c r="DG13" s="57">
        <f>IF(AS13&lt;0,0.01,AS13/Conversions!$B$3)</f>
        <v>0</v>
      </c>
      <c r="DH13" s="57">
        <f>IF(AT13&lt;0,0.01,AT13/Conversions!$B$3)</f>
        <v>0</v>
      </c>
      <c r="DI13" s="57">
        <f>IF(AU13&lt;0,0.01,AU13/Conversions!$B$3)</f>
        <v>0</v>
      </c>
      <c r="DJ13" s="57">
        <f>IF(AV13&lt;0,0.01,AV13/Conversions!$B$3)</f>
        <v>0</v>
      </c>
      <c r="DK13" s="57">
        <f>IF(AW13&lt;0,0.01,AW13/Conversions!$B$3)</f>
        <v>0</v>
      </c>
      <c r="DL13" s="57">
        <f>IF(AX13&lt;0,0.01,AX13/Conversions!$B$3)</f>
        <v>0</v>
      </c>
      <c r="DM13" s="57">
        <f>IF(AY13&lt;0,0.01,AY13/Conversions!$B$3)</f>
        <v>0</v>
      </c>
      <c r="DN13" s="57">
        <f>IF(AZ13&lt;0,0.01,AZ13/Conversions!$B$3)</f>
        <v>0</v>
      </c>
      <c r="DO13" s="57">
        <f>IF(BA13&lt;0,0.01,BA13/Conversions!$B$3)</f>
        <v>0</v>
      </c>
      <c r="DP13" s="57">
        <f>IF(BB13&lt;0,0.01,BB13/Conversions!$B$3)</f>
        <v>0</v>
      </c>
      <c r="DQ13" s="57">
        <f>IF(BC13&lt;0,0.01,BC13/Conversions!$B$3)</f>
        <v>0</v>
      </c>
      <c r="DR13" s="11">
        <v>5</v>
      </c>
    </row>
    <row r="14" spans="1:122">
      <c r="A14" s="21" t="s">
        <v>42</v>
      </c>
      <c r="B14" s="21" t="s">
        <v>43</v>
      </c>
      <c r="C14" s="20">
        <v>23799.232068252277</v>
      </c>
      <c r="D14" s="20">
        <v>24461.636141722516</v>
      </c>
      <c r="E14" s="20">
        <v>24161.977156105026</v>
      </c>
      <c r="F14" s="20">
        <v>23960.003908536819</v>
      </c>
      <c r="G14" s="20">
        <v>23758.030660968605</v>
      </c>
      <c r="H14" s="20">
        <v>23556.057413400398</v>
      </c>
      <c r="I14" s="20">
        <v>23587.895903542718</v>
      </c>
      <c r="J14" s="20">
        <v>23766.655823325422</v>
      </c>
      <c r="K14" s="20">
        <v>23904.757848375277</v>
      </c>
      <c r="L14" s="20">
        <v>23998.275923985337</v>
      </c>
      <c r="M14" s="20">
        <v>24060.883969355502</v>
      </c>
      <c r="N14" s="20">
        <v>24099.153811976747</v>
      </c>
      <c r="O14" s="20">
        <v>24117.392819816196</v>
      </c>
      <c r="P14" s="20">
        <v>24121.28788281581</v>
      </c>
      <c r="Q14" s="20">
        <v>24117.716560915462</v>
      </c>
      <c r="R14" s="20">
        <v>24111.082023281786</v>
      </c>
      <c r="S14" s="20">
        <v>24102.731320612191</v>
      </c>
      <c r="T14" s="20">
        <v>24093.283178290476</v>
      </c>
      <c r="U14" s="20">
        <v>24082.667810432536</v>
      </c>
      <c r="V14" s="20">
        <v>24070.80577546038</v>
      </c>
      <c r="W14" s="20">
        <v>24059.123639561669</v>
      </c>
      <c r="X14" s="20">
        <v>24060.316356304364</v>
      </c>
      <c r="Y14" s="20">
        <v>24070.304556025414</v>
      </c>
      <c r="Z14" s="20">
        <v>24075.871321962499</v>
      </c>
      <c r="AA14" s="20">
        <v>24075.150998568348</v>
      </c>
      <c r="AB14" s="20">
        <v>24069.188040536534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19">
        <v>0</v>
      </c>
      <c r="AM14" s="19">
        <v>0</v>
      </c>
      <c r="AN14" s="19">
        <v>0</v>
      </c>
      <c r="AO14" s="19">
        <v>0</v>
      </c>
      <c r="AP14" s="19">
        <v>0</v>
      </c>
      <c r="AQ14" s="19">
        <v>0</v>
      </c>
      <c r="AR14" s="19">
        <v>0</v>
      </c>
      <c r="AS14" s="19">
        <v>0</v>
      </c>
      <c r="AT14" s="19">
        <v>0</v>
      </c>
      <c r="AU14" s="19">
        <v>0</v>
      </c>
      <c r="AV14" s="19">
        <v>0</v>
      </c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>
        <v>0</v>
      </c>
      <c r="BC14" s="19">
        <v>0</v>
      </c>
      <c r="BD14" s="27"/>
      <c r="BE14" s="11" t="s">
        <v>106</v>
      </c>
      <c r="BF14" s="102"/>
      <c r="BG14" s="94" t="str">
        <f>"MINBIOPIGW"&amp;BE14</f>
        <v>MINBIOPIGW_S1</v>
      </c>
      <c r="BH14" s="95" t="str">
        <f t="shared" si="3"/>
        <v>Pig waste - Lo</v>
      </c>
      <c r="BI14" s="95" t="s">
        <v>5</v>
      </c>
      <c r="BJ14" s="95" t="s">
        <v>11</v>
      </c>
      <c r="BK14" s="95" t="s">
        <v>1</v>
      </c>
      <c r="BL14" s="96">
        <f>E14/1000*Conversions!$B$2</f>
        <v>1.0116136595718053</v>
      </c>
      <c r="BM14" s="96">
        <f>F14/1000*Conversions!$B$2</f>
        <v>1.0031574436426196</v>
      </c>
      <c r="BN14" s="96">
        <f>G14/1000*Conversions!$B$2</f>
        <v>0.99470122771343361</v>
      </c>
      <c r="BO14" s="96">
        <f>H14/1000*Conversions!$B$2</f>
        <v>0.98624501178424795</v>
      </c>
      <c r="BP14" s="96">
        <f>I14/1000*Conversions!$B$2</f>
        <v>0.98757802568952668</v>
      </c>
      <c r="BQ14" s="96">
        <f>J14/1000*Conversions!$B$2</f>
        <v>0.99506234601098886</v>
      </c>
      <c r="BR14" s="96">
        <f>K14/1000*Conversions!$B$2</f>
        <v>1.000844401595776</v>
      </c>
      <c r="BS14" s="96">
        <f>L14/1000*Conversions!$B$2</f>
        <v>1.0047598163854181</v>
      </c>
      <c r="BT14" s="96">
        <f>M14/1000*Conversions!$B$2</f>
        <v>1.0073810900289761</v>
      </c>
      <c r="BU14" s="96">
        <f>N14/1000*Conversions!$B$2</f>
        <v>1.0089833717998424</v>
      </c>
      <c r="BV14" s="96">
        <f>O14/1000*Conversions!$B$2</f>
        <v>1.0097470025800646</v>
      </c>
      <c r="BW14" s="96">
        <f>BX14</f>
        <v>1.8216000000000001</v>
      </c>
      <c r="BX14" s="96">
        <f>BY14</f>
        <v>1.8216000000000001</v>
      </c>
      <c r="BY14" s="96">
        <f>SEAI!N17</f>
        <v>1.8216000000000001</v>
      </c>
      <c r="BZ14" s="96"/>
      <c r="CA14" s="96"/>
      <c r="CB14" s="96"/>
      <c r="CC14" s="96"/>
      <c r="CD14" s="96">
        <f>SEAI!O17</f>
        <v>1.8756000000000002</v>
      </c>
      <c r="CE14" s="96"/>
      <c r="CF14" s="96"/>
      <c r="CG14" s="96"/>
      <c r="CH14" s="96"/>
      <c r="CI14" s="96">
        <f>SEAI!P17</f>
        <v>1.8756000000000002</v>
      </c>
      <c r="CJ14" s="96">
        <f>SEAI!S17</f>
        <v>1.8756000000000002</v>
      </c>
      <c r="CK14" s="95">
        <v>5</v>
      </c>
      <c r="CL14" s="95"/>
      <c r="CM14" s="95"/>
      <c r="CN14" s="11" t="str">
        <f t="shared" si="0"/>
        <v>MINBIOPIGW_S1</v>
      </c>
      <c r="CO14" s="11" t="str">
        <f t="shared" si="1"/>
        <v>Pig waste - Lo</v>
      </c>
      <c r="CP14" t="s">
        <v>6</v>
      </c>
      <c r="CQ14" t="s">
        <v>128</v>
      </c>
      <c r="CR14" s="11" t="str">
        <f t="shared" si="2"/>
        <v>BIOSLU</v>
      </c>
      <c r="CS14" s="11" t="s">
        <v>103</v>
      </c>
      <c r="CT14" s="96">
        <f>SEAI!$L$17</f>
        <v>0</v>
      </c>
      <c r="CU14" s="96">
        <f>SEAI!$L$17</f>
        <v>0</v>
      </c>
      <c r="CV14" s="96">
        <f>SEAI!$L$17</f>
        <v>0</v>
      </c>
      <c r="CW14" s="96">
        <f>SEAI!$L$17</f>
        <v>0</v>
      </c>
      <c r="CX14" s="96">
        <f>SEAI!$L$17</f>
        <v>0</v>
      </c>
      <c r="CY14" s="96">
        <f>SEAI!$L$17</f>
        <v>0</v>
      </c>
      <c r="CZ14" s="96">
        <f>SEAI!$L$17</f>
        <v>0</v>
      </c>
      <c r="DA14" s="96">
        <f>SEAI!$L$17</f>
        <v>0</v>
      </c>
      <c r="DB14" s="96">
        <f>SEAI!$L$17</f>
        <v>0</v>
      </c>
      <c r="DC14" s="96">
        <f>SEAI!$L$17</f>
        <v>0</v>
      </c>
      <c r="DD14" s="96">
        <f>SEAI!$L$17</f>
        <v>0</v>
      </c>
      <c r="DE14" s="96">
        <f>SEAI!$L$17</f>
        <v>0</v>
      </c>
      <c r="DF14" s="96">
        <f>SEAI!$L$17</f>
        <v>0</v>
      </c>
      <c r="DG14" s="96">
        <f>SEAI!$L$17</f>
        <v>0</v>
      </c>
      <c r="DH14" s="96">
        <f>SEAI!$L$17</f>
        <v>0</v>
      </c>
      <c r="DI14" s="96">
        <f>SEAI!$L$17</f>
        <v>0</v>
      </c>
      <c r="DJ14" s="96">
        <f>SEAI!$L$17</f>
        <v>0</v>
      </c>
      <c r="DK14" s="96">
        <f>SEAI!$L$17</f>
        <v>0</v>
      </c>
      <c r="DL14" s="96">
        <f>SEAI!$L$17</f>
        <v>0</v>
      </c>
      <c r="DM14" s="96">
        <f>SEAI!$L$17</f>
        <v>0</v>
      </c>
      <c r="DN14" s="96">
        <f>SEAI!$L$17</f>
        <v>0</v>
      </c>
      <c r="DO14" s="96">
        <f>SEAI!$L$17</f>
        <v>0</v>
      </c>
      <c r="DP14" s="96">
        <f>SEAI!$L$17</f>
        <v>0</v>
      </c>
      <c r="DQ14" s="96">
        <f>SEAI!$L$17</f>
        <v>0</v>
      </c>
      <c r="DR14" s="95">
        <v>5</v>
      </c>
    </row>
    <row r="15" spans="1:122">
      <c r="A15" s="21" t="s">
        <v>44</v>
      </c>
      <c r="B15" s="21" t="s">
        <v>2</v>
      </c>
      <c r="C15" s="20">
        <v>3097.2496353208708</v>
      </c>
      <c r="D15" s="20">
        <v>4323.3141671319045</v>
      </c>
      <c r="E15" s="20">
        <v>4875.7987863941426</v>
      </c>
      <c r="F15" s="20">
        <v>6096.6310961794688</v>
      </c>
      <c r="G15" s="20">
        <v>6263.0705356872813</v>
      </c>
      <c r="H15" s="20">
        <v>6547.4643184880024</v>
      </c>
      <c r="I15" s="20">
        <v>7056.7744492929232</v>
      </c>
      <c r="J15" s="20">
        <v>7311.5357514814123</v>
      </c>
      <c r="K15" s="20">
        <v>7525.0048380286862</v>
      </c>
      <c r="L15" s="20">
        <v>7737.6699758763889</v>
      </c>
      <c r="M15" s="20">
        <v>7949.1678811417078</v>
      </c>
      <c r="N15" s="20">
        <v>8114.5244385098222</v>
      </c>
      <c r="O15" s="20">
        <v>8241.0581008488189</v>
      </c>
      <c r="P15" s="20">
        <v>8370.1611713886741</v>
      </c>
      <c r="Q15" s="20">
        <v>8487.7061508079514</v>
      </c>
      <c r="R15" s="20">
        <v>8624.6190456504646</v>
      </c>
      <c r="S15" s="20">
        <v>8766.3294362226497</v>
      </c>
      <c r="T15" s="20">
        <v>8910.3278993052354</v>
      </c>
      <c r="U15" s="20">
        <v>9056.650376132704</v>
      </c>
      <c r="V15" s="20">
        <v>9205.3333607298246</v>
      </c>
      <c r="W15" s="20">
        <v>9356.4139084775907</v>
      </c>
      <c r="X15" s="20">
        <v>9509.967193585886</v>
      </c>
      <c r="Y15" s="20">
        <v>9666.0335866093828</v>
      </c>
      <c r="Z15" s="20">
        <v>9824.6541157141182</v>
      </c>
      <c r="AA15" s="20">
        <v>9985.8704773675418</v>
      </c>
      <c r="AB15" s="20">
        <v>10149.725047201973</v>
      </c>
      <c r="AD15" s="19">
        <v>-1274.2434782608698</v>
      </c>
      <c r="AE15" s="19">
        <v>-1274.2434782608698</v>
      </c>
      <c r="AF15" s="19">
        <v>-1274.2434782608698</v>
      </c>
      <c r="AG15" s="19">
        <v>-1274.2434782608698</v>
      </c>
      <c r="AH15" s="19">
        <v>-1274.2434782608698</v>
      </c>
      <c r="AI15" s="19">
        <v>-1274.2434782608698</v>
      </c>
      <c r="AJ15" s="19">
        <v>-1274.2434782608698</v>
      </c>
      <c r="AK15" s="19">
        <v>-1274.2434782608698</v>
      </c>
      <c r="AL15" s="19">
        <v>-1274.2434782608698</v>
      </c>
      <c r="AM15" s="19">
        <v>-1274.2434782608698</v>
      </c>
      <c r="AN15" s="19">
        <v>-1274.2434782608698</v>
      </c>
      <c r="AO15" s="19">
        <v>-1274.2434782608698</v>
      </c>
      <c r="AP15" s="19">
        <v>-1274.2434782608698</v>
      </c>
      <c r="AQ15" s="19">
        <v>-1274.2434782608698</v>
      </c>
      <c r="AR15" s="19">
        <v>-1274.2434782608698</v>
      </c>
      <c r="AS15" s="19">
        <v>-1274.2434782608698</v>
      </c>
      <c r="AT15" s="19">
        <v>-1274.2434782608698</v>
      </c>
      <c r="AU15" s="19">
        <v>-1274.2434782608698</v>
      </c>
      <c r="AV15" s="19">
        <v>-1274.2434782608698</v>
      </c>
      <c r="AW15" s="19">
        <v>-1274.2434782608698</v>
      </c>
      <c r="AX15" s="19">
        <v>-1274.2434782608698</v>
      </c>
      <c r="AY15" s="19">
        <v>-1274.2434782608698</v>
      </c>
      <c r="AZ15" s="19">
        <v>-1274.2434782608698</v>
      </c>
      <c r="BA15" s="19">
        <v>-1274.2434782608698</v>
      </c>
      <c r="BB15" s="19">
        <v>-1274.2434782608698</v>
      </c>
      <c r="BC15" s="19">
        <v>-1274.2434782608698</v>
      </c>
      <c r="BD15" s="27"/>
      <c r="BE15" s="11" t="s">
        <v>106</v>
      </c>
      <c r="BF15" s="102"/>
      <c r="BG15" s="94" t="str">
        <f>"MINBIOMSW2"&amp;BE15</f>
        <v>MINBIOMSW2_S1</v>
      </c>
      <c r="BH15" s="95" t="str">
        <f t="shared" si="3"/>
        <v>BMSW - Lo</v>
      </c>
      <c r="BI15" s="95" t="s">
        <v>5</v>
      </c>
      <c r="BJ15" s="95" t="s">
        <v>10</v>
      </c>
      <c r="BK15" s="95" t="s">
        <v>1</v>
      </c>
      <c r="BL15" s="96">
        <f>E15/1000*Conversions!$B$2</f>
        <v>0.20413994358874996</v>
      </c>
      <c r="BM15" s="96">
        <f>F15/1000*Conversions!$B$2</f>
        <v>0.25525375073484202</v>
      </c>
      <c r="BN15" s="96">
        <f>G15/1000*Conversions!$B$2</f>
        <v>0.26222223718815513</v>
      </c>
      <c r="BO15" s="96">
        <f>H15/1000*Conversions!$B$2</f>
        <v>0.27412923608645573</v>
      </c>
      <c r="BP15" s="96">
        <f>I15/1000*Conversions!$B$2</f>
        <v>0.29545303264299616</v>
      </c>
      <c r="BQ15" s="96">
        <f>J15/1000*Conversions!$B$2</f>
        <v>0.30611937884302381</v>
      </c>
      <c r="BR15" s="96">
        <f>K15/1000*Conversions!$B$2</f>
        <v>0.31505690255858504</v>
      </c>
      <c r="BS15" s="96">
        <f>L15/1000*Conversions!$B$2</f>
        <v>0.32396076654999267</v>
      </c>
      <c r="BT15" s="96">
        <f>M15/1000*Conversions!$B$2</f>
        <v>0.33281576084764103</v>
      </c>
      <c r="BU15" s="96">
        <f>N15/1000*Conversions!$B$2</f>
        <v>0.33973890919152921</v>
      </c>
      <c r="BV15" s="96">
        <f>O15/1000*Conversions!$B$2</f>
        <v>0.34503662056633838</v>
      </c>
      <c r="BW15" s="96">
        <f t="shared" ref="BW15:BX16" si="5">BX15</f>
        <v>4.5431999999999997</v>
      </c>
      <c r="BX15" s="96">
        <f t="shared" si="5"/>
        <v>4.5431999999999997</v>
      </c>
      <c r="BY15" s="96">
        <f>SEAI!N18</f>
        <v>4.5431999999999997</v>
      </c>
      <c r="BZ15" s="96"/>
      <c r="CA15" s="96"/>
      <c r="CB15" s="96"/>
      <c r="CC15" s="96"/>
      <c r="CD15" s="96"/>
      <c r="CE15" s="96"/>
      <c r="CF15" s="96"/>
      <c r="CG15" s="96"/>
      <c r="CH15" s="96"/>
      <c r="CI15" s="96"/>
      <c r="CJ15" s="96"/>
      <c r="CK15" s="95">
        <v>5</v>
      </c>
      <c r="CL15" s="95"/>
      <c r="CM15" s="95"/>
      <c r="CN15" s="11" t="str">
        <f t="shared" si="0"/>
        <v>MINBIOMSW2_S1</v>
      </c>
      <c r="CO15" s="11" t="str">
        <f t="shared" si="1"/>
        <v>BMSW - Lo</v>
      </c>
      <c r="CP15" t="s">
        <v>6</v>
      </c>
      <c r="CQ15" t="s">
        <v>128</v>
      </c>
      <c r="CR15" s="11" t="str">
        <f t="shared" si="2"/>
        <v>BIOMUN</v>
      </c>
      <c r="CS15" s="11" t="s">
        <v>103</v>
      </c>
      <c r="CT15" s="96">
        <f>SEAI!$L$18</f>
        <v>-13.055555555555555</v>
      </c>
      <c r="CU15" s="96">
        <f>SEAI!$L$18</f>
        <v>-13.055555555555555</v>
      </c>
      <c r="CV15" s="96">
        <f>SEAI!$L$18</f>
        <v>-13.055555555555555</v>
      </c>
      <c r="CW15" s="96">
        <f>SEAI!$L$18</f>
        <v>-13.055555555555555</v>
      </c>
      <c r="CX15" s="96">
        <f>SEAI!$L$18</f>
        <v>-13.055555555555555</v>
      </c>
      <c r="CY15" s="96">
        <f>SEAI!$L$18</f>
        <v>-13.055555555555555</v>
      </c>
      <c r="CZ15" s="96">
        <f>SEAI!$L$18</f>
        <v>-13.055555555555555</v>
      </c>
      <c r="DA15" s="96">
        <f>SEAI!$L$18</f>
        <v>-13.055555555555555</v>
      </c>
      <c r="DB15" s="96">
        <f>SEAI!$L$18</f>
        <v>-13.055555555555555</v>
      </c>
      <c r="DC15" s="96">
        <f>SEAI!$L$18</f>
        <v>-13.055555555555555</v>
      </c>
      <c r="DD15" s="96">
        <f>SEAI!$L$18</f>
        <v>-13.055555555555555</v>
      </c>
      <c r="DE15" s="96">
        <f>SEAI!$L$18</f>
        <v>-13.055555555555555</v>
      </c>
      <c r="DF15" s="96">
        <f>SEAI!$L$18</f>
        <v>-13.055555555555555</v>
      </c>
      <c r="DG15" s="96">
        <f>SEAI!$L$18</f>
        <v>-13.055555555555555</v>
      </c>
      <c r="DH15" s="96">
        <f>SEAI!$L$18</f>
        <v>-13.055555555555555</v>
      </c>
      <c r="DI15" s="96">
        <f>SEAI!$L$18</f>
        <v>-13.055555555555555</v>
      </c>
      <c r="DJ15" s="96">
        <f>SEAI!$L$18</f>
        <v>-13.055555555555555</v>
      </c>
      <c r="DK15" s="96">
        <f>SEAI!$L$18</f>
        <v>-13.055555555555555</v>
      </c>
      <c r="DL15" s="96">
        <f>SEAI!$L$18</f>
        <v>-13.055555555555555</v>
      </c>
      <c r="DM15" s="96">
        <f>SEAI!$L$18</f>
        <v>-13.055555555555555</v>
      </c>
      <c r="DN15" s="96">
        <f>SEAI!$L$18</f>
        <v>-13.055555555555555</v>
      </c>
      <c r="DO15" s="96">
        <f>SEAI!$L$18</f>
        <v>-13.055555555555555</v>
      </c>
      <c r="DP15" s="96">
        <f>SEAI!$L$18</f>
        <v>-13.055555555555555</v>
      </c>
      <c r="DQ15" s="96">
        <f>SEAI!$L$18</f>
        <v>-13.055555555555555</v>
      </c>
      <c r="DR15" s="95">
        <v>5</v>
      </c>
    </row>
    <row r="16" spans="1:122">
      <c r="A16" s="21" t="s">
        <v>45</v>
      </c>
      <c r="B16" s="21" t="s">
        <v>13</v>
      </c>
      <c r="C16" s="20">
        <v>0</v>
      </c>
      <c r="D16" s="20">
        <v>0</v>
      </c>
      <c r="E16" s="20">
        <v>0</v>
      </c>
      <c r="F16" s="20">
        <v>0</v>
      </c>
      <c r="G16" s="20">
        <v>839.54332664564822</v>
      </c>
      <c r="H16" s="20">
        <v>1429.4926913155632</v>
      </c>
      <c r="I16" s="20">
        <v>1903.8119805101749</v>
      </c>
      <c r="J16" s="20">
        <v>2217.7255501417148</v>
      </c>
      <c r="K16" s="20">
        <v>2732.6454571510458</v>
      </c>
      <c r="L16" s="20">
        <v>3260.029935352376</v>
      </c>
      <c r="M16" s="20">
        <v>3785.3571542307564</v>
      </c>
      <c r="N16" s="20">
        <v>4322.7858985382618</v>
      </c>
      <c r="O16" s="20">
        <v>4897.1242954046029</v>
      </c>
      <c r="P16" s="20">
        <v>5510.5354925002366</v>
      </c>
      <c r="Q16" s="20">
        <v>6165.3066781312682</v>
      </c>
      <c r="R16" s="20">
        <v>6863.8560774338366</v>
      </c>
      <c r="S16" s="20">
        <v>7608.7403380863634</v>
      </c>
      <c r="T16" s="20">
        <v>8402.6623270009277</v>
      </c>
      <c r="U16" s="20">
        <v>9248.4793606274452</v>
      </c>
      <c r="V16" s="20">
        <v>10149.211892740163</v>
      </c>
      <c r="W16" s="20">
        <v>11108.052684878985</v>
      </c>
      <c r="X16" s="20">
        <v>12128.376485991577</v>
      </c>
      <c r="Y16" s="20">
        <v>13213.75024927031</v>
      </c>
      <c r="Z16" s="20">
        <v>14367.943915704353</v>
      </c>
      <c r="AA16" s="20">
        <v>15594.941795476387</v>
      </c>
      <c r="AB16" s="20">
        <v>15760.845431598485</v>
      </c>
      <c r="AD16" s="19">
        <v>167.47200000000001</v>
      </c>
      <c r="AE16" s="19">
        <v>167.47200000000001</v>
      </c>
      <c r="AF16" s="19">
        <v>167.47200000000001</v>
      </c>
      <c r="AG16" s="19">
        <v>167.47200000000001</v>
      </c>
      <c r="AH16" s="19">
        <v>167.47200000000001</v>
      </c>
      <c r="AI16" s="19">
        <v>167.47200000000001</v>
      </c>
      <c r="AJ16" s="19">
        <v>167.47200000000001</v>
      </c>
      <c r="AK16" s="19">
        <v>167.47200000000001</v>
      </c>
      <c r="AL16" s="19">
        <v>167.47200000000001</v>
      </c>
      <c r="AM16" s="19">
        <v>167.47200000000001</v>
      </c>
      <c r="AN16" s="19">
        <v>167.47200000000001</v>
      </c>
      <c r="AO16" s="19">
        <v>167.47200000000001</v>
      </c>
      <c r="AP16" s="19">
        <v>167.47200000000001</v>
      </c>
      <c r="AQ16" s="19">
        <v>167.47200000000001</v>
      </c>
      <c r="AR16" s="19">
        <v>167.47200000000001</v>
      </c>
      <c r="AS16" s="19">
        <v>167.47200000000001</v>
      </c>
      <c r="AT16" s="19">
        <v>167.47200000000001</v>
      </c>
      <c r="AU16" s="19">
        <v>167.47200000000001</v>
      </c>
      <c r="AV16" s="19">
        <v>167.47200000000001</v>
      </c>
      <c r="AW16" s="19">
        <v>167.47200000000001</v>
      </c>
      <c r="AX16" s="19">
        <v>167.47200000000001</v>
      </c>
      <c r="AY16" s="19">
        <v>167.47200000000001</v>
      </c>
      <c r="AZ16" s="19">
        <v>167.47200000000001</v>
      </c>
      <c r="BA16" s="19">
        <v>167.47200000000001</v>
      </c>
      <c r="BB16" s="19">
        <v>167.47200000000001</v>
      </c>
      <c r="BC16" s="19">
        <v>167.47200000000001</v>
      </c>
      <c r="BD16" s="27"/>
      <c r="BE16" s="11">
        <v>1</v>
      </c>
      <c r="BF16" s="102"/>
      <c r="BG16" s="94" t="str">
        <f>"ABIOCRP4"&amp;BE16</f>
        <v>ABIOCRP41</v>
      </c>
      <c r="BH16" s="95" t="str">
        <f t="shared" si="3"/>
        <v>Willow - Lo</v>
      </c>
      <c r="BI16" s="95" t="s">
        <v>5</v>
      </c>
      <c r="BJ16" s="95" t="s">
        <v>7</v>
      </c>
      <c r="BK16" s="95" t="s">
        <v>1</v>
      </c>
      <c r="BL16" s="96">
        <f>E16/1000*Conversions!$B$2</f>
        <v>0</v>
      </c>
      <c r="BM16" s="96">
        <f>F16/1000*Conversions!$B$2</f>
        <v>0</v>
      </c>
      <c r="BN16" s="96">
        <f>G16/1000*Conversions!$B$2</f>
        <v>3.5150000000000001E-2</v>
      </c>
      <c r="BO16" s="96">
        <f>H16/1000*Conversions!$B$2</f>
        <v>5.9850000000000007E-2</v>
      </c>
      <c r="BP16" s="96">
        <f>I16/1000*Conversions!$B$2</f>
        <v>7.970880000000001E-2</v>
      </c>
      <c r="BQ16" s="96">
        <f>J16/1000*Conversions!$B$2</f>
        <v>9.2851733333333325E-2</v>
      </c>
      <c r="BR16" s="96">
        <f>K16/1000*Conversions!$B$2</f>
        <v>0.11441039999999998</v>
      </c>
      <c r="BS16" s="96">
        <f>L16/1000*Conversions!$B$2</f>
        <v>0.13649093333333329</v>
      </c>
      <c r="BT16" s="96">
        <f>M16/1000*Conversions!$B$2</f>
        <v>0.15848533333333331</v>
      </c>
      <c r="BU16" s="96">
        <f>N16/1000*Conversions!$B$2</f>
        <v>0.18098639999999996</v>
      </c>
      <c r="BV16" s="96">
        <f>O16/1000*Conversions!$B$2</f>
        <v>0.20503279999999993</v>
      </c>
      <c r="BW16" s="96">
        <f t="shared" si="5"/>
        <v>0.88200000000000001</v>
      </c>
      <c r="BX16" s="96">
        <f t="shared" si="5"/>
        <v>0.88200000000000001</v>
      </c>
      <c r="BY16" s="96">
        <f>SEAI!N64</f>
        <v>0.88200000000000001</v>
      </c>
      <c r="BZ16" s="96"/>
      <c r="CA16" s="96"/>
      <c r="CB16" s="96"/>
      <c r="CC16" s="96"/>
      <c r="CD16" s="96">
        <f>SEAI!O64</f>
        <v>3.9203999999999999</v>
      </c>
      <c r="CE16" s="96"/>
      <c r="CF16" s="96"/>
      <c r="CG16" s="96"/>
      <c r="CH16" s="96"/>
      <c r="CI16" s="96">
        <f>SEAI!P64</f>
        <v>6.0552000000000001</v>
      </c>
      <c r="CJ16" s="96">
        <f>SEAI!S64</f>
        <v>6.0552000000000001</v>
      </c>
      <c r="CK16" s="95">
        <v>5</v>
      </c>
      <c r="CL16" s="95"/>
      <c r="CM16" s="95"/>
      <c r="CN16" s="11" t="str">
        <f t="shared" si="0"/>
        <v>ABIOCRP41</v>
      </c>
      <c r="CO16" s="11" t="str">
        <f t="shared" si="1"/>
        <v>Willow - Lo</v>
      </c>
      <c r="CP16" t="s">
        <v>105</v>
      </c>
      <c r="CQ16" t="s">
        <v>128</v>
      </c>
      <c r="CR16" s="11" t="str">
        <f t="shared" si="2"/>
        <v>BIOWOO</v>
      </c>
      <c r="CS16" s="11" t="s">
        <v>103</v>
      </c>
      <c r="CT16" s="96">
        <f>SEAI!$L$64</f>
        <v>6.3888888888888884</v>
      </c>
      <c r="CU16" s="96">
        <f>SEAI!$L$64</f>
        <v>6.3888888888888884</v>
      </c>
      <c r="CV16" s="96">
        <f>SEAI!$L$64</f>
        <v>6.3888888888888884</v>
      </c>
      <c r="CW16" s="96">
        <f>SEAI!$L$64</f>
        <v>6.3888888888888884</v>
      </c>
      <c r="CX16" s="96">
        <f>SEAI!$L$64</f>
        <v>6.3888888888888884</v>
      </c>
      <c r="CY16" s="96">
        <f>SEAI!$L$64</f>
        <v>6.3888888888888884</v>
      </c>
      <c r="CZ16" s="96">
        <f>SEAI!$L$64</f>
        <v>6.3888888888888884</v>
      </c>
      <c r="DA16" s="96">
        <f>SEAI!$L$64</f>
        <v>6.3888888888888884</v>
      </c>
      <c r="DB16" s="96">
        <f>SEAI!$L$64</f>
        <v>6.3888888888888884</v>
      </c>
      <c r="DC16" s="96">
        <f>SEAI!$L$64</f>
        <v>6.3888888888888884</v>
      </c>
      <c r="DD16" s="96">
        <f>SEAI!$L$64</f>
        <v>6.3888888888888884</v>
      </c>
      <c r="DE16" s="96">
        <f>SEAI!$L$64</f>
        <v>6.3888888888888884</v>
      </c>
      <c r="DF16" s="96">
        <f>SEAI!$L$64</f>
        <v>6.3888888888888884</v>
      </c>
      <c r="DG16" s="96">
        <f>SEAI!$L$64</f>
        <v>6.3888888888888884</v>
      </c>
      <c r="DH16" s="96">
        <f>SEAI!$L$64</f>
        <v>6.3888888888888884</v>
      </c>
      <c r="DI16" s="96">
        <f>SEAI!$L$64</f>
        <v>6.3888888888888884</v>
      </c>
      <c r="DJ16" s="96">
        <f>SEAI!$L$64</f>
        <v>6.3888888888888884</v>
      </c>
      <c r="DK16" s="96">
        <f>SEAI!$L$64</f>
        <v>6.3888888888888884</v>
      </c>
      <c r="DL16" s="96">
        <f>SEAI!$L$64</f>
        <v>6.3888888888888884</v>
      </c>
      <c r="DM16" s="96">
        <f>SEAI!$L$64</f>
        <v>6.3888888888888884</v>
      </c>
      <c r="DN16" s="96">
        <f>SEAI!$L$64</f>
        <v>6.3888888888888884</v>
      </c>
      <c r="DO16" s="96">
        <f>SEAI!$L$64</f>
        <v>6.3888888888888884</v>
      </c>
      <c r="DP16" s="96">
        <f>SEAI!$L$64</f>
        <v>6.3888888888888884</v>
      </c>
      <c r="DQ16" s="96">
        <f>SEAI!$L$64</f>
        <v>6.3888888888888884</v>
      </c>
      <c r="DR16" s="95">
        <v>5</v>
      </c>
    </row>
    <row r="17" spans="1:122">
      <c r="A17" s="21" t="s">
        <v>46</v>
      </c>
      <c r="B17" s="21" t="s">
        <v>12</v>
      </c>
      <c r="C17" s="20">
        <v>0</v>
      </c>
      <c r="D17" s="20">
        <v>0</v>
      </c>
      <c r="E17" s="20">
        <v>0</v>
      </c>
      <c r="F17" s="20">
        <v>0</v>
      </c>
      <c r="G17" s="20">
        <v>721.55345371166516</v>
      </c>
      <c r="H17" s="20">
        <v>1075.5230725136141</v>
      </c>
      <c r="I17" s="20">
        <v>1384.1724785834845</v>
      </c>
      <c r="J17" s="20">
        <v>1458.2943218368839</v>
      </c>
      <c r="K17" s="20">
        <v>1477.2332091334667</v>
      </c>
      <c r="L17" s="20">
        <v>1496.1720964300496</v>
      </c>
      <c r="M17" s="20">
        <v>1757.1414923091618</v>
      </c>
      <c r="N17" s="20">
        <v>2269.2175408426478</v>
      </c>
      <c r="O17" s="20">
        <v>2818.2032419349694</v>
      </c>
      <c r="P17" s="20">
        <v>3406.2617432565826</v>
      </c>
      <c r="Q17" s="20">
        <v>4035.6802331135932</v>
      </c>
      <c r="R17" s="20">
        <v>4708.8769366421429</v>
      </c>
      <c r="S17" s="20">
        <v>5428.4085015206492</v>
      </c>
      <c r="T17" s="20">
        <v>6196.977794661193</v>
      </c>
      <c r="U17" s="20">
        <v>7017.4421325136909</v>
      </c>
      <c r="V17" s="20">
        <v>7892.8219688523886</v>
      </c>
      <c r="W17" s="20">
        <v>8826.3100652171888</v>
      </c>
      <c r="X17" s="20">
        <v>9821.2811705557597</v>
      </c>
      <c r="Y17" s="20">
        <v>10881.302238060469</v>
      </c>
      <c r="Z17" s="20">
        <v>12010.14320872049</v>
      </c>
      <c r="AA17" s="20">
        <v>13211.788392718501</v>
      </c>
      <c r="AB17" s="20">
        <v>13352.339333066579</v>
      </c>
      <c r="AD17" s="19">
        <v>167.47200000000001</v>
      </c>
      <c r="AE17" s="19">
        <v>167.47200000000001</v>
      </c>
      <c r="AF17" s="19">
        <v>167.47200000000001</v>
      </c>
      <c r="AG17" s="19">
        <v>167.47200000000001</v>
      </c>
      <c r="AH17" s="19">
        <v>167.47200000000001</v>
      </c>
      <c r="AI17" s="19">
        <v>167.47200000000001</v>
      </c>
      <c r="AJ17" s="19">
        <v>167.47200000000001</v>
      </c>
      <c r="AK17" s="19">
        <v>167.47200000000001</v>
      </c>
      <c r="AL17" s="19">
        <v>167.47200000000001</v>
      </c>
      <c r="AM17" s="19">
        <v>167.47200000000001</v>
      </c>
      <c r="AN17" s="19">
        <v>167.47200000000001</v>
      </c>
      <c r="AO17" s="19">
        <v>167.47200000000001</v>
      </c>
      <c r="AP17" s="19">
        <v>167.47200000000001</v>
      </c>
      <c r="AQ17" s="19">
        <v>167.47200000000001</v>
      </c>
      <c r="AR17" s="19">
        <v>167.47200000000001</v>
      </c>
      <c r="AS17" s="19">
        <v>167.47200000000001</v>
      </c>
      <c r="AT17" s="19">
        <v>167.47200000000001</v>
      </c>
      <c r="AU17" s="19">
        <v>167.47200000000001</v>
      </c>
      <c r="AV17" s="19">
        <v>167.47200000000001</v>
      </c>
      <c r="AW17" s="19">
        <v>167.47200000000001</v>
      </c>
      <c r="AX17" s="19">
        <v>167.47200000000001</v>
      </c>
      <c r="AY17" s="19">
        <v>167.47200000000001</v>
      </c>
      <c r="AZ17" s="19">
        <v>167.47200000000001</v>
      </c>
      <c r="BA17" s="19">
        <v>167.47200000000001</v>
      </c>
      <c r="BB17" s="19">
        <v>167.47200000000001</v>
      </c>
      <c r="BC17" s="19">
        <v>167.47200000000001</v>
      </c>
      <c r="BD17" s="27"/>
      <c r="BE17" s="11">
        <v>1</v>
      </c>
      <c r="BF17" s="102"/>
      <c r="BG17" s="91" t="str">
        <f>"ABIOCRP3"&amp;BE17</f>
        <v>ABIOCRP31</v>
      </c>
      <c r="BH17" s="11" t="str">
        <f t="shared" si="3"/>
        <v>Miscanthus - Lo</v>
      </c>
      <c r="BI17" s="11" t="s">
        <v>5</v>
      </c>
      <c r="BJ17" s="11" t="s">
        <v>7</v>
      </c>
      <c r="BK17" s="11" t="s">
        <v>1</v>
      </c>
      <c r="BL17" s="57">
        <f>E17/1000*Conversions!$B$2</f>
        <v>0</v>
      </c>
      <c r="BM17" s="57">
        <f>F17/1000*Conversions!$B$2</f>
        <v>0</v>
      </c>
      <c r="BN17" s="57">
        <f>G17/1000*Conversions!$B$2</f>
        <v>3.0209999999999997E-2</v>
      </c>
      <c r="BO17" s="57">
        <f>H17/1000*Conversions!$B$2</f>
        <v>4.5030000000000001E-2</v>
      </c>
      <c r="BP17" s="57">
        <f>I17/1000*Conversions!$B$2</f>
        <v>5.7952533333333327E-2</v>
      </c>
      <c r="BQ17" s="57">
        <f>J17/1000*Conversions!$B$2</f>
        <v>6.1055866666666667E-2</v>
      </c>
      <c r="BR17" s="57">
        <f>K17/1000*Conversions!$B$2</f>
        <v>6.1848799999999989E-2</v>
      </c>
      <c r="BS17" s="57">
        <f>L17/1000*Conversions!$B$2</f>
        <v>6.2641733333333324E-2</v>
      </c>
      <c r="BT17" s="92">
        <v>0</v>
      </c>
      <c r="BU17" s="92">
        <v>0</v>
      </c>
      <c r="BV17" s="92">
        <v>0</v>
      </c>
      <c r="BW17" s="92">
        <v>0</v>
      </c>
      <c r="BX17" s="92">
        <v>0</v>
      </c>
      <c r="BY17" s="92">
        <v>0</v>
      </c>
      <c r="BZ17" s="92">
        <v>0</v>
      </c>
      <c r="CA17" s="92">
        <v>0</v>
      </c>
      <c r="CB17" s="92">
        <v>0</v>
      </c>
      <c r="CC17" s="92">
        <v>0</v>
      </c>
      <c r="CD17" s="92">
        <v>0</v>
      </c>
      <c r="CE17" s="92">
        <v>0</v>
      </c>
      <c r="CF17" s="92">
        <v>0</v>
      </c>
      <c r="CG17" s="92">
        <v>0</v>
      </c>
      <c r="CH17" s="92">
        <v>0</v>
      </c>
      <c r="CI17" s="92">
        <v>0</v>
      </c>
      <c r="CJ17" s="92">
        <v>0</v>
      </c>
      <c r="CK17" s="93">
        <v>5</v>
      </c>
      <c r="CL17" s="93"/>
      <c r="CM17" s="93"/>
      <c r="CN17" s="11" t="str">
        <f t="shared" si="0"/>
        <v>ABIOCRP31</v>
      </c>
      <c r="CO17" s="11" t="str">
        <f t="shared" si="1"/>
        <v>Miscanthus - Lo</v>
      </c>
      <c r="CP17" t="s">
        <v>105</v>
      </c>
      <c r="CQ17" t="s">
        <v>128</v>
      </c>
      <c r="CR17" s="11" t="str">
        <f t="shared" si="2"/>
        <v>BIOWOO</v>
      </c>
      <c r="CS17" s="11" t="s">
        <v>103</v>
      </c>
      <c r="CT17" s="57">
        <f>IF(AF17&lt;0,0.01,AF17/Conversions!$B$3)</f>
        <v>4</v>
      </c>
      <c r="CU17" s="57">
        <f>IF(AG17&lt;0,0.01,AG17/Conversions!$B$3)</f>
        <v>4</v>
      </c>
      <c r="CV17" s="57">
        <f>IF(AH17&lt;0,0.01,AH17/Conversions!$B$3)</f>
        <v>4</v>
      </c>
      <c r="CW17" s="57">
        <f>IF(AI17&lt;0,0.01,AI17/Conversions!$B$3)</f>
        <v>4</v>
      </c>
      <c r="CX17" s="57">
        <f>IF(AJ17&lt;0,0.01,AJ17/Conversions!$B$3)</f>
        <v>4</v>
      </c>
      <c r="CY17" s="57">
        <f>IF(AK17&lt;0,0.01,AK17/Conversions!$B$3)</f>
        <v>4</v>
      </c>
      <c r="CZ17" s="57">
        <f>IF(AL17&lt;0,0.01,AL17/Conversions!$B$3)</f>
        <v>4</v>
      </c>
      <c r="DA17" s="57">
        <f>IF(AM17&lt;0,0.01,AM17/Conversions!$B$3)</f>
        <v>4</v>
      </c>
      <c r="DB17" s="57">
        <f>IF(AN17&lt;0,0.01,AN17/Conversions!$B$3)</f>
        <v>4</v>
      </c>
      <c r="DC17" s="57">
        <f>IF(AO17&lt;0,0.01,AO17/Conversions!$B$3)</f>
        <v>4</v>
      </c>
      <c r="DD17" s="57">
        <f>IF(AP17&lt;0,0.01,AP17/Conversions!$B$3)</f>
        <v>4</v>
      </c>
      <c r="DE17" s="57">
        <f>IF(AQ17&lt;0,0.01,AQ17/Conversions!$B$3)</f>
        <v>4</v>
      </c>
      <c r="DF17" s="57">
        <f>IF(AR17&lt;0,0.01,AR17/Conversions!$B$3)</f>
        <v>4</v>
      </c>
      <c r="DG17" s="57">
        <f>IF(AS17&lt;0,0.01,AS17/Conversions!$B$3)</f>
        <v>4</v>
      </c>
      <c r="DH17" s="57">
        <f>IF(AT17&lt;0,0.01,AT17/Conversions!$B$3)</f>
        <v>4</v>
      </c>
      <c r="DI17" s="57">
        <f>IF(AU17&lt;0,0.01,AU17/Conversions!$B$3)</f>
        <v>4</v>
      </c>
      <c r="DJ17" s="57">
        <f>IF(AV17&lt;0,0.01,AV17/Conversions!$B$3)</f>
        <v>4</v>
      </c>
      <c r="DK17" s="57">
        <f>IF(AW17&lt;0,0.01,AW17/Conversions!$B$3)</f>
        <v>4</v>
      </c>
      <c r="DL17" s="57">
        <f>IF(AX17&lt;0,0.01,AX17/Conversions!$B$3)</f>
        <v>4</v>
      </c>
      <c r="DM17" s="57">
        <f>IF(AY17&lt;0,0.01,AY17/Conversions!$B$3)</f>
        <v>4</v>
      </c>
      <c r="DN17" s="57">
        <f>IF(AZ17&lt;0,0.01,AZ17/Conversions!$B$3)</f>
        <v>4</v>
      </c>
      <c r="DO17" s="57">
        <f>IF(BA17&lt;0,0.01,BA17/Conversions!$B$3)</f>
        <v>4</v>
      </c>
      <c r="DP17" s="57">
        <f>IF(BB17&lt;0,0.01,BB17/Conversions!$B$3)</f>
        <v>4</v>
      </c>
      <c r="DQ17" s="57">
        <f>IF(BC17&lt;0,0.01,BC17/Conversions!$B$3)</f>
        <v>4</v>
      </c>
      <c r="DR17" s="11">
        <v>5</v>
      </c>
    </row>
    <row r="18" spans="1:122">
      <c r="A18" s="21" t="s">
        <v>47</v>
      </c>
      <c r="B18" s="21" t="s">
        <v>18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D18" s="19">
        <v>796.2481172121046</v>
      </c>
      <c r="AE18" s="19">
        <v>796.2481172121046</v>
      </c>
      <c r="AF18" s="19">
        <v>796.2481172121046</v>
      </c>
      <c r="AG18" s="19">
        <v>796.2481172121046</v>
      </c>
      <c r="AH18" s="19">
        <v>796.2481172121046</v>
      </c>
      <c r="AI18" s="19">
        <v>796.2481172121046</v>
      </c>
      <c r="AJ18" s="19">
        <v>796.2481172121046</v>
      </c>
      <c r="AK18" s="19">
        <v>796.2481172121046</v>
      </c>
      <c r="AL18" s="19">
        <v>796.2481172121046</v>
      </c>
      <c r="AM18" s="19">
        <v>796.2481172121046</v>
      </c>
      <c r="AN18" s="19">
        <v>796.2481172121046</v>
      </c>
      <c r="AO18" s="19">
        <v>796.2481172121046</v>
      </c>
      <c r="AP18" s="19">
        <v>796.2481172121046</v>
      </c>
      <c r="AQ18" s="19">
        <v>796.2481172121046</v>
      </c>
      <c r="AR18" s="19">
        <v>796.2481172121046</v>
      </c>
      <c r="AS18" s="19">
        <v>796.2481172121046</v>
      </c>
      <c r="AT18" s="19">
        <v>796.2481172121046</v>
      </c>
      <c r="AU18" s="19">
        <v>796.2481172121046</v>
      </c>
      <c r="AV18" s="19">
        <v>796.2481172121046</v>
      </c>
      <c r="AW18" s="19">
        <v>796.2481172121046</v>
      </c>
      <c r="AX18" s="19">
        <v>796.2481172121046</v>
      </c>
      <c r="AY18" s="19">
        <v>796.2481172121046</v>
      </c>
      <c r="AZ18" s="19">
        <v>796.2481172121046</v>
      </c>
      <c r="BA18" s="19">
        <v>796.2481172121046</v>
      </c>
      <c r="BB18" s="19">
        <v>796.2481172121046</v>
      </c>
      <c r="BC18" s="19">
        <v>796.2481172121046</v>
      </c>
      <c r="BD18" s="27"/>
      <c r="BE18" s="11">
        <v>1</v>
      </c>
      <c r="BF18" s="103"/>
      <c r="BG18" s="91" t="str">
        <f>"ABIOCRP1"&amp;BE18</f>
        <v>ABIOCRP11</v>
      </c>
      <c r="BH18" s="11" t="str">
        <f t="shared" si="3"/>
        <v>Wheat - Lo</v>
      </c>
      <c r="BI18" s="11" t="s">
        <v>5</v>
      </c>
      <c r="BJ18" s="11" t="s">
        <v>96</v>
      </c>
      <c r="BK18" s="11" t="s">
        <v>1</v>
      </c>
      <c r="BL18" s="57">
        <f>E18/1000*Conversions!$B$2</f>
        <v>0</v>
      </c>
      <c r="BM18" s="57">
        <f>F18/1000*Conversions!$B$2</f>
        <v>0</v>
      </c>
      <c r="BN18" s="57">
        <f>G18/1000*Conversions!$B$2</f>
        <v>0</v>
      </c>
      <c r="BO18" s="57">
        <f>H18/1000*Conversions!$B$2</f>
        <v>0</v>
      </c>
      <c r="BP18" s="57">
        <f>I18/1000*Conversions!$B$2</f>
        <v>0</v>
      </c>
      <c r="BQ18" s="57">
        <f>J18/1000*Conversions!$B$2</f>
        <v>0</v>
      </c>
      <c r="BR18" s="57">
        <f>K18/1000*Conversions!$B$2</f>
        <v>0</v>
      </c>
      <c r="BS18" s="57">
        <f>L18/1000*Conversions!$B$2</f>
        <v>0</v>
      </c>
      <c r="BT18" s="92">
        <v>0</v>
      </c>
      <c r="BU18" s="92">
        <v>0</v>
      </c>
      <c r="BV18" s="92">
        <v>0</v>
      </c>
      <c r="BW18" s="92">
        <v>0</v>
      </c>
      <c r="BX18" s="92">
        <v>0</v>
      </c>
      <c r="BY18" s="92">
        <v>0</v>
      </c>
      <c r="BZ18" s="92">
        <v>0</v>
      </c>
      <c r="CA18" s="92">
        <v>0</v>
      </c>
      <c r="CB18" s="92">
        <v>0</v>
      </c>
      <c r="CC18" s="92">
        <v>0</v>
      </c>
      <c r="CD18" s="92">
        <v>0</v>
      </c>
      <c r="CE18" s="92">
        <v>0</v>
      </c>
      <c r="CF18" s="92">
        <v>0</v>
      </c>
      <c r="CG18" s="92">
        <v>0</v>
      </c>
      <c r="CH18" s="92">
        <v>0</v>
      </c>
      <c r="CI18" s="92">
        <v>0</v>
      </c>
      <c r="CJ18" s="92">
        <v>0</v>
      </c>
      <c r="CK18" s="93">
        <v>5</v>
      </c>
      <c r="CL18" s="93"/>
      <c r="CM18" s="93"/>
      <c r="CN18" s="11" t="str">
        <f t="shared" si="0"/>
        <v>ABIOCRP11</v>
      </c>
      <c r="CO18" s="11" t="str">
        <f t="shared" si="1"/>
        <v>Wheat - Lo</v>
      </c>
      <c r="CP18" t="s">
        <v>105</v>
      </c>
      <c r="CQ18" t="s">
        <v>128</v>
      </c>
      <c r="CR18" s="11" t="str">
        <f t="shared" si="2"/>
        <v>BIOCRP1</v>
      </c>
      <c r="CS18" s="11" t="s">
        <v>103</v>
      </c>
      <c r="CT18" s="57">
        <f>IF(AF18&lt;0,0.01,AF18/Conversions!$B$3)</f>
        <v>19.01805954934806</v>
      </c>
      <c r="CU18" s="57">
        <f>IF(AG18&lt;0,0.01,AG18/Conversions!$B$3)</f>
        <v>19.01805954934806</v>
      </c>
      <c r="CV18" s="57">
        <f>IF(AH18&lt;0,0.01,AH18/Conversions!$B$3)</f>
        <v>19.01805954934806</v>
      </c>
      <c r="CW18" s="57">
        <f>IF(AI18&lt;0,0.01,AI18/Conversions!$B$3)</f>
        <v>19.01805954934806</v>
      </c>
      <c r="CX18" s="57">
        <f>IF(AJ18&lt;0,0.01,AJ18/Conversions!$B$3)</f>
        <v>19.01805954934806</v>
      </c>
      <c r="CY18" s="57">
        <f>IF(AK18&lt;0,0.01,AK18/Conversions!$B$3)</f>
        <v>19.01805954934806</v>
      </c>
      <c r="CZ18" s="57">
        <f>IF(AL18&lt;0,0.01,AL18/Conversions!$B$3)</f>
        <v>19.01805954934806</v>
      </c>
      <c r="DA18" s="57">
        <f>IF(AM18&lt;0,0.01,AM18/Conversions!$B$3)</f>
        <v>19.01805954934806</v>
      </c>
      <c r="DB18" s="57">
        <f>IF(AN18&lt;0,0.01,AN18/Conversions!$B$3)</f>
        <v>19.01805954934806</v>
      </c>
      <c r="DC18" s="57">
        <f>IF(AO18&lt;0,0.01,AO18/Conversions!$B$3)</f>
        <v>19.01805954934806</v>
      </c>
      <c r="DD18" s="57">
        <f>IF(AP18&lt;0,0.01,AP18/Conversions!$B$3)</f>
        <v>19.01805954934806</v>
      </c>
      <c r="DE18" s="57">
        <f>IF(AQ18&lt;0,0.01,AQ18/Conversions!$B$3)</f>
        <v>19.01805954934806</v>
      </c>
      <c r="DF18" s="57">
        <f>IF(AR18&lt;0,0.01,AR18/Conversions!$B$3)</f>
        <v>19.01805954934806</v>
      </c>
      <c r="DG18" s="57">
        <f>IF(AS18&lt;0,0.01,AS18/Conversions!$B$3)</f>
        <v>19.01805954934806</v>
      </c>
      <c r="DH18" s="57">
        <f>IF(AT18&lt;0,0.01,AT18/Conversions!$B$3)</f>
        <v>19.01805954934806</v>
      </c>
      <c r="DI18" s="57">
        <f>IF(AU18&lt;0,0.01,AU18/Conversions!$B$3)</f>
        <v>19.01805954934806</v>
      </c>
      <c r="DJ18" s="57">
        <f>IF(AV18&lt;0,0.01,AV18/Conversions!$B$3)</f>
        <v>19.01805954934806</v>
      </c>
      <c r="DK18" s="57">
        <f>IF(AW18&lt;0,0.01,AW18/Conversions!$B$3)</f>
        <v>19.01805954934806</v>
      </c>
      <c r="DL18" s="57">
        <f>IF(AX18&lt;0,0.01,AX18/Conversions!$B$3)</f>
        <v>19.01805954934806</v>
      </c>
      <c r="DM18" s="57">
        <f>IF(AY18&lt;0,0.01,AY18/Conversions!$B$3)</f>
        <v>19.01805954934806</v>
      </c>
      <c r="DN18" s="57">
        <f>IF(AZ18&lt;0,0.01,AZ18/Conversions!$B$3)</f>
        <v>19.01805954934806</v>
      </c>
      <c r="DO18" s="57">
        <f>IF(BA18&lt;0,0.01,BA18/Conversions!$B$3)</f>
        <v>19.01805954934806</v>
      </c>
      <c r="DP18" s="57">
        <f>IF(BB18&lt;0,0.01,BB18/Conversions!$B$3)</f>
        <v>19.01805954934806</v>
      </c>
      <c r="DQ18" s="57">
        <f>IF(BC18&lt;0,0.01,BC18/Conversions!$B$3)</f>
        <v>19.01805954934806</v>
      </c>
      <c r="DR18" s="11">
        <v>5</v>
      </c>
    </row>
    <row r="19" spans="1:122">
      <c r="A19" s="21" t="s">
        <v>48</v>
      </c>
      <c r="B19" s="21" t="s">
        <v>20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D19" s="19">
        <v>902.73275757146723</v>
      </c>
      <c r="AE19" s="19">
        <v>902.73275757146723</v>
      </c>
      <c r="AF19" s="19">
        <v>902.73275757146723</v>
      </c>
      <c r="AG19" s="19">
        <v>902.73275757146723</v>
      </c>
      <c r="AH19" s="19">
        <v>902.73275757146723</v>
      </c>
      <c r="AI19" s="19">
        <v>902.73275757146723</v>
      </c>
      <c r="AJ19" s="19">
        <v>902.73275757146723</v>
      </c>
      <c r="AK19" s="19">
        <v>902.73275757146723</v>
      </c>
      <c r="AL19" s="19">
        <v>902.73275757146723</v>
      </c>
      <c r="AM19" s="19">
        <v>902.73275757146723</v>
      </c>
      <c r="AN19" s="19">
        <v>902.73275757146723</v>
      </c>
      <c r="AO19" s="19">
        <v>902.73275757146723</v>
      </c>
      <c r="AP19" s="19">
        <v>902.73275757146723</v>
      </c>
      <c r="AQ19" s="19">
        <v>902.73275757146723</v>
      </c>
      <c r="AR19" s="19">
        <v>902.73275757146723</v>
      </c>
      <c r="AS19" s="19">
        <v>902.73275757146723</v>
      </c>
      <c r="AT19" s="19">
        <v>902.73275757146723</v>
      </c>
      <c r="AU19" s="19">
        <v>902.73275757146723</v>
      </c>
      <c r="AV19" s="19">
        <v>902.73275757146723</v>
      </c>
      <c r="AW19" s="19">
        <v>902.73275757146723</v>
      </c>
      <c r="AX19" s="19">
        <v>902.73275757146723</v>
      </c>
      <c r="AY19" s="19">
        <v>902.73275757146723</v>
      </c>
      <c r="AZ19" s="19">
        <v>902.73275757146723</v>
      </c>
      <c r="BA19" s="19">
        <v>902.73275757146723</v>
      </c>
      <c r="BB19" s="19">
        <v>902.73275757146723</v>
      </c>
      <c r="BC19" s="19">
        <v>902.73275757146723</v>
      </c>
      <c r="BD19" s="27"/>
      <c r="BE19" s="11">
        <v>1</v>
      </c>
      <c r="BF19" s="103"/>
      <c r="BG19" s="91" t="str">
        <f>"ABIOCRP2"&amp;BE19</f>
        <v>ABIOCRP21</v>
      </c>
      <c r="BH19" s="11" t="str">
        <f t="shared" si="3"/>
        <v>OSR - Lo</v>
      </c>
      <c r="BI19" s="11" t="s">
        <v>5</v>
      </c>
      <c r="BJ19" s="11" t="s">
        <v>8</v>
      </c>
      <c r="BK19" s="11" t="s">
        <v>1</v>
      </c>
      <c r="BL19" s="57">
        <f>E19/1000*Conversions!$B$2</f>
        <v>0</v>
      </c>
      <c r="BM19" s="57">
        <f>F19/1000*Conversions!$B$2</f>
        <v>0</v>
      </c>
      <c r="BN19" s="57">
        <f>G19/1000*Conversions!$B$2</f>
        <v>0</v>
      </c>
      <c r="BO19" s="57">
        <f>H19/1000*Conversions!$B$2</f>
        <v>0</v>
      </c>
      <c r="BP19" s="57">
        <f>I19/1000*Conversions!$B$2</f>
        <v>0</v>
      </c>
      <c r="BQ19" s="57">
        <f>J19/1000*Conversions!$B$2</f>
        <v>0</v>
      </c>
      <c r="BR19" s="57">
        <f>K19/1000*Conversions!$B$2</f>
        <v>0</v>
      </c>
      <c r="BS19" s="57">
        <f>L19/1000*Conversions!$B$2</f>
        <v>0</v>
      </c>
      <c r="BT19" s="92">
        <v>0</v>
      </c>
      <c r="BU19" s="92">
        <v>0</v>
      </c>
      <c r="BV19" s="92">
        <v>0</v>
      </c>
      <c r="BW19" s="92">
        <v>0</v>
      </c>
      <c r="BX19" s="92">
        <v>0</v>
      </c>
      <c r="BY19" s="92">
        <v>0</v>
      </c>
      <c r="BZ19" s="92">
        <v>0</v>
      </c>
      <c r="CA19" s="92">
        <v>0</v>
      </c>
      <c r="CB19" s="92">
        <v>0</v>
      </c>
      <c r="CC19" s="92">
        <v>0</v>
      </c>
      <c r="CD19" s="92">
        <v>0</v>
      </c>
      <c r="CE19" s="92">
        <v>0</v>
      </c>
      <c r="CF19" s="92">
        <v>0</v>
      </c>
      <c r="CG19" s="92">
        <v>0</v>
      </c>
      <c r="CH19" s="92">
        <v>0</v>
      </c>
      <c r="CI19" s="92">
        <v>0</v>
      </c>
      <c r="CJ19" s="92">
        <v>0</v>
      </c>
      <c r="CK19" s="93">
        <v>5</v>
      </c>
      <c r="CL19" s="93"/>
      <c r="CM19" s="93"/>
      <c r="CN19" s="11" t="str">
        <f t="shared" si="0"/>
        <v>ABIOCRP21</v>
      </c>
      <c r="CO19" s="11" t="str">
        <f t="shared" si="1"/>
        <v>OSR - Lo</v>
      </c>
      <c r="CP19" t="s">
        <v>105</v>
      </c>
      <c r="CQ19" t="s">
        <v>128</v>
      </c>
      <c r="CR19" s="11" t="str">
        <f t="shared" si="2"/>
        <v>BIORPS</v>
      </c>
      <c r="CS19" s="11" t="s">
        <v>103</v>
      </c>
      <c r="CT19" s="57">
        <f>IF(AF19&lt;0,0.01,AF19/Conversions!$B$3)</f>
        <v>21.5614014897169</v>
      </c>
      <c r="CU19" s="57">
        <f>IF(AG19&lt;0,0.01,AG19/Conversions!$B$3)</f>
        <v>21.5614014897169</v>
      </c>
      <c r="CV19" s="57">
        <f>IF(AH19&lt;0,0.01,AH19/Conversions!$B$3)</f>
        <v>21.5614014897169</v>
      </c>
      <c r="CW19" s="57">
        <f>IF(AI19&lt;0,0.01,AI19/Conversions!$B$3)</f>
        <v>21.5614014897169</v>
      </c>
      <c r="CX19" s="57">
        <f>IF(AJ19&lt;0,0.01,AJ19/Conversions!$B$3)</f>
        <v>21.5614014897169</v>
      </c>
      <c r="CY19" s="57">
        <f>IF(AK19&lt;0,0.01,AK19/Conversions!$B$3)</f>
        <v>21.5614014897169</v>
      </c>
      <c r="CZ19" s="57">
        <f>IF(AL19&lt;0,0.01,AL19/Conversions!$B$3)</f>
        <v>21.5614014897169</v>
      </c>
      <c r="DA19" s="57">
        <f>IF(AM19&lt;0,0.01,AM19/Conversions!$B$3)</f>
        <v>21.5614014897169</v>
      </c>
      <c r="DB19" s="57">
        <f>IF(AN19&lt;0,0.01,AN19/Conversions!$B$3)</f>
        <v>21.5614014897169</v>
      </c>
      <c r="DC19" s="57">
        <f>IF(AO19&lt;0,0.01,AO19/Conversions!$B$3)</f>
        <v>21.5614014897169</v>
      </c>
      <c r="DD19" s="57">
        <f>IF(AP19&lt;0,0.01,AP19/Conversions!$B$3)</f>
        <v>21.5614014897169</v>
      </c>
      <c r="DE19" s="57">
        <f>IF(AQ19&lt;0,0.01,AQ19/Conversions!$B$3)</f>
        <v>21.5614014897169</v>
      </c>
      <c r="DF19" s="57">
        <f>IF(AR19&lt;0,0.01,AR19/Conversions!$B$3)</f>
        <v>21.5614014897169</v>
      </c>
      <c r="DG19" s="57">
        <f>IF(AS19&lt;0,0.01,AS19/Conversions!$B$3)</f>
        <v>21.5614014897169</v>
      </c>
      <c r="DH19" s="57">
        <f>IF(AT19&lt;0,0.01,AT19/Conversions!$B$3)</f>
        <v>21.5614014897169</v>
      </c>
      <c r="DI19" s="57">
        <f>IF(AU19&lt;0,0.01,AU19/Conversions!$B$3)</f>
        <v>21.5614014897169</v>
      </c>
      <c r="DJ19" s="57">
        <f>IF(AV19&lt;0,0.01,AV19/Conversions!$B$3)</f>
        <v>21.5614014897169</v>
      </c>
      <c r="DK19" s="57">
        <f>IF(AW19&lt;0,0.01,AW19/Conversions!$B$3)</f>
        <v>21.5614014897169</v>
      </c>
      <c r="DL19" s="57">
        <f>IF(AX19&lt;0,0.01,AX19/Conversions!$B$3)</f>
        <v>21.5614014897169</v>
      </c>
      <c r="DM19" s="57">
        <f>IF(AY19&lt;0,0.01,AY19/Conversions!$B$3)</f>
        <v>21.5614014897169</v>
      </c>
      <c r="DN19" s="57">
        <f>IF(AZ19&lt;0,0.01,AZ19/Conversions!$B$3)</f>
        <v>21.5614014897169</v>
      </c>
      <c r="DO19" s="57">
        <f>IF(BA19&lt;0,0.01,BA19/Conversions!$B$3)</f>
        <v>21.5614014897169</v>
      </c>
      <c r="DP19" s="57">
        <f>IF(BB19&lt;0,0.01,BB19/Conversions!$B$3)</f>
        <v>21.5614014897169</v>
      </c>
      <c r="DQ19" s="57">
        <f>IF(BC19&lt;0,0.01,BC19/Conversions!$B$3)</f>
        <v>21.5614014897169</v>
      </c>
      <c r="DR19" s="11">
        <v>5</v>
      </c>
    </row>
    <row r="20" spans="1:122">
      <c r="A20" s="21" t="s">
        <v>49</v>
      </c>
      <c r="B20" s="21" t="s">
        <v>50</v>
      </c>
      <c r="C20" s="19">
        <v>0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27433.453498089722</v>
      </c>
      <c r="J20" s="19">
        <v>28191.483134221147</v>
      </c>
      <c r="K20" s="19">
        <v>28949.512770352572</v>
      </c>
      <c r="L20" s="19">
        <v>29707.542406483997</v>
      </c>
      <c r="M20" s="19">
        <v>30465.572042615429</v>
      </c>
      <c r="N20" s="19">
        <v>31223.601678746854</v>
      </c>
      <c r="O20" s="19">
        <v>31981.631314878279</v>
      </c>
      <c r="P20" s="19">
        <f>AVERAGE(O20,Q20)</f>
        <v>32739.660951009704</v>
      </c>
      <c r="Q20" s="19">
        <v>33497.690587141129</v>
      </c>
      <c r="R20" s="19">
        <v>34255.720223272561</v>
      </c>
      <c r="S20" s="19">
        <v>35013.749859403986</v>
      </c>
      <c r="T20" s="19">
        <v>35771.779495535404</v>
      </c>
      <c r="U20" s="19">
        <v>36529.809131666836</v>
      </c>
      <c r="V20" s="19">
        <v>37287.838767798268</v>
      </c>
      <c r="W20" s="19">
        <v>38045.868403929693</v>
      </c>
      <c r="X20" s="19">
        <v>38803.898040061125</v>
      </c>
      <c r="Y20" s="19">
        <v>39561.92767619255</v>
      </c>
      <c r="Z20" s="19">
        <v>40319.95731232399</v>
      </c>
      <c r="AA20" s="19">
        <v>41077.986948455415</v>
      </c>
      <c r="AB20" s="19">
        <v>41836.01658458684</v>
      </c>
      <c r="AD20" s="19">
        <v>196.2791664195808</v>
      </c>
      <c r="AE20" s="19">
        <v>196.2791664195808</v>
      </c>
      <c r="AF20" s="19">
        <v>196.2791664195808</v>
      </c>
      <c r="AG20" s="19">
        <v>196.2791664195808</v>
      </c>
      <c r="AH20" s="19">
        <v>196.2791664195808</v>
      </c>
      <c r="AI20" s="19">
        <v>196.2791664195808</v>
      </c>
      <c r="AJ20" s="19">
        <v>196.2791664195808</v>
      </c>
      <c r="AK20" s="19">
        <v>196.2791664195808</v>
      </c>
      <c r="AL20" s="19">
        <v>196.2791664195808</v>
      </c>
      <c r="AM20" s="19">
        <v>196.2791664195808</v>
      </c>
      <c r="AN20" s="19">
        <v>196.2791664195808</v>
      </c>
      <c r="AO20" s="19">
        <v>196.2791664195808</v>
      </c>
      <c r="AP20" s="19">
        <v>196.2791664195808</v>
      </c>
      <c r="AQ20" s="19">
        <v>196.2791664195808</v>
      </c>
      <c r="AR20" s="19">
        <v>196.2791664195808</v>
      </c>
      <c r="AS20" s="19">
        <v>196.2791664195808</v>
      </c>
      <c r="AT20" s="19">
        <v>196.2791664195808</v>
      </c>
      <c r="AU20" s="19">
        <v>196.2791664195808</v>
      </c>
      <c r="AV20" s="19">
        <v>196.2791664195808</v>
      </c>
      <c r="AW20" s="19">
        <v>196.2791664195808</v>
      </c>
      <c r="AX20" s="19">
        <v>196.2791664195808</v>
      </c>
      <c r="AY20" s="19">
        <v>196.2791664195808</v>
      </c>
      <c r="AZ20" s="19">
        <v>196.2791664195808</v>
      </c>
      <c r="BA20" s="19">
        <v>196.2791664195808</v>
      </c>
      <c r="BB20" s="19">
        <v>196.2791664195808</v>
      </c>
      <c r="BC20" s="19">
        <v>196.2791664195808</v>
      </c>
      <c r="BD20" s="27"/>
      <c r="BE20" s="11">
        <v>1</v>
      </c>
      <c r="BF20" s="102"/>
      <c r="BG20" s="94" t="str">
        <f>"ABIOGAS1"&amp;BE20</f>
        <v>ABIOGAS11</v>
      </c>
      <c r="BH20" s="95" t="str">
        <f t="shared" si="3"/>
        <v>Crops Anaerobic - Lo</v>
      </c>
      <c r="BI20" s="95" t="s">
        <v>5</v>
      </c>
      <c r="BJ20" s="95" t="s">
        <v>9</v>
      </c>
      <c r="BK20" s="95" t="s">
        <v>1</v>
      </c>
      <c r="BL20" s="96">
        <f>E20/1000*Conversions!$B$2</f>
        <v>0</v>
      </c>
      <c r="BM20" s="96">
        <f>F20/1000*Conversions!$B$2</f>
        <v>0</v>
      </c>
      <c r="BN20" s="96">
        <f>G20/1000*Conversions!$B$2</f>
        <v>0</v>
      </c>
      <c r="BO20" s="96">
        <f>H20/1000*Conversions!$B$2</f>
        <v>0</v>
      </c>
      <c r="BP20" s="96">
        <f>I20/1000*Conversions!$B$2</f>
        <v>1.1485838310580205</v>
      </c>
      <c r="BQ20" s="96">
        <f>J20/1000*Conversions!$B$2</f>
        <v>1.1803210158635711</v>
      </c>
      <c r="BR20" s="96">
        <f>K20/1000*Conversions!$B$2</f>
        <v>1.2120582006691216</v>
      </c>
      <c r="BS20" s="96">
        <f>L20/1000*Conversions!$B$2</f>
        <v>1.2437953854746722</v>
      </c>
      <c r="BT20" s="97">
        <f>M20/1000*Conversions!$B$2</f>
        <v>1.2755325702802229</v>
      </c>
      <c r="BU20" s="96">
        <f>N20/1000*Conversions!$B$2</f>
        <v>1.3072697550857733</v>
      </c>
      <c r="BV20" s="96">
        <f>O20/1000*Conversions!$B$2</f>
        <v>1.3390069398913238</v>
      </c>
      <c r="BW20" s="96">
        <f>BX20</f>
        <v>4.4388000000000005</v>
      </c>
      <c r="BX20" s="96">
        <f>BY20</f>
        <v>4.4388000000000005</v>
      </c>
      <c r="BY20" s="96">
        <f>SEAI!N48</f>
        <v>4.4388000000000005</v>
      </c>
      <c r="BZ20" s="96"/>
      <c r="CA20" s="96"/>
      <c r="CB20" s="96"/>
      <c r="CC20" s="96"/>
      <c r="CD20" s="96">
        <f>SEAI!O48</f>
        <v>11.833200000000001</v>
      </c>
      <c r="CE20" s="96"/>
      <c r="CF20" s="96"/>
      <c r="CG20" s="96"/>
      <c r="CH20" s="96"/>
      <c r="CI20" s="96">
        <f>SEAI!P48</f>
        <v>11.833200000000001</v>
      </c>
      <c r="CJ20" s="96">
        <f>SEAI!S48</f>
        <v>11.833200000000001</v>
      </c>
      <c r="CK20" s="11">
        <v>5</v>
      </c>
      <c r="CN20" s="95" t="str">
        <f t="shared" si="0"/>
        <v>ABIOGAS11</v>
      </c>
      <c r="CO20" s="95" t="str">
        <f t="shared" si="1"/>
        <v>Crops Anaerobic - Lo</v>
      </c>
      <c r="CP20" s="98" t="s">
        <v>105</v>
      </c>
      <c r="CQ20" s="98" t="s">
        <v>128</v>
      </c>
      <c r="CR20" s="95" t="str">
        <f t="shared" si="2"/>
        <v>BIOGAS</v>
      </c>
      <c r="CS20" s="95" t="s">
        <v>103</v>
      </c>
      <c r="CT20" s="96">
        <f>SEAI!$L$48</f>
        <v>14.694444444444443</v>
      </c>
      <c r="CU20" s="96">
        <f>SEAI!$L$48</f>
        <v>14.694444444444443</v>
      </c>
      <c r="CV20" s="96">
        <f>SEAI!$L$48</f>
        <v>14.694444444444443</v>
      </c>
      <c r="CW20" s="96">
        <f>SEAI!$L$48</f>
        <v>14.694444444444443</v>
      </c>
      <c r="CX20" s="96">
        <f>SEAI!$L$48</f>
        <v>14.694444444444443</v>
      </c>
      <c r="CY20" s="96">
        <f>SEAI!$L$48</f>
        <v>14.694444444444443</v>
      </c>
      <c r="CZ20" s="96">
        <f>SEAI!$L$48</f>
        <v>14.694444444444443</v>
      </c>
      <c r="DA20" s="96">
        <f>SEAI!$L$48</f>
        <v>14.694444444444443</v>
      </c>
      <c r="DB20" s="96">
        <f>SEAI!$L$48</f>
        <v>14.694444444444443</v>
      </c>
      <c r="DC20" s="96">
        <f>SEAI!$L$48</f>
        <v>14.694444444444443</v>
      </c>
      <c r="DD20" s="96">
        <f>SEAI!$L$48</f>
        <v>14.694444444444443</v>
      </c>
      <c r="DE20" s="96">
        <f>SEAI!$L$48</f>
        <v>14.694444444444443</v>
      </c>
      <c r="DF20" s="96">
        <f>SEAI!$L$48</f>
        <v>14.694444444444443</v>
      </c>
      <c r="DG20" s="96">
        <f>SEAI!$L$48</f>
        <v>14.694444444444443</v>
      </c>
      <c r="DH20" s="96">
        <f>SEAI!$L$48</f>
        <v>14.694444444444443</v>
      </c>
      <c r="DI20" s="96">
        <f>SEAI!$L$48</f>
        <v>14.694444444444443</v>
      </c>
      <c r="DJ20" s="96">
        <f>SEAI!$L$48</f>
        <v>14.694444444444443</v>
      </c>
      <c r="DK20" s="96">
        <f>SEAI!$L$48</f>
        <v>14.694444444444443</v>
      </c>
      <c r="DL20" s="96">
        <f>SEAI!$L$48</f>
        <v>14.694444444444443</v>
      </c>
      <c r="DM20" s="96">
        <f>SEAI!$L$48</f>
        <v>14.694444444444443</v>
      </c>
      <c r="DN20" s="96">
        <f>SEAI!$L$48</f>
        <v>14.694444444444443</v>
      </c>
      <c r="DO20" s="96">
        <f>SEAI!$L$48</f>
        <v>14.694444444444443</v>
      </c>
      <c r="DP20" s="96">
        <f>SEAI!$L$48</f>
        <v>14.694444444444443</v>
      </c>
      <c r="DQ20" s="96">
        <f>SEAI!$L$48</f>
        <v>14.694444444444443</v>
      </c>
      <c r="DR20" s="95">
        <v>5</v>
      </c>
    </row>
    <row r="21" spans="1:122">
      <c r="A21" s="21" t="s">
        <v>51</v>
      </c>
      <c r="B21" s="21" t="s">
        <v>52</v>
      </c>
      <c r="C21" s="19">
        <v>0</v>
      </c>
      <c r="D21" s="19">
        <v>0</v>
      </c>
      <c r="E21" s="19">
        <v>0</v>
      </c>
      <c r="F21" s="19">
        <v>0</v>
      </c>
      <c r="G21" s="19">
        <v>0</v>
      </c>
      <c r="H21" s="19">
        <v>13635.151598669767</v>
      </c>
      <c r="I21" s="19">
        <v>13683.83748965901</v>
      </c>
      <c r="J21" s="19">
        <v>13692.374479220773</v>
      </c>
      <c r="K21" s="19">
        <v>13729.491887647138</v>
      </c>
      <c r="L21" s="19">
        <v>13775.358653215762</v>
      </c>
      <c r="M21" s="19">
        <v>13824.400662797834</v>
      </c>
      <c r="N21" s="19">
        <v>13868.582739542901</v>
      </c>
      <c r="O21" s="19">
        <v>13908.489458819318</v>
      </c>
      <c r="P21" s="19">
        <v>13943.453424637371</v>
      </c>
      <c r="Q21" s="19">
        <v>13972.353692939454</v>
      </c>
      <c r="R21" s="19">
        <v>13996.312510136557</v>
      </c>
      <c r="S21" s="19">
        <v>14014.003722872709</v>
      </c>
      <c r="T21" s="19">
        <v>14026.092984260438</v>
      </c>
      <c r="U21" s="19">
        <v>14033.499894013748</v>
      </c>
      <c r="V21" s="19">
        <v>14037.147501076877</v>
      </c>
      <c r="W21" s="19">
        <v>14037.754965614196</v>
      </c>
      <c r="X21" s="19">
        <v>14035.925793440092</v>
      </c>
      <c r="Y21" s="19">
        <v>14031.633379059047</v>
      </c>
      <c r="Z21" s="19">
        <v>14025.37724680919</v>
      </c>
      <c r="AA21" s="19">
        <v>14018.009725961383</v>
      </c>
      <c r="AB21" s="19">
        <v>14009.209744814674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27"/>
      <c r="BE21" s="11" t="s">
        <v>106</v>
      </c>
      <c r="BF21" s="102"/>
      <c r="BG21" s="94" t="str">
        <f>"MINBIOINDF"&amp;BE21</f>
        <v>MINBIOINDF_S1</v>
      </c>
      <c r="BH21" s="95" t="str">
        <f t="shared" si="3"/>
        <v>Industrial Food - Lo</v>
      </c>
      <c r="BI21" s="95" t="s">
        <v>5</v>
      </c>
      <c r="BJ21" s="95" t="s">
        <v>11</v>
      </c>
      <c r="BK21" s="95" t="s">
        <v>1</v>
      </c>
      <c r="BL21" s="96">
        <f>E21/1000*Conversions!$B$2</f>
        <v>0</v>
      </c>
      <c r="BM21" s="96">
        <f>F21/1000*Conversions!$B$2</f>
        <v>0</v>
      </c>
      <c r="BN21" s="96">
        <f>G21/1000*Conversions!$B$2</f>
        <v>0</v>
      </c>
      <c r="BO21" s="96">
        <f>H21/1000*Conversions!$B$2</f>
        <v>0.57087652713310577</v>
      </c>
      <c r="BP21" s="96">
        <f>I21/1000*Conversions!$B$2</f>
        <v>0.57291490801704348</v>
      </c>
      <c r="BQ21" s="96">
        <f>J21/1000*Conversions!$B$2</f>
        <v>0.57327233469601535</v>
      </c>
      <c r="BR21" s="96">
        <f>K21/1000*Conversions!$B$2</f>
        <v>0.57482636635201045</v>
      </c>
      <c r="BS21" s="96">
        <f>L21/1000*Conversions!$B$2</f>
        <v>0.57674671609283756</v>
      </c>
      <c r="BT21" s="96">
        <f>M21/1000*Conversions!$B$2</f>
        <v>0.57880000695001976</v>
      </c>
      <c r="BU21" s="96">
        <f>N21/1000*Conversions!$B$2</f>
        <v>0.58064982213918215</v>
      </c>
      <c r="BV21" s="96">
        <f>O21/1000*Conversions!$B$2</f>
        <v>0.58232063666184719</v>
      </c>
      <c r="BW21" s="96">
        <f>BX21</f>
        <v>0.2772</v>
      </c>
      <c r="BX21" s="96">
        <f>BY21</f>
        <v>0.2772</v>
      </c>
      <c r="BY21" s="96">
        <f>SEAI!N22</f>
        <v>0.2772</v>
      </c>
      <c r="BZ21" s="96"/>
      <c r="CA21" s="96"/>
      <c r="CB21" s="96"/>
      <c r="CC21" s="96"/>
      <c r="CD21" s="96">
        <f>SEAI!O22</f>
        <v>0.34920000000000001</v>
      </c>
      <c r="CE21" s="96"/>
      <c r="CF21" s="96"/>
      <c r="CG21" s="96"/>
      <c r="CH21" s="96"/>
      <c r="CI21" s="96">
        <f>SEAI!P22</f>
        <v>0.34920000000000001</v>
      </c>
      <c r="CJ21" s="96">
        <f>SEAI!S22</f>
        <v>0.34920000000000001</v>
      </c>
      <c r="CK21" s="95">
        <v>5</v>
      </c>
      <c r="CL21" s="95"/>
      <c r="CM21" s="95"/>
      <c r="CN21" s="11" t="str">
        <f t="shared" si="0"/>
        <v>MINBIOINDF_S1</v>
      </c>
      <c r="CO21" s="11" t="str">
        <f t="shared" si="1"/>
        <v>Industrial Food - Lo</v>
      </c>
      <c r="CP21" t="s">
        <v>6</v>
      </c>
      <c r="CQ21" t="s">
        <v>128</v>
      </c>
      <c r="CR21" s="11" t="str">
        <f t="shared" si="2"/>
        <v>BIOSLU</v>
      </c>
      <c r="CS21" s="11" t="s">
        <v>103</v>
      </c>
      <c r="CT21" s="96">
        <f>SEAI!$L$22</f>
        <v>0</v>
      </c>
      <c r="CU21" s="96">
        <f>SEAI!$L$22</f>
        <v>0</v>
      </c>
      <c r="CV21" s="96">
        <f>SEAI!$L$22</f>
        <v>0</v>
      </c>
      <c r="CW21" s="96">
        <f>SEAI!$L$22</f>
        <v>0</v>
      </c>
      <c r="CX21" s="96">
        <f>SEAI!$L$22</f>
        <v>0</v>
      </c>
      <c r="CY21" s="96">
        <f>SEAI!$L$22</f>
        <v>0</v>
      </c>
      <c r="CZ21" s="96">
        <f>SEAI!$L$22</f>
        <v>0</v>
      </c>
      <c r="DA21" s="96">
        <f>SEAI!$L$22</f>
        <v>0</v>
      </c>
      <c r="DB21" s="96">
        <f>SEAI!$L$22</f>
        <v>0</v>
      </c>
      <c r="DC21" s="96">
        <f>SEAI!$L$22</f>
        <v>0</v>
      </c>
      <c r="DD21" s="96">
        <f>SEAI!$L$22</f>
        <v>0</v>
      </c>
      <c r="DE21" s="96">
        <f>SEAI!$L$22</f>
        <v>0</v>
      </c>
      <c r="DF21" s="96">
        <f>SEAI!$L$22</f>
        <v>0</v>
      </c>
      <c r="DG21" s="96">
        <f>SEAI!$L$22</f>
        <v>0</v>
      </c>
      <c r="DH21" s="96">
        <f>SEAI!$L$22</f>
        <v>0</v>
      </c>
      <c r="DI21" s="96">
        <f>SEAI!$L$22</f>
        <v>0</v>
      </c>
      <c r="DJ21" s="96">
        <f>SEAI!$L$22</f>
        <v>0</v>
      </c>
      <c r="DK21" s="96">
        <f>SEAI!$L$22</f>
        <v>0</v>
      </c>
      <c r="DL21" s="96">
        <f>SEAI!$L$22</f>
        <v>0</v>
      </c>
      <c r="DM21" s="96">
        <f>SEAI!$L$22</f>
        <v>0</v>
      </c>
      <c r="DN21" s="96">
        <f>SEAI!$L$22</f>
        <v>0</v>
      </c>
      <c r="DO21" s="96">
        <f>SEAI!$L$22</f>
        <v>0</v>
      </c>
      <c r="DP21" s="96">
        <f>SEAI!$L$22</f>
        <v>0</v>
      </c>
      <c r="DQ21" s="96">
        <f>SEAI!$L$22</f>
        <v>0</v>
      </c>
      <c r="DR21" s="95">
        <v>5</v>
      </c>
    </row>
    <row r="22" spans="1:122">
      <c r="A22" s="25"/>
      <c r="B22" s="25"/>
      <c r="C22" s="25"/>
      <c r="D22" s="25"/>
      <c r="E22" s="25"/>
      <c r="F22" s="25"/>
      <c r="G22" s="25"/>
      <c r="H22" s="25"/>
      <c r="BD22" s="27"/>
    </row>
    <row r="23" spans="1:122" ht="15" thickBot="1">
      <c r="A23" s="18" t="s">
        <v>53</v>
      </c>
      <c r="AD23" s="48" t="s">
        <v>54</v>
      </c>
      <c r="BD23" s="27"/>
    </row>
    <row r="24" spans="1:122">
      <c r="A24" s="45" t="s">
        <v>14</v>
      </c>
      <c r="B24" s="45" t="s">
        <v>55</v>
      </c>
      <c r="C24" s="141" t="s">
        <v>25</v>
      </c>
      <c r="D24" s="142"/>
      <c r="E24" s="142"/>
      <c r="F24" s="142"/>
      <c r="G24" s="142"/>
      <c r="H24" s="142"/>
      <c r="I24" s="142"/>
      <c r="J24" s="142"/>
      <c r="K24" s="142"/>
      <c r="L24" s="142"/>
      <c r="M24" s="142"/>
      <c r="N24" s="142"/>
      <c r="O24" s="142"/>
      <c r="P24" s="142"/>
      <c r="Q24" s="142"/>
      <c r="R24" s="142"/>
      <c r="S24" s="142"/>
      <c r="T24" s="142"/>
      <c r="U24" s="142"/>
      <c r="V24" s="142"/>
      <c r="W24" s="142"/>
      <c r="X24" s="142"/>
      <c r="Y24" s="142"/>
      <c r="Z24" s="142"/>
      <c r="AA24" s="142"/>
      <c r="AB24" s="143"/>
      <c r="AD24" s="144" t="s">
        <v>26</v>
      </c>
      <c r="AE24" s="145"/>
      <c r="AF24" s="145"/>
      <c r="AG24" s="145"/>
      <c r="AH24" s="145"/>
      <c r="AI24" s="145"/>
      <c r="AJ24" s="145"/>
      <c r="AK24" s="145"/>
      <c r="AL24" s="145"/>
      <c r="AM24" s="145"/>
      <c r="AN24" s="145"/>
      <c r="AO24" s="145"/>
      <c r="AP24" s="145"/>
      <c r="AQ24" s="145"/>
      <c r="AR24" s="145"/>
      <c r="AS24" s="145"/>
      <c r="AT24" s="145"/>
      <c r="AU24" s="145"/>
      <c r="AV24" s="145"/>
      <c r="AW24" s="145"/>
      <c r="AX24" s="145"/>
      <c r="AY24" s="145"/>
      <c r="AZ24" s="145"/>
      <c r="BA24" s="145"/>
      <c r="BB24" s="145"/>
      <c r="BC24" s="146"/>
      <c r="BD24" s="27"/>
    </row>
    <row r="25" spans="1:122" ht="15.5">
      <c r="A25" s="36"/>
      <c r="B25" s="36"/>
      <c r="C25" s="35">
        <v>2010</v>
      </c>
      <c r="D25" s="34">
        <v>2011</v>
      </c>
      <c r="E25" s="34">
        <v>2012</v>
      </c>
      <c r="F25" s="34">
        <v>2013</v>
      </c>
      <c r="G25" s="34">
        <v>2014</v>
      </c>
      <c r="H25" s="34">
        <v>2015</v>
      </c>
      <c r="I25" s="34">
        <v>2016</v>
      </c>
      <c r="J25" s="34">
        <v>2017</v>
      </c>
      <c r="K25" s="34">
        <v>2018</v>
      </c>
      <c r="L25" s="34">
        <v>2019</v>
      </c>
      <c r="M25" s="34">
        <v>2020</v>
      </c>
      <c r="N25" s="34">
        <v>2021</v>
      </c>
      <c r="O25" s="34">
        <v>2022</v>
      </c>
      <c r="P25" s="34">
        <v>2023</v>
      </c>
      <c r="Q25" s="34">
        <v>2024</v>
      </c>
      <c r="R25" s="34">
        <v>2025</v>
      </c>
      <c r="S25" s="34">
        <v>2026</v>
      </c>
      <c r="T25" s="34">
        <v>2027</v>
      </c>
      <c r="U25" s="34">
        <v>2028</v>
      </c>
      <c r="V25" s="34">
        <v>2029</v>
      </c>
      <c r="W25" s="34">
        <v>2030</v>
      </c>
      <c r="X25" s="34">
        <v>2031</v>
      </c>
      <c r="Y25" s="34">
        <v>2032</v>
      </c>
      <c r="Z25" s="34">
        <v>2033</v>
      </c>
      <c r="AA25" s="34">
        <v>2034</v>
      </c>
      <c r="AB25" s="33">
        <v>2035</v>
      </c>
      <c r="AD25" s="35">
        <v>2010</v>
      </c>
      <c r="AE25" s="34">
        <v>2011</v>
      </c>
      <c r="AF25" s="34">
        <v>2012</v>
      </c>
      <c r="AG25" s="34">
        <v>2013</v>
      </c>
      <c r="AH25" s="34">
        <v>2014</v>
      </c>
      <c r="AI25" s="34">
        <v>2015</v>
      </c>
      <c r="AJ25" s="34">
        <v>2016</v>
      </c>
      <c r="AK25" s="34">
        <v>2017</v>
      </c>
      <c r="AL25" s="34">
        <v>2018</v>
      </c>
      <c r="AM25" s="34">
        <v>2019</v>
      </c>
      <c r="AN25" s="34">
        <v>2020</v>
      </c>
      <c r="AO25" s="34">
        <v>2021</v>
      </c>
      <c r="AP25" s="34">
        <v>2022</v>
      </c>
      <c r="AQ25" s="34">
        <v>2023</v>
      </c>
      <c r="AR25" s="34">
        <v>2024</v>
      </c>
      <c r="AS25" s="34">
        <v>2025</v>
      </c>
      <c r="AT25" s="34">
        <v>2026</v>
      </c>
      <c r="AU25" s="34">
        <v>2027</v>
      </c>
      <c r="AV25" s="34">
        <v>2028</v>
      </c>
      <c r="AW25" s="34">
        <v>2029</v>
      </c>
      <c r="AX25" s="34">
        <v>2030</v>
      </c>
      <c r="AY25" s="34">
        <v>2031</v>
      </c>
      <c r="AZ25" s="34">
        <v>2032</v>
      </c>
      <c r="BA25" s="34">
        <v>2033</v>
      </c>
      <c r="BB25" s="34">
        <v>2034</v>
      </c>
      <c r="BC25" s="33">
        <v>2035</v>
      </c>
      <c r="BD25" s="27"/>
      <c r="BG25" s="13" t="s">
        <v>94</v>
      </c>
      <c r="BH25" s="14"/>
      <c r="CN25" s="62"/>
      <c r="CO25" s="63"/>
    </row>
    <row r="26" spans="1:122" ht="15" thickBot="1">
      <c r="A26" s="44"/>
      <c r="B26" s="44"/>
      <c r="C26" s="43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1"/>
      <c r="AD26" s="43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1"/>
      <c r="BD26" s="27"/>
      <c r="BG26" s="26" t="s">
        <v>109</v>
      </c>
      <c r="CN26" s="26" t="s">
        <v>109</v>
      </c>
    </row>
    <row r="27" spans="1:122" ht="15" thickBot="1">
      <c r="A27" s="25"/>
      <c r="B27" s="12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27"/>
      <c r="BG27" s="24" t="s">
        <v>4</v>
      </c>
      <c r="BH27" s="23" t="s">
        <v>91</v>
      </c>
      <c r="BI27" s="23" t="s">
        <v>3</v>
      </c>
      <c r="BJ27" s="23" t="s">
        <v>97</v>
      </c>
      <c r="BK27" s="23" t="s">
        <v>92</v>
      </c>
      <c r="BL27" s="22">
        <v>2012</v>
      </c>
      <c r="BM27" s="22">
        <v>2013</v>
      </c>
      <c r="BN27" s="22">
        <v>2014</v>
      </c>
      <c r="BO27" s="22">
        <v>2015</v>
      </c>
      <c r="BP27" s="22">
        <v>2016</v>
      </c>
      <c r="BQ27" s="22">
        <v>2017</v>
      </c>
      <c r="BR27" s="22">
        <v>2018</v>
      </c>
      <c r="BS27" s="22">
        <v>2019</v>
      </c>
      <c r="BT27" s="22">
        <v>2020</v>
      </c>
      <c r="BU27" s="22">
        <v>2021</v>
      </c>
      <c r="BV27" s="22">
        <v>2022</v>
      </c>
      <c r="BW27" s="22">
        <v>2023</v>
      </c>
      <c r="BX27" s="22">
        <v>2024</v>
      </c>
      <c r="BY27" s="22">
        <v>2025</v>
      </c>
      <c r="BZ27" s="22">
        <v>2026</v>
      </c>
      <c r="CA27" s="22">
        <v>2027</v>
      </c>
      <c r="CB27" s="22">
        <v>2028</v>
      </c>
      <c r="CC27" s="22">
        <v>2029</v>
      </c>
      <c r="CD27" s="22">
        <v>2030</v>
      </c>
      <c r="CE27" s="22">
        <v>2031</v>
      </c>
      <c r="CF27" s="22">
        <v>2032</v>
      </c>
      <c r="CG27" s="22">
        <v>2033</v>
      </c>
      <c r="CH27" s="22">
        <v>2034</v>
      </c>
      <c r="CI27" s="22">
        <v>2035</v>
      </c>
      <c r="CJ27" s="22">
        <v>2050</v>
      </c>
      <c r="CK27" s="22">
        <v>0</v>
      </c>
      <c r="CL27" s="105"/>
      <c r="CM27" s="105"/>
      <c r="CN27" s="24" t="s">
        <v>4</v>
      </c>
      <c r="CO27" s="23" t="s">
        <v>91</v>
      </c>
      <c r="CP27" s="23" t="s">
        <v>3</v>
      </c>
      <c r="CQ27" s="23" t="s">
        <v>104</v>
      </c>
      <c r="CR27" s="23" t="s">
        <v>97</v>
      </c>
      <c r="CS27" s="23" t="s">
        <v>92</v>
      </c>
      <c r="CT27" s="22">
        <v>2012</v>
      </c>
      <c r="CU27" s="22">
        <v>2013</v>
      </c>
      <c r="CV27" s="22">
        <v>2014</v>
      </c>
      <c r="CW27" s="22">
        <v>2015</v>
      </c>
      <c r="CX27" s="22">
        <v>2016</v>
      </c>
      <c r="CY27" s="22">
        <v>2017</v>
      </c>
      <c r="CZ27" s="22">
        <v>2018</v>
      </c>
      <c r="DA27" s="22">
        <v>2019</v>
      </c>
      <c r="DB27" s="22">
        <v>2020</v>
      </c>
      <c r="DC27" s="22">
        <v>2021</v>
      </c>
      <c r="DD27" s="22">
        <v>2022</v>
      </c>
      <c r="DE27" s="22">
        <v>2023</v>
      </c>
      <c r="DF27" s="22">
        <v>2024</v>
      </c>
      <c r="DG27" s="22">
        <v>2025</v>
      </c>
      <c r="DH27" s="22">
        <v>2026</v>
      </c>
      <c r="DI27" s="22">
        <v>2027</v>
      </c>
      <c r="DJ27" s="22">
        <v>2028</v>
      </c>
      <c r="DK27" s="22">
        <v>2029</v>
      </c>
      <c r="DL27" s="22">
        <v>2030</v>
      </c>
      <c r="DM27" s="22">
        <v>2031</v>
      </c>
      <c r="DN27" s="22">
        <v>2032</v>
      </c>
      <c r="DO27" s="22">
        <v>2033</v>
      </c>
      <c r="DP27" s="22">
        <v>2034</v>
      </c>
      <c r="DQ27" s="22">
        <v>2035</v>
      </c>
      <c r="DR27" s="22">
        <v>0</v>
      </c>
    </row>
    <row r="28" spans="1:122">
      <c r="A28" s="21" t="s">
        <v>56</v>
      </c>
      <c r="B28" s="21" t="s">
        <v>28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148.32330180567496</v>
      </c>
      <c r="O28" s="20">
        <v>296.64660361134992</v>
      </c>
      <c r="P28" s="20">
        <v>482.05073086844374</v>
      </c>
      <c r="Q28" s="20">
        <v>609.77357408999717</v>
      </c>
      <c r="R28" s="20">
        <v>762.21696761249643</v>
      </c>
      <c r="S28" s="20">
        <v>889.93981083404981</v>
      </c>
      <c r="T28" s="20">
        <v>1038.2631126397248</v>
      </c>
      <c r="U28" s="20">
        <v>1120.664946976211</v>
      </c>
      <c r="V28" s="20">
        <v>1223.6672398968185</v>
      </c>
      <c r="W28" s="20">
        <v>1359.6302665520207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D28" s="19">
        <v>209.34</v>
      </c>
      <c r="AE28" s="19">
        <v>209.34</v>
      </c>
      <c r="AF28" s="19">
        <v>209.34</v>
      </c>
      <c r="AG28" s="19">
        <v>209.34</v>
      </c>
      <c r="AH28" s="19">
        <v>209.34</v>
      </c>
      <c r="AI28" s="19">
        <v>209.34</v>
      </c>
      <c r="AJ28" s="19">
        <v>209.34</v>
      </c>
      <c r="AK28" s="19">
        <v>209.34</v>
      </c>
      <c r="AL28" s="19">
        <v>209.34</v>
      </c>
      <c r="AM28" s="19">
        <v>209.34</v>
      </c>
      <c r="AN28" s="19">
        <v>209.34</v>
      </c>
      <c r="AO28" s="19">
        <v>209.34</v>
      </c>
      <c r="AP28" s="19">
        <v>209.34</v>
      </c>
      <c r="AQ28" s="19">
        <v>209.34</v>
      </c>
      <c r="AR28" s="19">
        <v>209.34</v>
      </c>
      <c r="AS28" s="19">
        <v>209.34</v>
      </c>
      <c r="AT28" s="19">
        <v>209.34</v>
      </c>
      <c r="AU28" s="19">
        <v>209.34</v>
      </c>
      <c r="AV28" s="19">
        <v>209.34</v>
      </c>
      <c r="AW28" s="19">
        <v>209.34</v>
      </c>
      <c r="AX28" s="19">
        <v>209.34</v>
      </c>
      <c r="AY28" s="19">
        <v>209.34</v>
      </c>
      <c r="AZ28" s="19">
        <v>209.34</v>
      </c>
      <c r="BA28" s="19">
        <v>209.34</v>
      </c>
      <c r="BB28" s="19">
        <v>209.34</v>
      </c>
      <c r="BC28" s="19">
        <v>209.34</v>
      </c>
      <c r="BD28" s="27"/>
      <c r="BE28" s="11">
        <v>2</v>
      </c>
      <c r="BF28" s="102"/>
      <c r="BG28" s="95" t="str">
        <f>"ABIOFRSR"&amp;BE28</f>
        <v>ABIOFRSR2</v>
      </c>
      <c r="BH28" s="95" t="str">
        <f>A28</f>
        <v>Forest thinnings - Me</v>
      </c>
      <c r="BI28" s="95" t="s">
        <v>5</v>
      </c>
      <c r="BJ28" s="95" t="s">
        <v>7</v>
      </c>
      <c r="BK28" s="95" t="s">
        <v>1</v>
      </c>
      <c r="BL28" s="96">
        <f>E28/1000*Conversions!$B$2</f>
        <v>0</v>
      </c>
      <c r="BM28" s="96">
        <f>F28/1000*Conversions!$B$2</f>
        <v>0</v>
      </c>
      <c r="BN28" s="96">
        <f>G28/1000*Conversions!$B$2</f>
        <v>0</v>
      </c>
      <c r="BO28" s="96">
        <f>H28/1000*Conversions!$B$2</f>
        <v>0</v>
      </c>
      <c r="BP28" s="96">
        <f>I28/1000*Conversions!$B$2</f>
        <v>0</v>
      </c>
      <c r="BQ28" s="96">
        <f>J28/1000*Conversions!$B$2</f>
        <v>0</v>
      </c>
      <c r="BR28" s="96">
        <f>K28/1000*Conversions!$B$2</f>
        <v>0</v>
      </c>
      <c r="BS28" s="96">
        <f>L28/1000*Conversions!$B$2</f>
        <v>0</v>
      </c>
      <c r="BT28" s="96">
        <f>M28/1000*Conversions!$B$2</f>
        <v>0</v>
      </c>
      <c r="BU28" s="96">
        <f>N28/1000*Conversions!$B$2</f>
        <v>6.2099999999999994E-3</v>
      </c>
      <c r="BV28" s="96">
        <f>O28/1000*Conversions!$B$2</f>
        <v>1.2419999999999999E-2</v>
      </c>
      <c r="BW28" s="96">
        <f>P28/1000*Conversions!$B$2</f>
        <v>2.0182500000000003E-2</v>
      </c>
      <c r="BX28" s="96">
        <f>Q28/1000*Conversions!$B$2</f>
        <v>2.5530000000000004E-2</v>
      </c>
      <c r="BY28" s="96">
        <f>SEAI!N11</f>
        <v>1.0800000000000001E-2</v>
      </c>
      <c r="BZ28" s="96"/>
      <c r="CA28" s="96"/>
      <c r="CB28" s="96"/>
      <c r="CC28" s="96"/>
      <c r="CD28" s="96">
        <f>SEAI!O11</f>
        <v>5.04E-2</v>
      </c>
      <c r="CE28" s="96"/>
      <c r="CF28" s="96"/>
      <c r="CG28" s="96"/>
      <c r="CH28" s="96"/>
      <c r="CI28" s="96">
        <f>SEAI!P11</f>
        <v>7.9200000000000007E-2</v>
      </c>
      <c r="CJ28" s="96">
        <f>SEAI!S11</f>
        <v>0.12240000000000001</v>
      </c>
      <c r="CK28" s="11">
        <v>5</v>
      </c>
      <c r="CN28" s="11" t="str">
        <f t="shared" ref="CN28:CN43" si="6">BG28</f>
        <v>ABIOFRSR2</v>
      </c>
      <c r="CO28" s="11" t="str">
        <f t="shared" ref="CO28:CO43" si="7">BH28</f>
        <v>Forest thinnings - Me</v>
      </c>
      <c r="CP28" t="s">
        <v>105</v>
      </c>
      <c r="CQ28" t="s">
        <v>128</v>
      </c>
      <c r="CR28" s="11" t="str">
        <f t="shared" ref="CR28:CR43" si="8">BJ28</f>
        <v>BIOWOO</v>
      </c>
      <c r="CS28" s="11" t="s">
        <v>103</v>
      </c>
      <c r="CT28" s="96">
        <f>SEAI!$L$11</f>
        <v>5</v>
      </c>
      <c r="CU28" s="96">
        <f>SEAI!$L$11</f>
        <v>5</v>
      </c>
      <c r="CV28" s="96">
        <f>SEAI!$L$11</f>
        <v>5</v>
      </c>
      <c r="CW28" s="96">
        <f>SEAI!$L$11</f>
        <v>5</v>
      </c>
      <c r="CX28" s="96">
        <f>SEAI!$L$11</f>
        <v>5</v>
      </c>
      <c r="CY28" s="96">
        <f>SEAI!$L$11</f>
        <v>5</v>
      </c>
      <c r="CZ28" s="96">
        <f>SEAI!$L$11</f>
        <v>5</v>
      </c>
      <c r="DA28" s="96">
        <f>SEAI!$L$11</f>
        <v>5</v>
      </c>
      <c r="DB28" s="96">
        <f>SEAI!$L$11</f>
        <v>5</v>
      </c>
      <c r="DC28" s="96">
        <f>SEAI!$L$11</f>
        <v>5</v>
      </c>
      <c r="DD28" s="96">
        <f>SEAI!$L$11</f>
        <v>5</v>
      </c>
      <c r="DE28" s="96">
        <f>SEAI!$L$11</f>
        <v>5</v>
      </c>
      <c r="DF28" s="96">
        <f>SEAI!$L$11</f>
        <v>5</v>
      </c>
      <c r="DG28" s="96">
        <f>SEAI!$L$11</f>
        <v>5</v>
      </c>
      <c r="DH28" s="96">
        <f>SEAI!$L$11</f>
        <v>5</v>
      </c>
      <c r="DI28" s="96">
        <f>SEAI!$L$11</f>
        <v>5</v>
      </c>
      <c r="DJ28" s="96">
        <f>SEAI!$L$11</f>
        <v>5</v>
      </c>
      <c r="DK28" s="96">
        <f>SEAI!$L$11</f>
        <v>5</v>
      </c>
      <c r="DL28" s="96">
        <f>SEAI!$L$11</f>
        <v>5</v>
      </c>
      <c r="DM28" s="96">
        <f>SEAI!$L$11</f>
        <v>5</v>
      </c>
      <c r="DN28" s="96">
        <f>SEAI!$L$11</f>
        <v>5</v>
      </c>
      <c r="DO28" s="96">
        <f>SEAI!$L$11</f>
        <v>5</v>
      </c>
      <c r="DP28" s="96">
        <f>SEAI!$L$11</f>
        <v>5</v>
      </c>
      <c r="DQ28" s="96">
        <f>SEAI!$L$11</f>
        <v>5</v>
      </c>
      <c r="DR28" s="11">
        <v>5</v>
      </c>
    </row>
    <row r="29" spans="1:122">
      <c r="A29" s="21" t="s">
        <v>57</v>
      </c>
      <c r="B29" s="21" t="s">
        <v>30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  <c r="Y29" s="20">
        <v>0</v>
      </c>
      <c r="Z29" s="20">
        <v>0</v>
      </c>
      <c r="AA29" s="20">
        <v>0</v>
      </c>
      <c r="AB29" s="20">
        <v>0</v>
      </c>
      <c r="AD29" s="19">
        <v>293.07600000000002</v>
      </c>
      <c r="AE29" s="19">
        <v>293.07600000000002</v>
      </c>
      <c r="AF29" s="19">
        <v>293.07600000000002</v>
      </c>
      <c r="AG29" s="19">
        <v>293.07600000000002</v>
      </c>
      <c r="AH29" s="19">
        <v>293.07600000000002</v>
      </c>
      <c r="AI29" s="19">
        <v>293.07600000000002</v>
      </c>
      <c r="AJ29" s="19">
        <v>293.07600000000002</v>
      </c>
      <c r="AK29" s="19">
        <v>293.07600000000002</v>
      </c>
      <c r="AL29" s="19">
        <v>293.07600000000002</v>
      </c>
      <c r="AM29" s="19">
        <v>293.07600000000002</v>
      </c>
      <c r="AN29" s="19">
        <v>293.07600000000002</v>
      </c>
      <c r="AO29" s="19">
        <v>293.07600000000002</v>
      </c>
      <c r="AP29" s="19">
        <v>293.07600000000002</v>
      </c>
      <c r="AQ29" s="19">
        <v>293.07600000000002</v>
      </c>
      <c r="AR29" s="19">
        <v>293.07600000000002</v>
      </c>
      <c r="AS29" s="19">
        <v>293.07600000000002</v>
      </c>
      <c r="AT29" s="19">
        <v>293.07600000000002</v>
      </c>
      <c r="AU29" s="19">
        <v>293.07600000000002</v>
      </c>
      <c r="AV29" s="19">
        <v>293.07600000000002</v>
      </c>
      <c r="AW29" s="19">
        <v>293.07600000000002</v>
      </c>
      <c r="AX29" s="19">
        <v>293.07600000000002</v>
      </c>
      <c r="AY29" s="19">
        <v>293.07600000000002</v>
      </c>
      <c r="AZ29" s="19">
        <v>293.07600000000002</v>
      </c>
      <c r="BA29" s="19">
        <v>293.07600000000002</v>
      </c>
      <c r="BB29" s="19">
        <v>293.07600000000002</v>
      </c>
      <c r="BC29" s="19">
        <v>293.07600000000002</v>
      </c>
      <c r="BD29" s="27"/>
      <c r="BE29" s="11" t="s">
        <v>107</v>
      </c>
      <c r="BF29" s="103"/>
      <c r="BG29" s="11" t="str">
        <f>"MINBIOWOO1"&amp;BE29</f>
        <v>MINBIOWOO1_S2</v>
      </c>
      <c r="BH29" s="11" t="str">
        <f t="shared" ref="BH29:BH43" si="9">A29</f>
        <v>Sawmill residues - Me</v>
      </c>
      <c r="BI29" s="11" t="s">
        <v>5</v>
      </c>
      <c r="BJ29" s="11" t="s">
        <v>7</v>
      </c>
      <c r="BK29" s="11" t="s">
        <v>1</v>
      </c>
      <c r="BL29" s="57">
        <f>E29/1000*Conversions!$B$2</f>
        <v>0</v>
      </c>
      <c r="BM29" s="57">
        <f>F29/1000*Conversions!$B$2</f>
        <v>0</v>
      </c>
      <c r="BN29" s="57">
        <f>G29/1000*Conversions!$B$2</f>
        <v>0</v>
      </c>
      <c r="BO29" s="57">
        <f>H29/1000*Conversions!$B$2</f>
        <v>0</v>
      </c>
      <c r="BP29" s="57">
        <f>I29/1000*Conversions!$B$2</f>
        <v>0</v>
      </c>
      <c r="BQ29" s="57">
        <f>J29/1000*Conversions!$B$2</f>
        <v>0</v>
      </c>
      <c r="BR29" s="57">
        <f>K29/1000*Conversions!$B$2</f>
        <v>0</v>
      </c>
      <c r="BS29" s="57">
        <f>L29/1000*Conversions!$B$2</f>
        <v>0</v>
      </c>
      <c r="BT29" s="92">
        <v>0</v>
      </c>
      <c r="BU29" s="92">
        <v>0</v>
      </c>
      <c r="BV29" s="92">
        <v>0</v>
      </c>
      <c r="BW29" s="92">
        <v>0</v>
      </c>
      <c r="BX29" s="92">
        <v>0</v>
      </c>
      <c r="BY29" s="92">
        <v>0</v>
      </c>
      <c r="BZ29" s="92">
        <v>0</v>
      </c>
      <c r="CA29" s="92">
        <v>0</v>
      </c>
      <c r="CB29" s="92">
        <v>0</v>
      </c>
      <c r="CC29" s="92">
        <v>0</v>
      </c>
      <c r="CD29" s="92">
        <v>0</v>
      </c>
      <c r="CE29" s="92">
        <v>0</v>
      </c>
      <c r="CF29" s="92">
        <v>0</v>
      </c>
      <c r="CG29" s="92">
        <v>0</v>
      </c>
      <c r="CH29" s="92">
        <v>0</v>
      </c>
      <c r="CI29" s="92">
        <v>0</v>
      </c>
      <c r="CJ29" s="92">
        <v>0</v>
      </c>
      <c r="CK29" s="93">
        <v>5</v>
      </c>
      <c r="CL29" s="93"/>
      <c r="CM29" s="93"/>
      <c r="CN29" s="11" t="str">
        <f t="shared" si="6"/>
        <v>MINBIOWOO1_S2</v>
      </c>
      <c r="CO29" s="11" t="str">
        <f t="shared" si="7"/>
        <v>Sawmill residues - Me</v>
      </c>
      <c r="CP29" t="s">
        <v>6</v>
      </c>
      <c r="CQ29" t="s">
        <v>128</v>
      </c>
      <c r="CR29" s="11" t="str">
        <f t="shared" si="8"/>
        <v>BIOWOO</v>
      </c>
      <c r="CS29" s="11" t="s">
        <v>103</v>
      </c>
      <c r="CT29" s="57">
        <f>IF(AF29&lt;0,0.01,AF29/Conversions!$B$3)</f>
        <v>7</v>
      </c>
      <c r="CU29" s="57">
        <f>IF(AG29&lt;0,0.01,AG29/Conversions!$B$3)</f>
        <v>7</v>
      </c>
      <c r="CV29" s="57">
        <f>IF(AH29&lt;0,0.01,AH29/Conversions!$B$3)</f>
        <v>7</v>
      </c>
      <c r="CW29" s="57">
        <f>IF(AI29&lt;0,0.01,AI29/Conversions!$B$3)</f>
        <v>7</v>
      </c>
      <c r="CX29" s="57">
        <f>IF(AJ29&lt;0,0.01,AJ29/Conversions!$B$3)</f>
        <v>7</v>
      </c>
      <c r="CY29" s="57">
        <f>IF(AK29&lt;0,0.01,AK29/Conversions!$B$3)</f>
        <v>7</v>
      </c>
      <c r="CZ29" s="57">
        <f>IF(AL29&lt;0,0.01,AL29/Conversions!$B$3)</f>
        <v>7</v>
      </c>
      <c r="DA29" s="57">
        <f>IF(AM29&lt;0,0.01,AM29/Conversions!$B$3)</f>
        <v>7</v>
      </c>
      <c r="DB29" s="57">
        <f>IF(AN29&lt;0,0.01,AN29/Conversions!$B$3)</f>
        <v>7</v>
      </c>
      <c r="DC29" s="57">
        <f>IF(AO29&lt;0,0.01,AO29/Conversions!$B$3)</f>
        <v>7</v>
      </c>
      <c r="DD29" s="57">
        <f>IF(AP29&lt;0,0.01,AP29/Conversions!$B$3)</f>
        <v>7</v>
      </c>
      <c r="DE29" s="57">
        <f>IF(AQ29&lt;0,0.01,AQ29/Conversions!$B$3)</f>
        <v>7</v>
      </c>
      <c r="DF29" s="57">
        <f>IF(AR29&lt;0,0.01,AR29/Conversions!$B$3)</f>
        <v>7</v>
      </c>
      <c r="DG29" s="57">
        <f>IF(AS29&lt;0,0.01,AS29/Conversions!$B$3)</f>
        <v>7</v>
      </c>
      <c r="DH29" s="57">
        <f>IF(AT29&lt;0,0.01,AT29/Conversions!$B$3)</f>
        <v>7</v>
      </c>
      <c r="DI29" s="57">
        <f>IF(AU29&lt;0,0.01,AU29/Conversions!$B$3)</f>
        <v>7</v>
      </c>
      <c r="DJ29" s="57">
        <f>IF(AV29&lt;0,0.01,AV29/Conversions!$B$3)</f>
        <v>7</v>
      </c>
      <c r="DK29" s="57">
        <f>IF(AW29&lt;0,0.01,AW29/Conversions!$B$3)</f>
        <v>7</v>
      </c>
      <c r="DL29" s="57">
        <f>IF(AX29&lt;0,0.01,AX29/Conversions!$B$3)</f>
        <v>7</v>
      </c>
      <c r="DM29" s="57">
        <f>IF(AY29&lt;0,0.01,AY29/Conversions!$B$3)</f>
        <v>7</v>
      </c>
      <c r="DN29" s="57">
        <f>IF(AZ29&lt;0,0.01,AZ29/Conversions!$B$3)</f>
        <v>7</v>
      </c>
      <c r="DO29" s="57">
        <f>IF(BA29&lt;0,0.01,BA29/Conversions!$B$3)</f>
        <v>7</v>
      </c>
      <c r="DP29" s="57">
        <f>IF(BB29&lt;0,0.01,BB29/Conversions!$B$3)</f>
        <v>7</v>
      </c>
      <c r="DQ29" s="57">
        <f>IF(BC29&lt;0,0.01,BC29/Conversions!$B$3)</f>
        <v>7</v>
      </c>
      <c r="DR29" s="11">
        <v>5</v>
      </c>
    </row>
    <row r="30" spans="1:122">
      <c r="A30" s="21" t="s">
        <v>58</v>
      </c>
      <c r="B30" s="21" t="s">
        <v>32</v>
      </c>
      <c r="C30" s="20">
        <v>0</v>
      </c>
      <c r="D30" s="20">
        <v>6.1168950234650037E-13</v>
      </c>
      <c r="E30" s="20">
        <v>0</v>
      </c>
      <c r="F30" s="20">
        <v>1.2375305726580193E-12</v>
      </c>
      <c r="G30" s="20">
        <v>1.2465430128379198E-12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670.62824165265022</v>
      </c>
      <c r="O30" s="20">
        <v>1360.9670605112649</v>
      </c>
      <c r="P30" s="20">
        <v>2071.6075893503862</v>
      </c>
      <c r="Q30" s="20">
        <v>2798.4814826716083</v>
      </c>
      <c r="R30" s="20">
        <v>3551.433301940705</v>
      </c>
      <c r="S30" s="20">
        <v>4327.9910356156843</v>
      </c>
      <c r="T30" s="20">
        <v>5127.841418864461</v>
      </c>
      <c r="U30" s="20">
        <v>5951.5210864774435</v>
      </c>
      <c r="V30" s="20">
        <v>6799.5777304747971</v>
      </c>
      <c r="W30" s="20">
        <v>11508.855471342584</v>
      </c>
      <c r="X30" s="20">
        <v>11687.821759867138</v>
      </c>
      <c r="Y30" s="20">
        <v>11869.571029940824</v>
      </c>
      <c r="Z30" s="20">
        <v>12054.146557793831</v>
      </c>
      <c r="AA30" s="20">
        <v>12241.592292615263</v>
      </c>
      <c r="AB30" s="20">
        <v>12431.952867017764</v>
      </c>
      <c r="AD30" s="19">
        <v>114.78097959183674</v>
      </c>
      <c r="AE30" s="19">
        <v>114.78097959183674</v>
      </c>
      <c r="AF30" s="19">
        <v>114.78097959183674</v>
      </c>
      <c r="AG30" s="19">
        <v>114.78097959183674</v>
      </c>
      <c r="AH30" s="19">
        <v>114.78097959183674</v>
      </c>
      <c r="AI30" s="19">
        <v>114.78097959183674</v>
      </c>
      <c r="AJ30" s="19">
        <v>114.78097959183674</v>
      </c>
      <c r="AK30" s="19">
        <v>114.78097959183674</v>
      </c>
      <c r="AL30" s="19">
        <v>114.78097959183674</v>
      </c>
      <c r="AM30" s="19">
        <v>114.78097959183674</v>
      </c>
      <c r="AN30" s="19">
        <v>114.78097959183674</v>
      </c>
      <c r="AO30" s="19">
        <v>114.78097959183674</v>
      </c>
      <c r="AP30" s="19">
        <v>114.78097959183674</v>
      </c>
      <c r="AQ30" s="19">
        <v>114.78097959183674</v>
      </c>
      <c r="AR30" s="19">
        <v>114.78097959183674</v>
      </c>
      <c r="AS30" s="19">
        <v>114.78097959183674</v>
      </c>
      <c r="AT30" s="19">
        <v>114.78097959183674</v>
      </c>
      <c r="AU30" s="19">
        <v>114.78097959183674</v>
      </c>
      <c r="AV30" s="19">
        <v>114.78097959183674</v>
      </c>
      <c r="AW30" s="19">
        <v>114.78097959183674</v>
      </c>
      <c r="AX30" s="19">
        <v>114.78097959183674</v>
      </c>
      <c r="AY30" s="19">
        <v>114.78097959183674</v>
      </c>
      <c r="AZ30" s="19">
        <v>114.78097959183674</v>
      </c>
      <c r="BA30" s="19">
        <v>114.78097959183674</v>
      </c>
      <c r="BB30" s="19">
        <v>114.78097959183674</v>
      </c>
      <c r="BC30" s="19">
        <v>114.78097959183674</v>
      </c>
      <c r="BD30" s="27"/>
      <c r="BE30" s="11" t="s">
        <v>107</v>
      </c>
      <c r="BF30" s="102"/>
      <c r="BG30" s="95" t="str">
        <f>"MINBIOWOO2"&amp;BE30</f>
        <v>MINBIOWOO2_S2</v>
      </c>
      <c r="BH30" s="95" t="str">
        <f t="shared" si="9"/>
        <v>PCRW - Me</v>
      </c>
      <c r="BI30" s="95" t="s">
        <v>5</v>
      </c>
      <c r="BJ30" s="95" t="s">
        <v>7</v>
      </c>
      <c r="BK30" s="95" t="s">
        <v>1</v>
      </c>
      <c r="BL30" s="96">
        <f>E30/1000*Conversions!$B$2</f>
        <v>0</v>
      </c>
      <c r="BM30" s="96">
        <f>F30/1000*Conversions!$B$2</f>
        <v>5.1812930016045949E-17</v>
      </c>
      <c r="BN30" s="96">
        <f>G30/1000*Conversions!$B$2</f>
        <v>5.219026286149803E-17</v>
      </c>
      <c r="BO30" s="96">
        <f>H30/1000*Conversions!$B$2</f>
        <v>0</v>
      </c>
      <c r="BP30" s="96">
        <f>I30/1000*Conversions!$B$2</f>
        <v>0</v>
      </c>
      <c r="BQ30" s="96">
        <f>J30/1000*Conversions!$B$2</f>
        <v>0</v>
      </c>
      <c r="BR30" s="96">
        <f>K30/1000*Conversions!$B$2</f>
        <v>0</v>
      </c>
      <c r="BS30" s="96">
        <f>L30/1000*Conversions!$B$2</f>
        <v>0</v>
      </c>
      <c r="BT30" s="96">
        <f>M30/1000*Conversions!$B$2</f>
        <v>0</v>
      </c>
      <c r="BU30" s="96">
        <f>N30/1000*Conversions!$B$2</f>
        <v>2.807786322151316E-2</v>
      </c>
      <c r="BV30" s="96">
        <f>O30/1000*Conversions!$B$2</f>
        <v>5.6980968889485645E-2</v>
      </c>
      <c r="BW30" s="96">
        <f>P30/1000*Conversions!$B$2</f>
        <v>8.6734066550921973E-2</v>
      </c>
      <c r="BX30" s="96">
        <f>Q30/1000*Conversions!$B$2</f>
        <v>0.11716682271649489</v>
      </c>
      <c r="BY30" s="96">
        <f>SEAI!N20</f>
        <v>0</v>
      </c>
      <c r="BZ30" s="96"/>
      <c r="CA30" s="96"/>
      <c r="CB30" s="96"/>
      <c r="CC30" s="96"/>
      <c r="CD30" s="96">
        <f>SEAI!O20</f>
        <v>0.19440000000000002</v>
      </c>
      <c r="CE30" s="96"/>
      <c r="CF30" s="96"/>
      <c r="CG30" s="96"/>
      <c r="CH30" s="96"/>
      <c r="CI30" s="96">
        <f>SEAI!P20</f>
        <v>0.432</v>
      </c>
      <c r="CJ30" s="96">
        <f>SEAI!S20</f>
        <v>0.49319999999999997</v>
      </c>
      <c r="CK30" s="95">
        <v>5</v>
      </c>
      <c r="CL30" s="95"/>
      <c r="CM30" s="95"/>
      <c r="CN30" s="11" t="str">
        <f t="shared" si="6"/>
        <v>MINBIOWOO2_S2</v>
      </c>
      <c r="CO30" s="11" t="str">
        <f t="shared" si="7"/>
        <v>PCRW - Me</v>
      </c>
      <c r="CP30" t="s">
        <v>6</v>
      </c>
      <c r="CQ30" t="s">
        <v>128</v>
      </c>
      <c r="CR30" s="11" t="str">
        <f t="shared" si="8"/>
        <v>BIOWOO</v>
      </c>
      <c r="CS30" s="11" t="s">
        <v>103</v>
      </c>
      <c r="CT30" s="96">
        <f>SEAI!$L$20</f>
        <v>0</v>
      </c>
      <c r="CU30" s="96">
        <f>SEAI!$L$20</f>
        <v>0</v>
      </c>
      <c r="CV30" s="96">
        <f>SEAI!$L$20</f>
        <v>0</v>
      </c>
      <c r="CW30" s="96">
        <f>SEAI!$L$20</f>
        <v>0</v>
      </c>
      <c r="CX30" s="96">
        <f>SEAI!$L$20</f>
        <v>0</v>
      </c>
      <c r="CY30" s="96">
        <f>SEAI!$L$20</f>
        <v>0</v>
      </c>
      <c r="CZ30" s="96">
        <f>SEAI!$L$20</f>
        <v>0</v>
      </c>
      <c r="DA30" s="96">
        <f>SEAI!$L$20</f>
        <v>0</v>
      </c>
      <c r="DB30" s="96">
        <f>SEAI!$L$20</f>
        <v>0</v>
      </c>
      <c r="DC30" s="96">
        <f>SEAI!$L$20</f>
        <v>0</v>
      </c>
      <c r="DD30" s="96">
        <f>SEAI!$L$20</f>
        <v>0</v>
      </c>
      <c r="DE30" s="96">
        <f>SEAI!$L$20</f>
        <v>0</v>
      </c>
      <c r="DF30" s="96">
        <f>SEAI!$L$20</f>
        <v>0</v>
      </c>
      <c r="DG30" s="96">
        <f>SEAI!$L$20</f>
        <v>0</v>
      </c>
      <c r="DH30" s="96">
        <f>SEAI!$L$20</f>
        <v>0</v>
      </c>
      <c r="DI30" s="96">
        <f>SEAI!$L$20</f>
        <v>0</v>
      </c>
      <c r="DJ30" s="96">
        <f>SEAI!$L$20</f>
        <v>0</v>
      </c>
      <c r="DK30" s="96">
        <f>SEAI!$L$20</f>
        <v>0</v>
      </c>
      <c r="DL30" s="96">
        <f>SEAI!$L$20</f>
        <v>0</v>
      </c>
      <c r="DM30" s="96">
        <f>SEAI!$L$20</f>
        <v>0</v>
      </c>
      <c r="DN30" s="96">
        <f>SEAI!$L$20</f>
        <v>0</v>
      </c>
      <c r="DO30" s="96">
        <f>SEAI!$L$20</f>
        <v>0</v>
      </c>
      <c r="DP30" s="96">
        <f>SEAI!$L$20</f>
        <v>0</v>
      </c>
      <c r="DQ30" s="96">
        <f>SEAI!$L$20</f>
        <v>0</v>
      </c>
      <c r="DR30" s="95">
        <v>5</v>
      </c>
    </row>
    <row r="31" spans="1:122">
      <c r="A31" s="21" t="s">
        <v>59</v>
      </c>
      <c r="B31" s="21" t="s">
        <v>34</v>
      </c>
      <c r="C31" s="20">
        <v>0</v>
      </c>
      <c r="D31" s="20">
        <v>0</v>
      </c>
      <c r="E31" s="20">
        <v>48000.202021489793</v>
      </c>
      <c r="F31" s="20">
        <v>86247.485865028444</v>
      </c>
      <c r="G31" s="20">
        <v>78917.874934318301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/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D31" s="19">
        <v>-510</v>
      </c>
      <c r="AE31" s="19">
        <v>-510</v>
      </c>
      <c r="AF31" s="19">
        <v>-510</v>
      </c>
      <c r="AG31" s="19">
        <v>-510</v>
      </c>
      <c r="AH31" s="19">
        <v>-510</v>
      </c>
      <c r="AI31" s="19">
        <v>-510</v>
      </c>
      <c r="AJ31" s="19">
        <v>-510</v>
      </c>
      <c r="AK31" s="19">
        <v>-510</v>
      </c>
      <c r="AL31" s="19">
        <v>-510</v>
      </c>
      <c r="AM31" s="19">
        <v>-510</v>
      </c>
      <c r="AN31" s="19">
        <v>-510</v>
      </c>
      <c r="AO31" s="19">
        <v>-510</v>
      </c>
      <c r="AP31" s="19">
        <v>-510</v>
      </c>
      <c r="AQ31" s="19">
        <v>-510</v>
      </c>
      <c r="AR31" s="19">
        <v>-510</v>
      </c>
      <c r="AS31" s="19">
        <v>-510</v>
      </c>
      <c r="AT31" s="19">
        <v>-510</v>
      </c>
      <c r="AU31" s="19">
        <v>-510</v>
      </c>
      <c r="AV31" s="19">
        <v>-510</v>
      </c>
      <c r="AW31" s="19">
        <v>-510</v>
      </c>
      <c r="AX31" s="19">
        <v>-510</v>
      </c>
      <c r="AY31" s="19">
        <v>-510</v>
      </c>
      <c r="AZ31" s="19">
        <v>-510</v>
      </c>
      <c r="BA31" s="19">
        <v>-510</v>
      </c>
      <c r="BB31" s="19">
        <v>-510</v>
      </c>
      <c r="BC31" s="19">
        <v>-510</v>
      </c>
      <c r="BD31" s="27"/>
      <c r="BE31" s="11" t="s">
        <v>107</v>
      </c>
      <c r="BF31" s="103"/>
      <c r="BG31" s="95" t="str">
        <f>"MINBIOMSW1"&amp;BE31</f>
        <v>MINBIOMSW1_S2</v>
      </c>
      <c r="BH31" s="95" t="str">
        <f t="shared" si="9"/>
        <v>Solid BMSW - Me</v>
      </c>
      <c r="BI31" s="95" t="s">
        <v>5</v>
      </c>
      <c r="BJ31" s="95" t="s">
        <v>10</v>
      </c>
      <c r="BK31" s="95" t="s">
        <v>1</v>
      </c>
      <c r="BL31" s="96">
        <f>E31/1000*Conversions!$B$2</f>
        <v>2.0096724582357348</v>
      </c>
      <c r="BM31" s="96">
        <f>F31/1000*Conversions!$B$2</f>
        <v>3.6110097381970108</v>
      </c>
      <c r="BN31" s="96">
        <f>G31/1000*Conversions!$B$2</f>
        <v>3.3041335877500391</v>
      </c>
      <c r="BO31" s="96">
        <f>+BN31</f>
        <v>3.3041335877500391</v>
      </c>
      <c r="BP31" s="96">
        <f t="shared" ref="BP31:BX31" si="10">+BO31</f>
        <v>3.3041335877500391</v>
      </c>
      <c r="BQ31" s="96">
        <f t="shared" si="10"/>
        <v>3.3041335877500391</v>
      </c>
      <c r="BR31" s="96">
        <f t="shared" si="10"/>
        <v>3.3041335877500391</v>
      </c>
      <c r="BS31" s="96">
        <f t="shared" si="10"/>
        <v>3.3041335877500391</v>
      </c>
      <c r="BT31" s="96">
        <f t="shared" si="10"/>
        <v>3.3041335877500391</v>
      </c>
      <c r="BU31" s="96">
        <f t="shared" si="10"/>
        <v>3.3041335877500391</v>
      </c>
      <c r="BV31" s="96">
        <f t="shared" si="10"/>
        <v>3.3041335877500391</v>
      </c>
      <c r="BW31" s="96">
        <f t="shared" si="10"/>
        <v>3.3041335877500391</v>
      </c>
      <c r="BX31" s="96">
        <f t="shared" si="10"/>
        <v>3.3041335877500391</v>
      </c>
      <c r="BY31" s="96">
        <f>SEAI!N24</f>
        <v>0.24840000000000001</v>
      </c>
      <c r="BZ31" s="96"/>
      <c r="CA31" s="96"/>
      <c r="CB31" s="96"/>
      <c r="CC31" s="96"/>
      <c r="CD31" s="96">
        <f>SEAI!O24</f>
        <v>0.33119999999999999</v>
      </c>
      <c r="CE31" s="96"/>
      <c r="CF31" s="96"/>
      <c r="CG31" s="96"/>
      <c r="CH31" s="96"/>
      <c r="CI31" s="96">
        <f>SEAI!P24</f>
        <v>0.42480000000000001</v>
      </c>
      <c r="CJ31" s="96">
        <f>SEAI!S24</f>
        <v>0.48240000000000005</v>
      </c>
      <c r="CK31" s="95">
        <v>5</v>
      </c>
      <c r="CL31" s="95"/>
      <c r="CM31" s="95"/>
      <c r="CN31" s="11" t="str">
        <f t="shared" si="6"/>
        <v>MINBIOMSW1_S2</v>
      </c>
      <c r="CO31" s="11" t="str">
        <f t="shared" si="7"/>
        <v>Solid BMSW - Me</v>
      </c>
      <c r="CP31" t="s">
        <v>6</v>
      </c>
      <c r="CQ31" t="s">
        <v>128</v>
      </c>
      <c r="CR31" s="11" t="str">
        <f t="shared" si="8"/>
        <v>BIOMUN</v>
      </c>
      <c r="CS31" s="11" t="s">
        <v>103</v>
      </c>
      <c r="CT31" s="96">
        <f>SEAI!$L$24</f>
        <v>-10</v>
      </c>
      <c r="CU31" s="96">
        <f>SEAI!$L$24</f>
        <v>-10</v>
      </c>
      <c r="CV31" s="96">
        <f>SEAI!$L$24</f>
        <v>-10</v>
      </c>
      <c r="CW31" s="96">
        <f>SEAI!$L$24</f>
        <v>-10</v>
      </c>
      <c r="CX31" s="96">
        <f>SEAI!$L$24</f>
        <v>-10</v>
      </c>
      <c r="CY31" s="96">
        <f>SEAI!$L$24</f>
        <v>-10</v>
      </c>
      <c r="CZ31" s="96">
        <f>SEAI!$L$24</f>
        <v>-10</v>
      </c>
      <c r="DA31" s="96">
        <f>SEAI!$L$24</f>
        <v>-10</v>
      </c>
      <c r="DB31" s="96">
        <f>SEAI!$L$24</f>
        <v>-10</v>
      </c>
      <c r="DC31" s="96">
        <f>SEAI!$L$24</f>
        <v>-10</v>
      </c>
      <c r="DD31" s="96">
        <f>SEAI!$L$24</f>
        <v>-10</v>
      </c>
      <c r="DE31" s="96">
        <f>SEAI!$L$24</f>
        <v>-10</v>
      </c>
      <c r="DF31" s="96">
        <f>SEAI!$L$24</f>
        <v>-10</v>
      </c>
      <c r="DG31" s="96">
        <f>SEAI!$L$24</f>
        <v>-10</v>
      </c>
      <c r="DH31" s="96">
        <f>SEAI!$L$24</f>
        <v>-10</v>
      </c>
      <c r="DI31" s="96">
        <f>SEAI!$L$24</f>
        <v>-10</v>
      </c>
      <c r="DJ31" s="96">
        <f>SEAI!$L$24</f>
        <v>-10</v>
      </c>
      <c r="DK31" s="96">
        <f>SEAI!$L$24</f>
        <v>-10</v>
      </c>
      <c r="DL31" s="96">
        <f>SEAI!$L$24</f>
        <v>-10</v>
      </c>
      <c r="DM31" s="96">
        <f>SEAI!$L$24</f>
        <v>-10</v>
      </c>
      <c r="DN31" s="96">
        <f>SEAI!$L$24</f>
        <v>-10</v>
      </c>
      <c r="DO31" s="96">
        <f>SEAI!$L$24</f>
        <v>-10</v>
      </c>
      <c r="DP31" s="96">
        <f>SEAI!$L$24</f>
        <v>-10</v>
      </c>
      <c r="DQ31" s="96">
        <f>SEAI!$L$24</f>
        <v>-10</v>
      </c>
      <c r="DR31" s="95">
        <v>5</v>
      </c>
    </row>
    <row r="32" spans="1:122">
      <c r="A32" s="21" t="s">
        <v>60</v>
      </c>
      <c r="B32" s="21" t="s">
        <v>36</v>
      </c>
      <c r="C32" s="20">
        <v>14090.287346424771</v>
      </c>
      <c r="D32" s="20">
        <v>13987.531248549963</v>
      </c>
      <c r="E32" s="20">
        <v>14529.937880199088</v>
      </c>
      <c r="F32" s="20">
        <v>14448.933380722456</v>
      </c>
      <c r="G32" s="20">
        <v>14367.92888124582</v>
      </c>
      <c r="H32" s="20">
        <v>14286.924381769188</v>
      </c>
      <c r="I32" s="20">
        <v>14279.122199580697</v>
      </c>
      <c r="J32" s="20">
        <v>14178.510497163808</v>
      </c>
      <c r="K32" s="20">
        <v>14258.907330232469</v>
      </c>
      <c r="L32" s="20">
        <v>14323.564307244473</v>
      </c>
      <c r="M32" s="20">
        <v>14377.129117005928</v>
      </c>
      <c r="N32" s="20">
        <v>14421.106063980384</v>
      </c>
      <c r="O32" s="20">
        <v>14468.043714264462</v>
      </c>
      <c r="P32" s="20">
        <v>14503.530998605209</v>
      </c>
      <c r="Q32" s="20">
        <v>14516.46618329937</v>
      </c>
      <c r="R32" s="20">
        <v>14511.162647093242</v>
      </c>
      <c r="S32" s="20">
        <v>14477.023010254552</v>
      </c>
      <c r="T32" s="20">
        <v>14421.996366719515</v>
      </c>
      <c r="U32" s="20">
        <v>14351.187368433613</v>
      </c>
      <c r="V32" s="20">
        <v>14268.420076520351</v>
      </c>
      <c r="W32" s="20">
        <v>14177.061030327872</v>
      </c>
      <c r="X32" s="20">
        <v>14080.719040872107</v>
      </c>
      <c r="Y32" s="20">
        <v>13981.102786785448</v>
      </c>
      <c r="Z32" s="20">
        <v>13879.505981896049</v>
      </c>
      <c r="AA32" s="20">
        <v>13777.749966480151</v>
      </c>
      <c r="AB32" s="20">
        <v>13672.95446589003</v>
      </c>
      <c r="AD32" s="19">
        <v>425.98255813953489</v>
      </c>
      <c r="AE32" s="19">
        <v>425.98255813953489</v>
      </c>
      <c r="AF32" s="19">
        <v>425.98255813953489</v>
      </c>
      <c r="AG32" s="19">
        <v>425.98255813953489</v>
      </c>
      <c r="AH32" s="19">
        <v>425.98255813953489</v>
      </c>
      <c r="AI32" s="19">
        <v>425.98255813953489</v>
      </c>
      <c r="AJ32" s="19">
        <v>425.98255813953489</v>
      </c>
      <c r="AK32" s="19">
        <v>425.98255813953489</v>
      </c>
      <c r="AL32" s="19">
        <v>425.98255813953489</v>
      </c>
      <c r="AM32" s="19">
        <v>425.98255813953489</v>
      </c>
      <c r="AN32" s="19">
        <v>425.98255813953489</v>
      </c>
      <c r="AO32" s="19">
        <v>425.98255813953489</v>
      </c>
      <c r="AP32" s="19">
        <v>425.98255813953489</v>
      </c>
      <c r="AQ32" s="19">
        <v>425.98255813953489</v>
      </c>
      <c r="AR32" s="19">
        <v>425.98255813953489</v>
      </c>
      <c r="AS32" s="19">
        <v>425.98255813953489</v>
      </c>
      <c r="AT32" s="19">
        <v>425.98255813953489</v>
      </c>
      <c r="AU32" s="19">
        <v>425.98255813953489</v>
      </c>
      <c r="AV32" s="19">
        <v>425.98255813953489</v>
      </c>
      <c r="AW32" s="19">
        <v>425.98255813953489</v>
      </c>
      <c r="AX32" s="19">
        <v>425.98255813953489</v>
      </c>
      <c r="AY32" s="19">
        <v>425.98255813953489</v>
      </c>
      <c r="AZ32" s="19">
        <v>425.98255813953489</v>
      </c>
      <c r="BA32" s="19">
        <v>425.98255813953489</v>
      </c>
      <c r="BB32" s="19">
        <v>425.98255813953489</v>
      </c>
      <c r="BC32" s="19">
        <v>425.98255813953489</v>
      </c>
      <c r="BD32" s="27"/>
      <c r="BE32" s="11" t="s">
        <v>107</v>
      </c>
      <c r="BF32" s="102"/>
      <c r="BG32" s="95" t="str">
        <f>"MINBIOTLW"&amp;BE32</f>
        <v>MINBIOTLW_S2</v>
      </c>
      <c r="BH32" s="95" t="str">
        <f t="shared" si="9"/>
        <v>Tallow - Me</v>
      </c>
      <c r="BI32" s="95" t="s">
        <v>5</v>
      </c>
      <c r="BJ32" s="95" t="s">
        <v>7</v>
      </c>
      <c r="BK32" s="95" t="s">
        <v>1</v>
      </c>
      <c r="BL32" s="96">
        <f>E32/1000*Conversions!$B$2</f>
        <v>0.60833943916817546</v>
      </c>
      <c r="BM32" s="96">
        <f>F32/1000*Conversions!$B$2</f>
        <v>0.60494794278408781</v>
      </c>
      <c r="BN32" s="96">
        <f>G32/1000*Conversions!$B$2</f>
        <v>0.60155644640000006</v>
      </c>
      <c r="BO32" s="96">
        <f>H32/1000*Conversions!$B$2</f>
        <v>0.59816495001591241</v>
      </c>
      <c r="BP32" s="96">
        <f>I32/1000*Conversions!$B$2</f>
        <v>0.59783828825204466</v>
      </c>
      <c r="BQ32" s="96">
        <f>J32/1000*Conversions!$B$2</f>
        <v>0.59362587749525431</v>
      </c>
      <c r="BR32" s="96">
        <f>K32/1000*Conversions!$B$2</f>
        <v>0.59699193210217305</v>
      </c>
      <c r="BS32" s="96">
        <f>L32/1000*Conversions!$B$2</f>
        <v>0.59969899041571162</v>
      </c>
      <c r="BT32" s="96">
        <f>M32/1000*Conversions!$B$2</f>
        <v>0.60194164187080423</v>
      </c>
      <c r="BU32" s="96">
        <f>N32/1000*Conversions!$B$2</f>
        <v>0.6037828686867307</v>
      </c>
      <c r="BV32" s="96">
        <f>O32/1000*Conversions!$B$2</f>
        <v>0.6057480542288245</v>
      </c>
      <c r="BW32" s="96">
        <f>BX32</f>
        <v>0.64080000000000004</v>
      </c>
      <c r="BX32" s="96">
        <f t="shared" ref="BX32" si="11">BY32</f>
        <v>0.64080000000000004</v>
      </c>
      <c r="BY32" s="96">
        <f>SEAI!N29</f>
        <v>0.64080000000000004</v>
      </c>
      <c r="BZ32" s="96"/>
      <c r="CA32" s="96"/>
      <c r="CB32" s="96"/>
      <c r="CC32" s="96"/>
      <c r="CD32" s="96">
        <f>SEAI!O29</f>
        <v>0.6372000000000001</v>
      </c>
      <c r="CE32" s="96"/>
      <c r="CF32" s="96"/>
      <c r="CG32" s="96"/>
      <c r="CH32" s="96"/>
      <c r="CI32" s="96">
        <f>SEAI!P29</f>
        <v>0.6372000000000001</v>
      </c>
      <c r="CJ32" s="96">
        <f>SEAI!S29</f>
        <v>0.6372000000000001</v>
      </c>
      <c r="CK32" s="95">
        <v>5</v>
      </c>
      <c r="CL32" s="95"/>
      <c r="CM32" s="95"/>
      <c r="CN32" s="11" t="str">
        <f t="shared" si="6"/>
        <v>MINBIOTLW_S2</v>
      </c>
      <c r="CO32" s="11" t="str">
        <f t="shared" si="7"/>
        <v>Tallow - Me</v>
      </c>
      <c r="CP32" t="s">
        <v>6</v>
      </c>
      <c r="CQ32" t="s">
        <v>128</v>
      </c>
      <c r="CR32" s="11" t="str">
        <f t="shared" si="8"/>
        <v>BIOWOO</v>
      </c>
      <c r="CS32" s="11" t="s">
        <v>103</v>
      </c>
      <c r="CT32" s="96">
        <f>SEAI!$L$29</f>
        <v>10.277777777777777</v>
      </c>
      <c r="CU32" s="96">
        <f>SEAI!$L$29</f>
        <v>10.277777777777777</v>
      </c>
      <c r="CV32" s="96">
        <f>SEAI!$L$29</f>
        <v>10.277777777777777</v>
      </c>
      <c r="CW32" s="96">
        <f>SEAI!$L$29</f>
        <v>10.277777777777777</v>
      </c>
      <c r="CX32" s="96">
        <f>SEAI!$L$29</f>
        <v>10.277777777777777</v>
      </c>
      <c r="CY32" s="96">
        <f>SEAI!$L$29</f>
        <v>10.277777777777777</v>
      </c>
      <c r="CZ32" s="96">
        <f>SEAI!$L$29</f>
        <v>10.277777777777777</v>
      </c>
      <c r="DA32" s="96">
        <f>SEAI!$L$29</f>
        <v>10.277777777777777</v>
      </c>
      <c r="DB32" s="96">
        <f>SEAI!$L$29</f>
        <v>10.277777777777777</v>
      </c>
      <c r="DC32" s="96">
        <f>SEAI!$L$29</f>
        <v>10.277777777777777</v>
      </c>
      <c r="DD32" s="96">
        <f>SEAI!$L$29</f>
        <v>10.277777777777777</v>
      </c>
      <c r="DE32" s="96">
        <f>SEAI!$L$29</f>
        <v>10.277777777777777</v>
      </c>
      <c r="DF32" s="96">
        <f>SEAI!$L$29</f>
        <v>10.277777777777777</v>
      </c>
      <c r="DG32" s="96">
        <f>SEAI!$L$29</f>
        <v>10.277777777777777</v>
      </c>
      <c r="DH32" s="96">
        <f>SEAI!$L$29</f>
        <v>10.277777777777777</v>
      </c>
      <c r="DI32" s="96">
        <f>SEAI!$L$29</f>
        <v>10.277777777777777</v>
      </c>
      <c r="DJ32" s="96">
        <f>SEAI!$L$29</f>
        <v>10.277777777777777</v>
      </c>
      <c r="DK32" s="96">
        <f>SEAI!$L$29</f>
        <v>10.277777777777777</v>
      </c>
      <c r="DL32" s="96">
        <f>SEAI!$L$29</f>
        <v>10.277777777777777</v>
      </c>
      <c r="DM32" s="96">
        <f>SEAI!$L$29</f>
        <v>10.277777777777777</v>
      </c>
      <c r="DN32" s="96">
        <f>SEAI!$L$29</f>
        <v>10.277777777777777</v>
      </c>
      <c r="DO32" s="96">
        <f>SEAI!$L$29</f>
        <v>10.277777777777777</v>
      </c>
      <c r="DP32" s="96">
        <f>SEAI!$L$29</f>
        <v>10.277777777777777</v>
      </c>
      <c r="DQ32" s="96">
        <f>SEAI!$L$29</f>
        <v>10.277777777777777</v>
      </c>
      <c r="DR32" s="95">
        <v>5</v>
      </c>
    </row>
    <row r="33" spans="1:122">
      <c r="A33" s="21" t="s">
        <v>61</v>
      </c>
      <c r="B33" s="21" t="s">
        <v>21</v>
      </c>
      <c r="C33" s="20">
        <v>3807.4402407566636</v>
      </c>
      <c r="D33" s="20">
        <v>3933.6956147893375</v>
      </c>
      <c r="E33" s="20">
        <v>3944.2269991401549</v>
      </c>
      <c r="F33" s="20">
        <v>3958.650902837489</v>
      </c>
      <c r="G33" s="20">
        <v>3978.0077386070511</v>
      </c>
      <c r="H33" s="20">
        <v>4001.8521066208082</v>
      </c>
      <c r="I33" s="20">
        <v>4029.6509028374894</v>
      </c>
      <c r="J33" s="20">
        <v>4059.5288048151333</v>
      </c>
      <c r="K33" s="20">
        <v>4092.516766981943</v>
      </c>
      <c r="L33" s="20">
        <v>4125.5090283748923</v>
      </c>
      <c r="M33" s="20">
        <v>4158.5700773860699</v>
      </c>
      <c r="N33" s="20">
        <v>4191.8503869303522</v>
      </c>
      <c r="O33" s="20">
        <v>4223.4058469475494</v>
      </c>
      <c r="P33" s="20">
        <v>4253.4058469475494</v>
      </c>
      <c r="Q33" s="20">
        <v>4281.9613069647467</v>
      </c>
      <c r="R33" s="20">
        <v>4309.2476354256232</v>
      </c>
      <c r="S33" s="20">
        <v>4335.4221840068794</v>
      </c>
      <c r="T33" s="20">
        <v>4360.5803955288047</v>
      </c>
      <c r="U33" s="20">
        <v>4385.4393809114363</v>
      </c>
      <c r="V33" s="20">
        <v>4410.2674118658651</v>
      </c>
      <c r="W33" s="20">
        <v>4435.2570937231303</v>
      </c>
      <c r="X33" s="20">
        <v>4460.3938091143591</v>
      </c>
      <c r="Y33" s="20">
        <v>4485.6380051590713</v>
      </c>
      <c r="Z33" s="20">
        <v>4511.0765262252798</v>
      </c>
      <c r="AA33" s="20">
        <v>4536.8598452278593</v>
      </c>
      <c r="AB33" s="20">
        <v>4563.0000000000009</v>
      </c>
      <c r="AD33" s="19">
        <v>937.37800000000004</v>
      </c>
      <c r="AE33" s="19">
        <v>937.37800000000004</v>
      </c>
      <c r="AF33" s="19">
        <v>937.37800000000004</v>
      </c>
      <c r="AG33" s="19">
        <v>937.37800000000004</v>
      </c>
      <c r="AH33" s="19">
        <v>937.37800000000004</v>
      </c>
      <c r="AI33" s="19">
        <v>937.37800000000004</v>
      </c>
      <c r="AJ33" s="19">
        <v>937.37800000000004</v>
      </c>
      <c r="AK33" s="19">
        <v>937.37800000000004</v>
      </c>
      <c r="AL33" s="19">
        <v>937.37800000000004</v>
      </c>
      <c r="AM33" s="19">
        <v>937.37800000000004</v>
      </c>
      <c r="AN33" s="19">
        <v>937.37800000000004</v>
      </c>
      <c r="AO33" s="19">
        <v>937.37800000000004</v>
      </c>
      <c r="AP33" s="19">
        <v>937.37800000000004</v>
      </c>
      <c r="AQ33" s="19">
        <v>937.37800000000004</v>
      </c>
      <c r="AR33" s="19">
        <v>937.37800000000004</v>
      </c>
      <c r="AS33" s="19">
        <v>937.37800000000004</v>
      </c>
      <c r="AT33" s="19">
        <v>937.37800000000004</v>
      </c>
      <c r="AU33" s="19">
        <v>937.37800000000004</v>
      </c>
      <c r="AV33" s="19">
        <v>937.37800000000004</v>
      </c>
      <c r="AW33" s="19">
        <v>937.37800000000004</v>
      </c>
      <c r="AX33" s="19">
        <v>937.37800000000004</v>
      </c>
      <c r="AY33" s="19">
        <v>937.37800000000004</v>
      </c>
      <c r="AZ33" s="19">
        <v>937.37800000000004</v>
      </c>
      <c r="BA33" s="19">
        <v>937.37800000000004</v>
      </c>
      <c r="BB33" s="19">
        <v>937.37800000000004</v>
      </c>
      <c r="BC33" s="19">
        <v>937.37800000000004</v>
      </c>
      <c r="BD33" s="27"/>
      <c r="BE33" s="11" t="s">
        <v>107</v>
      </c>
      <c r="BF33" s="102"/>
      <c r="BG33" s="95" t="str">
        <f>"MINBIORVO"&amp;BE33</f>
        <v>MINBIORVO_S2</v>
      </c>
      <c r="BH33" s="95" t="str">
        <f t="shared" si="9"/>
        <v>RVO - Me</v>
      </c>
      <c r="BI33" s="95" t="s">
        <v>5</v>
      </c>
      <c r="BJ33" s="95" t="s">
        <v>8</v>
      </c>
      <c r="BK33" s="95" t="s">
        <v>1</v>
      </c>
      <c r="BL33" s="96">
        <f>E33/1000*Conversions!$B$2</f>
        <v>0.16513689600000003</v>
      </c>
      <c r="BM33" s="96">
        <f>F33/1000*Conversions!$B$2</f>
        <v>0.165740796</v>
      </c>
      <c r="BN33" s="96">
        <f>G33/1000*Conversions!$B$2</f>
        <v>0.16655122800000002</v>
      </c>
      <c r="BO33" s="96">
        <f>H33/1000*Conversions!$B$2</f>
        <v>0.16754954400000002</v>
      </c>
      <c r="BP33" s="96">
        <f>I33/1000*Conversions!$B$2</f>
        <v>0.16871342400000003</v>
      </c>
      <c r="BQ33" s="96">
        <f>J33/1000*Conversions!$B$2</f>
        <v>0.16996435199999999</v>
      </c>
      <c r="BR33" s="96">
        <f>K33/1000*Conversions!$B$2</f>
        <v>0.17134549199999999</v>
      </c>
      <c r="BS33" s="96">
        <f>L33/1000*Conversions!$B$2</f>
        <v>0.17272681199999998</v>
      </c>
      <c r="BT33" s="96">
        <f>M33/1000*Conversions!$B$2</f>
        <v>0.17411101199999998</v>
      </c>
      <c r="BU33" s="96">
        <f>N33/1000*Conversions!$B$2</f>
        <v>0.17550439200000001</v>
      </c>
      <c r="BV33" s="96">
        <f>O33/1000*Conversions!$B$2</f>
        <v>0.17682555599999999</v>
      </c>
      <c r="BW33" s="96">
        <f t="shared" ref="BW33:BX33" si="12">BX33</f>
        <v>0.18720000000000001</v>
      </c>
      <c r="BX33" s="96">
        <f t="shared" si="12"/>
        <v>0.18720000000000001</v>
      </c>
      <c r="BY33" s="96">
        <f>SEAI!N27</f>
        <v>0.18720000000000001</v>
      </c>
      <c r="BZ33" s="96"/>
      <c r="CA33" s="96"/>
      <c r="CB33" s="96"/>
      <c r="CC33" s="96"/>
      <c r="CD33" s="96">
        <f>SEAI!O27</f>
        <v>0.19440000000000002</v>
      </c>
      <c r="CE33" s="96"/>
      <c r="CF33" s="96"/>
      <c r="CG33" s="96"/>
      <c r="CH33" s="96"/>
      <c r="CI33" s="96">
        <f>SEAI!P27</f>
        <v>0.19800000000000001</v>
      </c>
      <c r="CJ33" s="96">
        <f>SEAI!S27</f>
        <v>0.216</v>
      </c>
      <c r="CK33" s="95">
        <v>5</v>
      </c>
      <c r="CL33" s="95"/>
      <c r="CM33" s="95"/>
      <c r="CN33" s="11" t="str">
        <f t="shared" si="6"/>
        <v>MINBIORVO_S2</v>
      </c>
      <c r="CO33" s="11" t="str">
        <f t="shared" si="7"/>
        <v>RVO - Me</v>
      </c>
      <c r="CP33" t="s">
        <v>6</v>
      </c>
      <c r="CQ33" t="s">
        <v>128</v>
      </c>
      <c r="CR33" s="11" t="str">
        <f t="shared" si="8"/>
        <v>BIORPS</v>
      </c>
      <c r="CS33" s="11" t="s">
        <v>103</v>
      </c>
      <c r="CT33" s="96">
        <f>SEAI!$L$27</f>
        <v>22.5</v>
      </c>
      <c r="CU33" s="96">
        <f>SEAI!$L$27</f>
        <v>22.5</v>
      </c>
      <c r="CV33" s="96">
        <f>SEAI!$L$27</f>
        <v>22.5</v>
      </c>
      <c r="CW33" s="96">
        <f>SEAI!$L$27</f>
        <v>22.5</v>
      </c>
      <c r="CX33" s="96">
        <f>SEAI!$L$27</f>
        <v>22.5</v>
      </c>
      <c r="CY33" s="96">
        <f>SEAI!$L$27</f>
        <v>22.5</v>
      </c>
      <c r="CZ33" s="96">
        <f>SEAI!$L$27</f>
        <v>22.5</v>
      </c>
      <c r="DA33" s="96">
        <f>SEAI!$L$27</f>
        <v>22.5</v>
      </c>
      <c r="DB33" s="96">
        <f>SEAI!$L$27</f>
        <v>22.5</v>
      </c>
      <c r="DC33" s="96">
        <f>SEAI!$L$27</f>
        <v>22.5</v>
      </c>
      <c r="DD33" s="96">
        <f>SEAI!$L$27</f>
        <v>22.5</v>
      </c>
      <c r="DE33" s="96">
        <f>SEAI!$L$27</f>
        <v>22.5</v>
      </c>
      <c r="DF33" s="96">
        <f>SEAI!$L$27</f>
        <v>22.5</v>
      </c>
      <c r="DG33" s="96">
        <f>SEAI!$L$27</f>
        <v>22.5</v>
      </c>
      <c r="DH33" s="96">
        <f>SEAI!$L$27</f>
        <v>22.5</v>
      </c>
      <c r="DI33" s="96">
        <f>SEAI!$L$27</f>
        <v>22.5</v>
      </c>
      <c r="DJ33" s="96">
        <f>SEAI!$L$27</f>
        <v>22.5</v>
      </c>
      <c r="DK33" s="96">
        <f>SEAI!$L$27</f>
        <v>22.5</v>
      </c>
      <c r="DL33" s="96">
        <f>SEAI!$L$27</f>
        <v>22.5</v>
      </c>
      <c r="DM33" s="96">
        <f>SEAI!$L$27</f>
        <v>22.5</v>
      </c>
      <c r="DN33" s="96">
        <f>SEAI!$L$27</f>
        <v>22.5</v>
      </c>
      <c r="DO33" s="96">
        <f>SEAI!$L$27</f>
        <v>22.5</v>
      </c>
      <c r="DP33" s="96">
        <f>SEAI!$L$27</f>
        <v>22.5</v>
      </c>
      <c r="DQ33" s="96">
        <f>SEAI!$L$27</f>
        <v>22.5</v>
      </c>
      <c r="DR33" s="11">
        <v>5</v>
      </c>
    </row>
    <row r="34" spans="1:122">
      <c r="A34" s="21" t="s">
        <v>62</v>
      </c>
      <c r="B34" s="21" t="s">
        <v>39</v>
      </c>
      <c r="C34" s="20">
        <v>19877.584401730022</v>
      </c>
      <c r="D34" s="20">
        <v>33297.20361937087</v>
      </c>
      <c r="E34" s="20">
        <v>42294.059645239271</v>
      </c>
      <c r="F34" s="20">
        <v>26696.007488193129</v>
      </c>
      <c r="G34" s="20">
        <v>31695.821123024885</v>
      </c>
      <c r="H34" s="20">
        <v>30429.330355989376</v>
      </c>
      <c r="I34" s="20">
        <v>32820.417374988399</v>
      </c>
      <c r="J34" s="20">
        <v>40315.013851697309</v>
      </c>
      <c r="K34" s="20">
        <v>43824.728582587202</v>
      </c>
      <c r="L34" s="20">
        <v>47379.790964329164</v>
      </c>
      <c r="M34" s="20">
        <v>50770.404721138133</v>
      </c>
      <c r="N34" s="20">
        <v>53711.995117549639</v>
      </c>
      <c r="O34" s="20">
        <v>56160.050577085509</v>
      </c>
      <c r="P34" s="20">
        <v>58363.991645083879</v>
      </c>
      <c r="Q34" s="20">
        <v>60692.773688935791</v>
      </c>
      <c r="R34" s="20">
        <v>61828.864994887706</v>
      </c>
      <c r="S34" s="20">
        <v>60650.339062160638</v>
      </c>
      <c r="T34" s="20">
        <v>62181.707279342976</v>
      </c>
      <c r="U34" s="20">
        <v>63899.316050953326</v>
      </c>
      <c r="V34" s="20">
        <v>65761.300961056389</v>
      </c>
      <c r="W34" s="20">
        <v>67731.080492862195</v>
      </c>
      <c r="X34" s="20">
        <v>69770.363329893866</v>
      </c>
      <c r="Y34" s="20">
        <v>71851.708075163304</v>
      </c>
      <c r="Z34" s="20">
        <v>73938.39954663525</v>
      </c>
      <c r="AA34" s="20">
        <v>76009.557152348687</v>
      </c>
      <c r="AB34" s="20">
        <v>78125.135334529754</v>
      </c>
      <c r="AD34" s="19">
        <v>177.39401048184666</v>
      </c>
      <c r="AE34" s="19">
        <v>177.39401048184666</v>
      </c>
      <c r="AF34" s="19">
        <v>177.39401048184664</v>
      </c>
      <c r="AG34" s="19">
        <v>177.39401048184664</v>
      </c>
      <c r="AH34" s="19">
        <v>177.39401048184666</v>
      </c>
      <c r="AI34" s="19">
        <v>177.39401048184666</v>
      </c>
      <c r="AJ34" s="19">
        <v>177.39401048184664</v>
      </c>
      <c r="AK34" s="19">
        <v>177.39401048184664</v>
      </c>
      <c r="AL34" s="19">
        <v>177.39401048184664</v>
      </c>
      <c r="AM34" s="19">
        <v>177.39401048184666</v>
      </c>
      <c r="AN34" s="19">
        <v>177.39401048184666</v>
      </c>
      <c r="AO34" s="19">
        <v>177.39401048184664</v>
      </c>
      <c r="AP34" s="19">
        <v>177.39401048184664</v>
      </c>
      <c r="AQ34" s="19">
        <v>177.39401048184666</v>
      </c>
      <c r="AR34" s="19">
        <v>177.39401048184664</v>
      </c>
      <c r="AS34" s="19">
        <v>177.39401048184666</v>
      </c>
      <c r="AT34" s="19">
        <v>177.39401048184664</v>
      </c>
      <c r="AU34" s="19">
        <v>177.39401048184664</v>
      </c>
      <c r="AV34" s="19">
        <v>177.39401048184664</v>
      </c>
      <c r="AW34" s="19">
        <v>177.39401048184664</v>
      </c>
      <c r="AX34" s="19">
        <v>177.39401048184664</v>
      </c>
      <c r="AY34" s="19">
        <v>177.39401048184664</v>
      </c>
      <c r="AZ34" s="19">
        <v>177.39401048184664</v>
      </c>
      <c r="BA34" s="19">
        <v>177.39401048184664</v>
      </c>
      <c r="BB34" s="19">
        <v>177.39401048184664</v>
      </c>
      <c r="BC34" s="19">
        <v>177.39401048184664</v>
      </c>
      <c r="BD34" s="27"/>
      <c r="BE34" s="11" t="s">
        <v>107</v>
      </c>
      <c r="BF34" s="103"/>
      <c r="BG34" s="95" t="str">
        <f>"MINBIOWOO3"&amp;BE34</f>
        <v>MINBIOWOO3_S2</v>
      </c>
      <c r="BH34" s="95" t="str">
        <f t="shared" si="9"/>
        <v>Straw - Me</v>
      </c>
      <c r="BI34" s="95" t="s">
        <v>5</v>
      </c>
      <c r="BJ34" s="95" t="s">
        <v>7</v>
      </c>
      <c r="BK34" s="95" t="s">
        <v>1</v>
      </c>
      <c r="BL34" s="96">
        <f>E34/1000*Conversions!$B$2</f>
        <v>1.770767689226878</v>
      </c>
      <c r="BM34" s="96">
        <f>F34/1000*Conversions!$B$2</f>
        <v>1.1177084415156699</v>
      </c>
      <c r="BN34" s="96">
        <f>G34/1000*Conversions!$B$2</f>
        <v>1.3270406387788061</v>
      </c>
      <c r="BO34" s="96">
        <f>H34/1000*Conversions!$B$2</f>
        <v>1.2740152033445633</v>
      </c>
      <c r="BP34" s="96">
        <f>I34/1000*Conversions!$B$2</f>
        <v>1.3741252346560144</v>
      </c>
      <c r="BQ34" s="96">
        <f>J34/1000*Conversions!$B$2</f>
        <v>1.6879089999428629</v>
      </c>
      <c r="BR34" s="96">
        <f>K34/1000*Conversions!$B$2</f>
        <v>1.8348537362957613</v>
      </c>
      <c r="BS34" s="96">
        <f>L34/1000*Conversions!$B$2</f>
        <v>1.9836970880945337</v>
      </c>
      <c r="BT34" s="96">
        <f>M34/1000*Conversions!$B$2</f>
        <v>2.1256553048646114</v>
      </c>
      <c r="BU34" s="96">
        <f>N34/1000*Conversions!$B$2</f>
        <v>2.2488138115815683</v>
      </c>
      <c r="BV34" s="96">
        <f>O34/1000*Conversions!$B$2</f>
        <v>2.3513089975614161</v>
      </c>
      <c r="BW34" s="96">
        <f>BX34</f>
        <v>0</v>
      </c>
      <c r="BX34" s="96">
        <f>BY34</f>
        <v>0</v>
      </c>
      <c r="BY34" s="96">
        <f>SEAI!N15</f>
        <v>0</v>
      </c>
      <c r="BZ34" s="96"/>
      <c r="CA34" s="96"/>
      <c r="CB34" s="96"/>
      <c r="CC34" s="96"/>
      <c r="CD34" s="96">
        <f>SEAI!O15</f>
        <v>0.13320000000000001</v>
      </c>
      <c r="CE34" s="96"/>
      <c r="CF34" s="96"/>
      <c r="CG34" s="96"/>
      <c r="CH34" s="96"/>
      <c r="CI34" s="96">
        <f>SEAI!P15</f>
        <v>0.13320000000000001</v>
      </c>
      <c r="CJ34" s="96">
        <f>SEAI!S15</f>
        <v>0.13320000000000001</v>
      </c>
      <c r="CK34" s="95">
        <v>5</v>
      </c>
      <c r="CL34" s="95"/>
      <c r="CM34" s="95"/>
      <c r="CN34" s="11" t="str">
        <f t="shared" si="6"/>
        <v>MINBIOWOO3_S2</v>
      </c>
      <c r="CO34" s="11" t="str">
        <f t="shared" si="7"/>
        <v>Straw - Me</v>
      </c>
      <c r="CP34" t="s">
        <v>6</v>
      </c>
      <c r="CQ34" t="s">
        <v>128</v>
      </c>
      <c r="CR34" s="11" t="str">
        <f t="shared" si="8"/>
        <v>BIOWOO</v>
      </c>
      <c r="CS34" s="11" t="s">
        <v>103</v>
      </c>
      <c r="CT34" s="96">
        <f>SEAI!$L$15</f>
        <v>4.166666666666667</v>
      </c>
      <c r="CU34" s="96">
        <f>SEAI!$L$15</f>
        <v>4.166666666666667</v>
      </c>
      <c r="CV34" s="96">
        <f>SEAI!$L$15</f>
        <v>4.166666666666667</v>
      </c>
      <c r="CW34" s="96">
        <f>SEAI!$L$15</f>
        <v>4.166666666666667</v>
      </c>
      <c r="CX34" s="96">
        <f>SEAI!$L$15</f>
        <v>4.166666666666667</v>
      </c>
      <c r="CY34" s="96">
        <f>SEAI!$L$15</f>
        <v>4.166666666666667</v>
      </c>
      <c r="CZ34" s="96">
        <f>SEAI!$L$15</f>
        <v>4.166666666666667</v>
      </c>
      <c r="DA34" s="96">
        <f>SEAI!$L$15</f>
        <v>4.166666666666667</v>
      </c>
      <c r="DB34" s="96">
        <f>SEAI!$L$15</f>
        <v>4.166666666666667</v>
      </c>
      <c r="DC34" s="96">
        <f>SEAI!$L$15</f>
        <v>4.166666666666667</v>
      </c>
      <c r="DD34" s="96">
        <f>SEAI!$L$15</f>
        <v>4.166666666666667</v>
      </c>
      <c r="DE34" s="96">
        <f>SEAI!$L$15</f>
        <v>4.166666666666667</v>
      </c>
      <c r="DF34" s="96">
        <f>SEAI!$L$15</f>
        <v>4.166666666666667</v>
      </c>
      <c r="DG34" s="96">
        <f>SEAI!$L$15</f>
        <v>4.166666666666667</v>
      </c>
      <c r="DH34" s="96">
        <f>SEAI!$L$15</f>
        <v>4.166666666666667</v>
      </c>
      <c r="DI34" s="96">
        <f>SEAI!$L$15</f>
        <v>4.166666666666667</v>
      </c>
      <c r="DJ34" s="96">
        <f>SEAI!$L$15</f>
        <v>4.166666666666667</v>
      </c>
      <c r="DK34" s="96">
        <f>SEAI!$L$15</f>
        <v>4.166666666666667</v>
      </c>
      <c r="DL34" s="96">
        <f>SEAI!$L$15</f>
        <v>4.166666666666667</v>
      </c>
      <c r="DM34" s="96">
        <f>SEAI!$L$15</f>
        <v>4.166666666666667</v>
      </c>
      <c r="DN34" s="96">
        <f>SEAI!$L$15</f>
        <v>4.166666666666667</v>
      </c>
      <c r="DO34" s="96">
        <f>SEAI!$L$15</f>
        <v>4.166666666666667</v>
      </c>
      <c r="DP34" s="96">
        <f>SEAI!$L$15</f>
        <v>4.166666666666667</v>
      </c>
      <c r="DQ34" s="96">
        <f>SEAI!$L$15</f>
        <v>4.166666666666667</v>
      </c>
      <c r="DR34" s="95">
        <v>5</v>
      </c>
    </row>
    <row r="35" spans="1:122">
      <c r="A35" s="21" t="s">
        <v>63</v>
      </c>
      <c r="B35" s="21" t="s">
        <v>41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  <c r="S35" s="20">
        <v>0</v>
      </c>
      <c r="T35" s="20">
        <v>0</v>
      </c>
      <c r="U35" s="20">
        <v>0</v>
      </c>
      <c r="V35" s="20">
        <v>0</v>
      </c>
      <c r="W35" s="20">
        <v>0</v>
      </c>
      <c r="X35" s="20">
        <v>0</v>
      </c>
      <c r="Y35" s="20">
        <v>0</v>
      </c>
      <c r="Z35" s="20">
        <v>0</v>
      </c>
      <c r="AA35" s="20">
        <v>0</v>
      </c>
      <c r="AB35" s="20">
        <v>0</v>
      </c>
      <c r="AD35" s="19">
        <v>182.68771444799927</v>
      </c>
      <c r="AE35" s="19">
        <v>182.68771444799924</v>
      </c>
      <c r="AF35" s="19">
        <v>182.6877144479993</v>
      </c>
      <c r="AG35" s="19">
        <v>182.68771444799933</v>
      </c>
      <c r="AH35" s="19">
        <v>182.6877144479993</v>
      </c>
      <c r="AI35" s="19">
        <v>182.68771444799924</v>
      </c>
      <c r="AJ35" s="19">
        <v>182.68771444799927</v>
      </c>
      <c r="AK35" s="19">
        <v>182.68771444799927</v>
      </c>
      <c r="AL35" s="19">
        <v>182.68771444799924</v>
      </c>
      <c r="AM35" s="19">
        <v>182.68771444799924</v>
      </c>
      <c r="AN35" s="19">
        <v>182.68771444799924</v>
      </c>
      <c r="AO35" s="19">
        <v>182.68771444799927</v>
      </c>
      <c r="AP35" s="19">
        <v>182.68771444799927</v>
      </c>
      <c r="AQ35" s="19">
        <v>207.38579537504759</v>
      </c>
      <c r="AR35" s="19">
        <v>182.68771444799927</v>
      </c>
      <c r="AS35" s="19">
        <v>182.68771444799924</v>
      </c>
      <c r="AT35" s="19">
        <v>182.68771444799924</v>
      </c>
      <c r="AU35" s="19">
        <v>182.6877144479993</v>
      </c>
      <c r="AV35" s="19">
        <v>182.68771444799927</v>
      </c>
      <c r="AW35" s="19">
        <v>182.68771444799924</v>
      </c>
      <c r="AX35" s="19">
        <v>182.68771444799924</v>
      </c>
      <c r="AY35" s="19">
        <v>182.68771444799927</v>
      </c>
      <c r="AZ35" s="19">
        <v>182.68771444799924</v>
      </c>
      <c r="BA35" s="19">
        <v>182.68771444799924</v>
      </c>
      <c r="BB35" s="19">
        <v>182.68771444799927</v>
      </c>
      <c r="BC35" s="19">
        <v>182.68771444799921</v>
      </c>
      <c r="BD35" s="27"/>
      <c r="BE35" s="11" t="s">
        <v>107</v>
      </c>
      <c r="BF35" s="103"/>
      <c r="BG35" s="11" t="str">
        <f>"MINBIOCATW"&amp;BE35</f>
        <v>MINBIOCATW_S2</v>
      </c>
      <c r="BH35" s="11" t="str">
        <f t="shared" si="9"/>
        <v>Cattle waste - Me</v>
      </c>
      <c r="BI35" s="11" t="s">
        <v>5</v>
      </c>
      <c r="BJ35" s="11" t="s">
        <v>11</v>
      </c>
      <c r="BK35" s="11" t="s">
        <v>1</v>
      </c>
      <c r="BL35" s="57">
        <f>E35/1000*Conversions!$B$2</f>
        <v>0</v>
      </c>
      <c r="BM35" s="57">
        <f>F35/1000*Conversions!$B$2</f>
        <v>0</v>
      </c>
      <c r="BN35" s="57">
        <f>G35/1000*Conversions!$B$2</f>
        <v>0</v>
      </c>
      <c r="BO35" s="57">
        <f>H35/1000*Conversions!$B$2</f>
        <v>0</v>
      </c>
      <c r="BP35" s="57">
        <f>I35/1000*Conversions!$B$2</f>
        <v>0</v>
      </c>
      <c r="BQ35" s="57">
        <f>J35/1000*Conversions!$B$2</f>
        <v>0</v>
      </c>
      <c r="BR35" s="57">
        <f>K35/1000*Conversions!$B$2</f>
        <v>0</v>
      </c>
      <c r="BS35" s="92">
        <v>0</v>
      </c>
      <c r="BT35" s="92">
        <v>0</v>
      </c>
      <c r="BU35" s="92">
        <v>0</v>
      </c>
      <c r="BV35" s="92">
        <v>0</v>
      </c>
      <c r="BW35" s="92">
        <v>0</v>
      </c>
      <c r="BX35" s="92">
        <v>0</v>
      </c>
      <c r="BY35" s="92">
        <v>0</v>
      </c>
      <c r="BZ35" s="92">
        <v>0</v>
      </c>
      <c r="CA35" s="92">
        <v>0</v>
      </c>
      <c r="CB35" s="92">
        <v>0</v>
      </c>
      <c r="CC35" s="92">
        <v>0</v>
      </c>
      <c r="CD35" s="92">
        <v>0</v>
      </c>
      <c r="CE35" s="92">
        <v>0</v>
      </c>
      <c r="CF35" s="92">
        <v>0</v>
      </c>
      <c r="CG35" s="92">
        <v>0</v>
      </c>
      <c r="CH35" s="92">
        <v>0</v>
      </c>
      <c r="CI35" s="92">
        <v>0</v>
      </c>
      <c r="CJ35" s="92">
        <v>0</v>
      </c>
      <c r="CK35" s="93">
        <v>5</v>
      </c>
      <c r="CL35" s="93"/>
      <c r="CM35" s="93"/>
      <c r="CN35" s="11" t="str">
        <f t="shared" si="6"/>
        <v>MINBIOCATW_S2</v>
      </c>
      <c r="CO35" s="11" t="str">
        <f t="shared" si="7"/>
        <v>Cattle waste - Me</v>
      </c>
      <c r="CP35" t="s">
        <v>6</v>
      </c>
      <c r="CQ35" t="s">
        <v>128</v>
      </c>
      <c r="CR35" s="11" t="str">
        <f t="shared" si="8"/>
        <v>BIOSLU</v>
      </c>
      <c r="CS35" s="11" t="s">
        <v>103</v>
      </c>
      <c r="CT35" s="57">
        <f>IF(AF35&lt;0,0.01,AF35/Conversions!$B$3)</f>
        <v>4.3634210960160331</v>
      </c>
      <c r="CU35" s="57">
        <f>IF(AG35&lt;0,0.01,AG35/Conversions!$B$3)</f>
        <v>4.363421096016034</v>
      </c>
      <c r="CV35" s="57">
        <f>IF(AH35&lt;0,0.01,AH35/Conversions!$B$3)</f>
        <v>4.3634210960160331</v>
      </c>
      <c r="CW35" s="57">
        <f>IF(AI35&lt;0,0.01,AI35/Conversions!$B$3)</f>
        <v>4.3634210960160322</v>
      </c>
      <c r="CX35" s="57">
        <f>IF(AJ35&lt;0,0.01,AJ35/Conversions!$B$3)</f>
        <v>4.3634210960160331</v>
      </c>
      <c r="CY35" s="57">
        <f>IF(AK35&lt;0,0.01,AK35/Conversions!$B$3)</f>
        <v>4.3634210960160331</v>
      </c>
      <c r="CZ35" s="57">
        <f>IF(AL35&lt;0,0.01,AL35/Conversions!$B$3)</f>
        <v>4.3634210960160322</v>
      </c>
      <c r="DA35" s="57">
        <f>IF(AM35&lt;0,0.01,AM35/Conversions!$B$3)</f>
        <v>4.3634210960160322</v>
      </c>
      <c r="DB35" s="57">
        <f>IF(AN35&lt;0,0.01,AN35/Conversions!$B$3)</f>
        <v>4.3634210960160322</v>
      </c>
      <c r="DC35" s="57">
        <f>IF(AO35&lt;0,0.01,AO35/Conversions!$B$3)</f>
        <v>4.3634210960160331</v>
      </c>
      <c r="DD35" s="57">
        <f>IF(AP35&lt;0,0.01,AP35/Conversions!$B$3)</f>
        <v>4.3634210960160331</v>
      </c>
      <c r="DE35" s="57">
        <f>IF(AQ35&lt;0,0.01,AQ35/Conversions!$B$3)</f>
        <v>4.9533246244159637</v>
      </c>
      <c r="DF35" s="57">
        <f>IF(AR35&lt;0,0.01,AR35/Conversions!$B$3)</f>
        <v>4.3634210960160331</v>
      </c>
      <c r="DG35" s="57">
        <f>IF(AS35&lt;0,0.01,AS35/Conversions!$B$3)</f>
        <v>4.3634210960160322</v>
      </c>
      <c r="DH35" s="57">
        <f>IF(AT35&lt;0,0.01,AT35/Conversions!$B$3)</f>
        <v>4.3634210960160322</v>
      </c>
      <c r="DI35" s="57">
        <f>IF(AU35&lt;0,0.01,AU35/Conversions!$B$3)</f>
        <v>4.3634210960160331</v>
      </c>
      <c r="DJ35" s="57">
        <f>IF(AV35&lt;0,0.01,AV35/Conversions!$B$3)</f>
        <v>4.3634210960160331</v>
      </c>
      <c r="DK35" s="57">
        <f>IF(AW35&lt;0,0.01,AW35/Conversions!$B$3)</f>
        <v>4.3634210960160322</v>
      </c>
      <c r="DL35" s="57">
        <f>IF(AX35&lt;0,0.01,AX35/Conversions!$B$3)</f>
        <v>4.3634210960160322</v>
      </c>
      <c r="DM35" s="57">
        <f>IF(AY35&lt;0,0.01,AY35/Conversions!$B$3)</f>
        <v>4.3634210960160331</v>
      </c>
      <c r="DN35" s="57">
        <f>IF(AZ35&lt;0,0.01,AZ35/Conversions!$B$3)</f>
        <v>4.3634210960160322</v>
      </c>
      <c r="DO35" s="57">
        <f>IF(BA35&lt;0,0.01,BA35/Conversions!$B$3)</f>
        <v>4.3634210960160322</v>
      </c>
      <c r="DP35" s="57">
        <f>IF(BB35&lt;0,0.01,BB35/Conversions!$B$3)</f>
        <v>4.3634210960160331</v>
      </c>
      <c r="DQ35" s="57">
        <f>IF(BC35&lt;0,0.01,BC35/Conversions!$B$3)</f>
        <v>4.3634210960160313</v>
      </c>
      <c r="DR35" s="11">
        <v>5</v>
      </c>
    </row>
    <row r="36" spans="1:122">
      <c r="A36" s="21" t="s">
        <v>64</v>
      </c>
      <c r="B36" s="21" t="s">
        <v>43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  <c r="Q36" s="20">
        <v>0</v>
      </c>
      <c r="R36" s="20">
        <v>0</v>
      </c>
      <c r="S36" s="20">
        <v>0</v>
      </c>
      <c r="T36" s="20">
        <v>0</v>
      </c>
      <c r="U36" s="20">
        <v>0</v>
      </c>
      <c r="V36" s="20">
        <v>0</v>
      </c>
      <c r="W36" s="20">
        <v>0</v>
      </c>
      <c r="X36" s="20">
        <v>0</v>
      </c>
      <c r="Y36" s="20">
        <v>0</v>
      </c>
      <c r="Z36" s="20">
        <v>0</v>
      </c>
      <c r="AA36" s="20">
        <v>0</v>
      </c>
      <c r="AB36" s="20">
        <v>0</v>
      </c>
      <c r="AD36" s="19">
        <v>173.21501814328818</v>
      </c>
      <c r="AE36" s="19">
        <v>173.21501814328815</v>
      </c>
      <c r="AF36" s="19">
        <v>173.21501814328823</v>
      </c>
      <c r="AG36" s="19">
        <v>173.21501814328818</v>
      </c>
      <c r="AH36" s="19">
        <v>173.21501814328821</v>
      </c>
      <c r="AI36" s="19">
        <v>173.21501814328815</v>
      </c>
      <c r="AJ36" s="19">
        <v>173.21501814328821</v>
      </c>
      <c r="AK36" s="19">
        <v>173.21501814328818</v>
      </c>
      <c r="AL36" s="19">
        <v>173.21501814328815</v>
      </c>
      <c r="AM36" s="19">
        <v>173.21501814328818</v>
      </c>
      <c r="AN36" s="19">
        <v>173.21501814328821</v>
      </c>
      <c r="AO36" s="19">
        <v>173.21501814328818</v>
      </c>
      <c r="AP36" s="19">
        <v>173.21501814328821</v>
      </c>
      <c r="AQ36" s="19">
        <v>173.21501814328821</v>
      </c>
      <c r="AR36" s="19">
        <v>173.21501814328815</v>
      </c>
      <c r="AS36" s="19">
        <v>173.21501814328818</v>
      </c>
      <c r="AT36" s="19">
        <v>173.21501814328821</v>
      </c>
      <c r="AU36" s="19">
        <v>173.21501814328815</v>
      </c>
      <c r="AV36" s="19">
        <v>173.21501814328815</v>
      </c>
      <c r="AW36" s="19">
        <v>173.21501814328823</v>
      </c>
      <c r="AX36" s="19">
        <v>173.21501814328818</v>
      </c>
      <c r="AY36" s="19">
        <v>173.21501814328818</v>
      </c>
      <c r="AZ36" s="19">
        <v>173.21501814328818</v>
      </c>
      <c r="BA36" s="19">
        <v>173.21501814328821</v>
      </c>
      <c r="BB36" s="19">
        <v>173.21501814328818</v>
      </c>
      <c r="BC36" s="19">
        <v>173.21501814328818</v>
      </c>
      <c r="BD36" s="27"/>
      <c r="BE36" s="11" t="s">
        <v>107</v>
      </c>
      <c r="BF36" s="103"/>
      <c r="BG36" s="11" t="str">
        <f>"MINBIOPIGW"&amp;BE36</f>
        <v>MINBIOPIGW_S2</v>
      </c>
      <c r="BH36" s="11" t="str">
        <f t="shared" si="9"/>
        <v>Pig waste - Me</v>
      </c>
      <c r="BI36" s="11" t="s">
        <v>5</v>
      </c>
      <c r="BJ36" s="11" t="s">
        <v>11</v>
      </c>
      <c r="BK36" s="11" t="s">
        <v>1</v>
      </c>
      <c r="BL36" s="57">
        <f>E36/1000*Conversions!$B$2</f>
        <v>0</v>
      </c>
      <c r="BM36" s="57">
        <f>F36/1000*Conversions!$B$2</f>
        <v>0</v>
      </c>
      <c r="BN36" s="57">
        <f>G36/1000*Conversions!$B$2</f>
        <v>0</v>
      </c>
      <c r="BO36" s="57">
        <f>H36/1000*Conversions!$B$2</f>
        <v>0</v>
      </c>
      <c r="BP36" s="57">
        <f>I36/1000*Conversions!$B$2</f>
        <v>0</v>
      </c>
      <c r="BQ36" s="57">
        <f>J36/1000*Conversions!$B$2</f>
        <v>0</v>
      </c>
      <c r="BR36" s="57">
        <f>K36/1000*Conversions!$B$2</f>
        <v>0</v>
      </c>
      <c r="BS36" s="92">
        <v>0</v>
      </c>
      <c r="BT36" s="92">
        <v>0</v>
      </c>
      <c r="BU36" s="92">
        <v>0</v>
      </c>
      <c r="BV36" s="92">
        <v>0</v>
      </c>
      <c r="BW36" s="92">
        <v>0</v>
      </c>
      <c r="BX36" s="92">
        <v>0</v>
      </c>
      <c r="BY36" s="92">
        <v>0</v>
      </c>
      <c r="BZ36" s="92">
        <v>0</v>
      </c>
      <c r="CA36" s="92">
        <v>0</v>
      </c>
      <c r="CB36" s="92">
        <v>0</v>
      </c>
      <c r="CC36" s="92">
        <v>0</v>
      </c>
      <c r="CD36" s="92">
        <v>0</v>
      </c>
      <c r="CE36" s="92">
        <v>0</v>
      </c>
      <c r="CF36" s="92">
        <v>0</v>
      </c>
      <c r="CG36" s="92">
        <v>0</v>
      </c>
      <c r="CH36" s="92">
        <v>0</v>
      </c>
      <c r="CI36" s="92">
        <v>0</v>
      </c>
      <c r="CJ36" s="92">
        <v>0</v>
      </c>
      <c r="CK36" s="93">
        <v>5</v>
      </c>
      <c r="CL36" s="93"/>
      <c r="CM36" s="93"/>
      <c r="CN36" s="11" t="str">
        <f t="shared" si="6"/>
        <v>MINBIOPIGW_S2</v>
      </c>
      <c r="CO36" s="11" t="str">
        <f t="shared" si="7"/>
        <v>Pig waste - Me</v>
      </c>
      <c r="CP36" t="s">
        <v>6</v>
      </c>
      <c r="CQ36" t="s">
        <v>128</v>
      </c>
      <c r="CR36" s="11" t="str">
        <f t="shared" si="8"/>
        <v>BIOSLU</v>
      </c>
      <c r="CS36" s="11" t="s">
        <v>103</v>
      </c>
      <c r="CT36" s="57">
        <f>IF(AF36&lt;0,0.01,AF36/Conversions!$B$3)</f>
        <v>4.137169631778165</v>
      </c>
      <c r="CU36" s="57">
        <f>IF(AG36&lt;0,0.01,AG36/Conversions!$B$3)</f>
        <v>4.1371696317781641</v>
      </c>
      <c r="CV36" s="57">
        <f>IF(AH36&lt;0,0.01,AH36/Conversions!$B$3)</f>
        <v>4.137169631778165</v>
      </c>
      <c r="CW36" s="57">
        <f>IF(AI36&lt;0,0.01,AI36/Conversions!$B$3)</f>
        <v>4.1371696317781632</v>
      </c>
      <c r="CX36" s="57">
        <f>IF(AJ36&lt;0,0.01,AJ36/Conversions!$B$3)</f>
        <v>4.137169631778165</v>
      </c>
      <c r="CY36" s="57">
        <f>IF(AK36&lt;0,0.01,AK36/Conversions!$B$3)</f>
        <v>4.1371696317781641</v>
      </c>
      <c r="CZ36" s="57">
        <f>IF(AL36&lt;0,0.01,AL36/Conversions!$B$3)</f>
        <v>4.1371696317781632</v>
      </c>
      <c r="DA36" s="57">
        <f>IF(AM36&lt;0,0.01,AM36/Conversions!$B$3)</f>
        <v>4.1371696317781641</v>
      </c>
      <c r="DB36" s="57">
        <f>IF(AN36&lt;0,0.01,AN36/Conversions!$B$3)</f>
        <v>4.137169631778165</v>
      </c>
      <c r="DC36" s="57">
        <f>IF(AO36&lt;0,0.01,AO36/Conversions!$B$3)</f>
        <v>4.1371696317781641</v>
      </c>
      <c r="DD36" s="57">
        <f>IF(AP36&lt;0,0.01,AP36/Conversions!$B$3)</f>
        <v>4.137169631778165</v>
      </c>
      <c r="DE36" s="57">
        <f>IF(AQ36&lt;0,0.01,AQ36/Conversions!$B$3)</f>
        <v>4.137169631778165</v>
      </c>
      <c r="DF36" s="57">
        <f>IF(AR36&lt;0,0.01,AR36/Conversions!$B$3)</f>
        <v>4.1371696317781632</v>
      </c>
      <c r="DG36" s="57">
        <f>IF(AS36&lt;0,0.01,AS36/Conversions!$B$3)</f>
        <v>4.1371696317781641</v>
      </c>
      <c r="DH36" s="57">
        <f>IF(AT36&lt;0,0.01,AT36/Conversions!$B$3)</f>
        <v>4.137169631778165</v>
      </c>
      <c r="DI36" s="57">
        <f>IF(AU36&lt;0,0.01,AU36/Conversions!$B$3)</f>
        <v>4.1371696317781632</v>
      </c>
      <c r="DJ36" s="57">
        <f>IF(AV36&lt;0,0.01,AV36/Conversions!$B$3)</f>
        <v>4.1371696317781632</v>
      </c>
      <c r="DK36" s="57">
        <f>IF(AW36&lt;0,0.01,AW36/Conversions!$B$3)</f>
        <v>4.137169631778165</v>
      </c>
      <c r="DL36" s="57">
        <f>IF(AX36&lt;0,0.01,AX36/Conversions!$B$3)</f>
        <v>4.1371696317781641</v>
      </c>
      <c r="DM36" s="57">
        <f>IF(AY36&lt;0,0.01,AY36/Conversions!$B$3)</f>
        <v>4.1371696317781641</v>
      </c>
      <c r="DN36" s="57">
        <f>IF(AZ36&lt;0,0.01,AZ36/Conversions!$B$3)</f>
        <v>4.1371696317781641</v>
      </c>
      <c r="DO36" s="57">
        <f>IF(BA36&lt;0,0.01,BA36/Conversions!$B$3)</f>
        <v>4.137169631778165</v>
      </c>
      <c r="DP36" s="57">
        <f>IF(BB36&lt;0,0.01,BB36/Conversions!$B$3)</f>
        <v>4.1371696317781641</v>
      </c>
      <c r="DQ36" s="57">
        <f>IF(BC36&lt;0,0.01,BC36/Conversions!$B$3)</f>
        <v>4.1371696317781641</v>
      </c>
      <c r="DR36" s="11">
        <v>5</v>
      </c>
    </row>
    <row r="37" spans="1:122">
      <c r="A37" s="21" t="s">
        <v>65</v>
      </c>
      <c r="B37" s="21" t="s">
        <v>2</v>
      </c>
      <c r="C37" s="20">
        <v>1548.6248176604354</v>
      </c>
      <c r="D37" s="20">
        <v>2161.6570835659522</v>
      </c>
      <c r="E37" s="20">
        <v>2437.8993931970713</v>
      </c>
      <c r="F37" s="20">
        <v>3048.3155480897344</v>
      </c>
      <c r="G37" s="20">
        <v>3131.5352678436407</v>
      </c>
      <c r="H37" s="20">
        <v>3273.7321592440012</v>
      </c>
      <c r="I37" s="20">
        <v>3528.3872246464616</v>
      </c>
      <c r="J37" s="20">
        <v>3655.7678757407061</v>
      </c>
      <c r="K37" s="20">
        <v>3762.5024190143431</v>
      </c>
      <c r="L37" s="20">
        <v>3868.8349879381944</v>
      </c>
      <c r="M37" s="20">
        <v>3974.5839405708539</v>
      </c>
      <c r="N37" s="20">
        <v>4057.2622192549111</v>
      </c>
      <c r="O37" s="20">
        <v>4120.5290504244094</v>
      </c>
      <c r="P37" s="20">
        <v>4185.0805856943371</v>
      </c>
      <c r="Q37" s="20">
        <v>4243.8530754039757</v>
      </c>
      <c r="R37" s="20">
        <v>4312.3095228252323</v>
      </c>
      <c r="S37" s="20">
        <v>4383.1647181113249</v>
      </c>
      <c r="T37" s="20">
        <v>4455.1639496526177</v>
      </c>
      <c r="U37" s="20">
        <v>4528.325188066352</v>
      </c>
      <c r="V37" s="20">
        <v>4602.6666803649123</v>
      </c>
      <c r="W37" s="20">
        <v>4678.2069542387953</v>
      </c>
      <c r="X37" s="20">
        <v>4754.983596792943</v>
      </c>
      <c r="Y37" s="20">
        <v>4833.0167933046914</v>
      </c>
      <c r="Z37" s="20">
        <v>4912.3270578570591</v>
      </c>
      <c r="AA37" s="20">
        <v>4992.9352386837709</v>
      </c>
      <c r="AB37" s="20">
        <v>5074.8625236009866</v>
      </c>
      <c r="AD37" s="19">
        <v>-728.13913043478271</v>
      </c>
      <c r="AE37" s="19">
        <v>-728.13913043478271</v>
      </c>
      <c r="AF37" s="19">
        <v>-728.13913043478271</v>
      </c>
      <c r="AG37" s="19">
        <v>-728.13913043478271</v>
      </c>
      <c r="AH37" s="19">
        <v>-728.13913043478271</v>
      </c>
      <c r="AI37" s="19">
        <v>-728.13913043478271</v>
      </c>
      <c r="AJ37" s="19">
        <v>-728.13913043478271</v>
      </c>
      <c r="AK37" s="19">
        <v>-728.13913043478271</v>
      </c>
      <c r="AL37" s="19">
        <v>-728.13913043478271</v>
      </c>
      <c r="AM37" s="19">
        <v>-728.13913043478271</v>
      </c>
      <c r="AN37" s="19">
        <v>-728.13913043478271</v>
      </c>
      <c r="AO37" s="19">
        <v>-728.13913043478271</v>
      </c>
      <c r="AP37" s="19">
        <v>-728.13913043478271</v>
      </c>
      <c r="AQ37" s="19">
        <v>-728.13913043478271</v>
      </c>
      <c r="AR37" s="19">
        <v>-728.13913043478271</v>
      </c>
      <c r="AS37" s="19">
        <v>-728.13913043478271</v>
      </c>
      <c r="AT37" s="19">
        <v>-728.13913043478271</v>
      </c>
      <c r="AU37" s="19">
        <v>-728.13913043478271</v>
      </c>
      <c r="AV37" s="19">
        <v>-728.13913043478271</v>
      </c>
      <c r="AW37" s="19">
        <v>-728.13913043478271</v>
      </c>
      <c r="AX37" s="19">
        <v>-728.13913043478271</v>
      </c>
      <c r="AY37" s="19">
        <v>-728.13913043478271</v>
      </c>
      <c r="AZ37" s="19">
        <v>-728.13913043478271</v>
      </c>
      <c r="BA37" s="19">
        <v>-728.13913043478271</v>
      </c>
      <c r="BB37" s="19">
        <v>-728.13913043478271</v>
      </c>
      <c r="BC37" s="19">
        <v>-728.13913043478271</v>
      </c>
      <c r="BD37" s="27"/>
      <c r="BE37" s="11" t="s">
        <v>107</v>
      </c>
      <c r="BF37" s="102"/>
      <c r="BG37" s="11" t="str">
        <f>"MINBIOMSW2"&amp;BE37</f>
        <v>MINBIOMSW2_S2</v>
      </c>
      <c r="BH37" s="11" t="str">
        <f t="shared" si="9"/>
        <v>BMSW - Me</v>
      </c>
      <c r="BI37" s="11" t="s">
        <v>5</v>
      </c>
      <c r="BJ37" s="11" t="s">
        <v>10</v>
      </c>
      <c r="BK37" s="11" t="s">
        <v>1</v>
      </c>
      <c r="BL37" s="57">
        <f>E37/1000*Conversions!$B$2</f>
        <v>0.10206997179437498</v>
      </c>
      <c r="BM37" s="57">
        <f>F37/1000*Conversions!$B$2</f>
        <v>0.12762687536742101</v>
      </c>
      <c r="BN37" s="57">
        <f>G37/1000*Conversions!$B$2</f>
        <v>0.13111111859407756</v>
      </c>
      <c r="BO37" s="57">
        <f>H37/1000*Conversions!$B$2</f>
        <v>0.13706461804322786</v>
      </c>
      <c r="BP37" s="57">
        <f>I37/1000*Conversions!$B$2</f>
        <v>0.14772651632149808</v>
      </c>
      <c r="BQ37" s="57">
        <f>J37/1000*Conversions!$B$2</f>
        <v>0.15305968942151191</v>
      </c>
      <c r="BR37" s="64">
        <v>8</v>
      </c>
      <c r="BS37" s="64">
        <v>8</v>
      </c>
      <c r="BT37" s="64">
        <v>8</v>
      </c>
      <c r="BU37" s="64">
        <v>8</v>
      </c>
      <c r="BV37" s="64">
        <v>8</v>
      </c>
      <c r="BW37" s="64">
        <v>8</v>
      </c>
      <c r="BX37" s="64">
        <v>8</v>
      </c>
      <c r="BY37" s="64">
        <v>8</v>
      </c>
      <c r="BZ37" s="64">
        <v>8</v>
      </c>
      <c r="CA37" s="64">
        <v>8</v>
      </c>
      <c r="CB37" s="64">
        <v>8</v>
      </c>
      <c r="CC37" s="64">
        <v>8</v>
      </c>
      <c r="CD37" s="64">
        <v>8</v>
      </c>
      <c r="CE37" s="64">
        <v>8</v>
      </c>
      <c r="CF37" s="64">
        <v>8</v>
      </c>
      <c r="CG37" s="64">
        <v>8</v>
      </c>
      <c r="CH37" s="64">
        <v>8</v>
      </c>
      <c r="CI37" s="64">
        <v>8</v>
      </c>
      <c r="CJ37" s="64">
        <v>8</v>
      </c>
      <c r="CK37" s="93">
        <v>5</v>
      </c>
      <c r="CL37" s="93"/>
      <c r="CM37" s="93"/>
      <c r="CN37" s="11" t="str">
        <f t="shared" si="6"/>
        <v>MINBIOMSW2_S2</v>
      </c>
      <c r="CO37" s="11" t="str">
        <f t="shared" si="7"/>
        <v>BMSW - Me</v>
      </c>
      <c r="CP37" t="s">
        <v>6</v>
      </c>
      <c r="CQ37" t="s">
        <v>128</v>
      </c>
      <c r="CR37" s="11" t="str">
        <f t="shared" si="8"/>
        <v>BIOMUN</v>
      </c>
      <c r="CS37" s="11" t="s">
        <v>103</v>
      </c>
      <c r="CT37" s="57">
        <f>IF(AF37&lt;0,0.01,AF37/Conversions!$B$3)</f>
        <v>0.01</v>
      </c>
      <c r="CU37" s="57">
        <f>IF(AG37&lt;0,0.01,AG37/Conversions!$B$3)</f>
        <v>0.01</v>
      </c>
      <c r="CV37" s="57">
        <f>IF(AH37&lt;0,0.01,AH37/Conversions!$B$3)</f>
        <v>0.01</v>
      </c>
      <c r="CW37" s="57">
        <f>IF(AI37&lt;0,0.01,AI37/Conversions!$B$3)</f>
        <v>0.01</v>
      </c>
      <c r="CX37" s="57">
        <f>IF(AJ37&lt;0,0.01,AJ37/Conversions!$B$3)</f>
        <v>0.01</v>
      </c>
      <c r="CY37" s="57">
        <f>IF(AK37&lt;0,0.01,AK37/Conversions!$B$3)</f>
        <v>0.01</v>
      </c>
      <c r="CZ37" s="57">
        <f>IF(AL37&lt;0,0.01,AL37/Conversions!$B$3)</f>
        <v>0.01</v>
      </c>
      <c r="DA37" s="57">
        <f>IF(AM37&lt;0,0.01,AM37/Conversions!$B$3)</f>
        <v>0.01</v>
      </c>
      <c r="DB37" s="57">
        <f>IF(AN37&lt;0,0.01,AN37/Conversions!$B$3)</f>
        <v>0.01</v>
      </c>
      <c r="DC37" s="57">
        <f>IF(AO37&lt;0,0.01,AO37/Conversions!$B$3)</f>
        <v>0.01</v>
      </c>
      <c r="DD37" s="57">
        <f>IF(AP37&lt;0,0.01,AP37/Conversions!$B$3)</f>
        <v>0.01</v>
      </c>
      <c r="DE37" s="57">
        <f>IF(AQ37&lt;0,0.01,AQ37/Conversions!$B$3)</f>
        <v>0.01</v>
      </c>
      <c r="DF37" s="57">
        <f>IF(AR37&lt;0,0.01,AR37/Conversions!$B$3)</f>
        <v>0.01</v>
      </c>
      <c r="DG37" s="57">
        <f>IF(AS37&lt;0,0.01,AS37/Conversions!$B$3)</f>
        <v>0.01</v>
      </c>
      <c r="DH37" s="57">
        <f>IF(AT37&lt;0,0.01,AT37/Conversions!$B$3)</f>
        <v>0.01</v>
      </c>
      <c r="DI37" s="57">
        <f>IF(AU37&lt;0,0.01,AU37/Conversions!$B$3)</f>
        <v>0.01</v>
      </c>
      <c r="DJ37" s="57">
        <f>IF(AV37&lt;0,0.01,AV37/Conversions!$B$3)</f>
        <v>0.01</v>
      </c>
      <c r="DK37" s="57">
        <f>IF(AW37&lt;0,0.01,AW37/Conversions!$B$3)</f>
        <v>0.01</v>
      </c>
      <c r="DL37" s="57">
        <f>IF(AX37&lt;0,0.01,AX37/Conversions!$B$3)</f>
        <v>0.01</v>
      </c>
      <c r="DM37" s="57">
        <f>IF(AY37&lt;0,0.01,AY37/Conversions!$B$3)</f>
        <v>0.01</v>
      </c>
      <c r="DN37" s="57">
        <f>IF(AZ37&lt;0,0.01,AZ37/Conversions!$B$3)</f>
        <v>0.01</v>
      </c>
      <c r="DO37" s="57">
        <f>IF(BA37&lt;0,0.01,BA37/Conversions!$B$3)</f>
        <v>0.01</v>
      </c>
      <c r="DP37" s="57">
        <f>IF(BB37&lt;0,0.01,BB37/Conversions!$B$3)</f>
        <v>0.01</v>
      </c>
      <c r="DQ37" s="57">
        <f>IF(BC37&lt;0,0.01,BC37/Conversions!$B$3)</f>
        <v>0.01</v>
      </c>
      <c r="DR37" s="11">
        <v>5</v>
      </c>
    </row>
    <row r="38" spans="1:122">
      <c r="A38" s="21" t="s">
        <v>66</v>
      </c>
      <c r="B38" s="21" t="s">
        <v>13</v>
      </c>
      <c r="C38" s="20">
        <v>0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1936.2440686602333</v>
      </c>
      <c r="N38" s="20">
        <v>3920.8942390369725</v>
      </c>
      <c r="O38" s="20">
        <v>6177.2236552976001</v>
      </c>
      <c r="P38" s="20">
        <v>8737.2559791089407</v>
      </c>
      <c r="Q38" s="20">
        <v>11636.642304385206</v>
      </c>
      <c r="R38" s="20">
        <v>14915.062587576824</v>
      </c>
      <c r="S38" s="20">
        <v>18616.670859009257</v>
      </c>
      <c r="T38" s="20">
        <v>22790.588943659226</v>
      </c>
      <c r="U38" s="20">
        <v>27491.453926847451</v>
      </c>
      <c r="V38" s="20">
        <v>32780.025161509679</v>
      </c>
      <c r="W38" s="20">
        <v>38723.857234725489</v>
      </c>
      <c r="X38" s="20">
        <v>45398.045998390975</v>
      </c>
      <c r="Y38" s="20">
        <v>52886.055529340461</v>
      </c>
      <c r="Z38" s="20">
        <v>61280.634725622614</v>
      </c>
      <c r="AA38" s="20">
        <v>70684.833176605665</v>
      </c>
      <c r="AB38" s="20">
        <v>71436.799486995122</v>
      </c>
      <c r="AD38" s="19">
        <v>251.20800000000003</v>
      </c>
      <c r="AE38" s="19">
        <v>251.20800000000003</v>
      </c>
      <c r="AF38" s="19">
        <v>251.20800000000003</v>
      </c>
      <c r="AG38" s="19">
        <v>251.20800000000003</v>
      </c>
      <c r="AH38" s="19">
        <v>251.20800000000003</v>
      </c>
      <c r="AI38" s="19">
        <v>251.20800000000003</v>
      </c>
      <c r="AJ38" s="19">
        <v>251.20800000000003</v>
      </c>
      <c r="AK38" s="19">
        <v>251.20800000000003</v>
      </c>
      <c r="AL38" s="19">
        <v>251.20800000000003</v>
      </c>
      <c r="AM38" s="19">
        <v>251.20800000000003</v>
      </c>
      <c r="AN38" s="19">
        <v>251.20800000000003</v>
      </c>
      <c r="AO38" s="19">
        <v>251.20800000000003</v>
      </c>
      <c r="AP38" s="19">
        <v>251.20800000000003</v>
      </c>
      <c r="AQ38" s="19">
        <v>251.20800000000003</v>
      </c>
      <c r="AR38" s="19">
        <v>251.20800000000003</v>
      </c>
      <c r="AS38" s="19">
        <v>251.20800000000003</v>
      </c>
      <c r="AT38" s="19">
        <v>251.20800000000003</v>
      </c>
      <c r="AU38" s="19">
        <v>251.20800000000003</v>
      </c>
      <c r="AV38" s="19">
        <v>251.20800000000003</v>
      </c>
      <c r="AW38" s="19">
        <v>251.20800000000003</v>
      </c>
      <c r="AX38" s="19">
        <v>251.20800000000003</v>
      </c>
      <c r="AY38" s="19">
        <v>251.20800000000003</v>
      </c>
      <c r="AZ38" s="19">
        <v>251.20800000000003</v>
      </c>
      <c r="BA38" s="19">
        <v>251.20800000000003</v>
      </c>
      <c r="BB38" s="19">
        <v>251.20800000000003</v>
      </c>
      <c r="BC38" s="19">
        <v>251.20800000000003</v>
      </c>
      <c r="BD38" s="27"/>
      <c r="BE38" s="11">
        <v>2</v>
      </c>
      <c r="BF38" s="102"/>
      <c r="BG38" s="95" t="s">
        <v>202</v>
      </c>
      <c r="BH38" s="95" t="str">
        <f t="shared" si="9"/>
        <v>Willow - Me</v>
      </c>
      <c r="BI38" s="95" t="s">
        <v>5</v>
      </c>
      <c r="BJ38" s="95" t="s">
        <v>7</v>
      </c>
      <c r="BK38" s="95" t="s">
        <v>1</v>
      </c>
      <c r="BL38" s="96">
        <f>E38/1000*Conversions!$B$2</f>
        <v>0</v>
      </c>
      <c r="BM38" s="96">
        <f>F38/1000*Conversions!$B$2</f>
        <v>0</v>
      </c>
      <c r="BN38" s="96">
        <f>G38/1000*Conversions!$B$2</f>
        <v>0</v>
      </c>
      <c r="BO38" s="96">
        <f>H38/1000*Conversions!$B$2</f>
        <v>0</v>
      </c>
      <c r="BP38" s="96">
        <f>I38/1000*Conversions!$B$2</f>
        <v>0</v>
      </c>
      <c r="BQ38" s="96">
        <f>J38/1000*Conversions!$B$2</f>
        <v>0</v>
      </c>
      <c r="BR38" s="96">
        <f>K38/1000*Conversions!$B$2</f>
        <v>0</v>
      </c>
      <c r="BS38" s="96">
        <f>L38/1000*Conversions!$B$2</f>
        <v>0</v>
      </c>
      <c r="BT38" s="96">
        <f>M38/1000*Conversions!$B$2</f>
        <v>8.1066666666666648E-2</v>
      </c>
      <c r="BU38" s="96">
        <f>N38/1000*Conversions!$B$2</f>
        <v>0.16415999999999997</v>
      </c>
      <c r="BV38" s="96">
        <f>O38/1000*Conversions!$B$2</f>
        <v>0.25862799999999991</v>
      </c>
      <c r="BW38" s="96">
        <f>BX38</f>
        <v>0</v>
      </c>
      <c r="BX38" s="96">
        <f>BY38</f>
        <v>0</v>
      </c>
      <c r="BY38" s="96">
        <f>SEAI!N65</f>
        <v>0</v>
      </c>
      <c r="BZ38" s="96"/>
      <c r="CA38" s="96"/>
      <c r="CB38" s="96"/>
      <c r="CC38" s="96"/>
      <c r="CD38" s="96">
        <f>SEAI!O65</f>
        <v>0</v>
      </c>
      <c r="CE38" s="96"/>
      <c r="CF38" s="96"/>
      <c r="CG38" s="96"/>
      <c r="CH38" s="96"/>
      <c r="CI38" s="96">
        <f>SEAI!P65</f>
        <v>4.1724000000000006</v>
      </c>
      <c r="CJ38" s="96">
        <f>SEAI!S65</f>
        <v>9.1476000000000006</v>
      </c>
      <c r="CK38" s="95">
        <v>5</v>
      </c>
      <c r="CL38" s="95"/>
      <c r="CM38" s="95"/>
      <c r="CN38" s="11" t="s">
        <v>188</v>
      </c>
      <c r="CO38" s="11" t="str">
        <f t="shared" si="7"/>
        <v>Willow - Me</v>
      </c>
      <c r="CP38" t="s">
        <v>105</v>
      </c>
      <c r="CQ38" t="s">
        <v>128</v>
      </c>
      <c r="CR38" s="11" t="str">
        <f t="shared" si="8"/>
        <v>BIOWOO</v>
      </c>
      <c r="CS38" s="11" t="s">
        <v>103</v>
      </c>
      <c r="CT38" s="96">
        <f>SEAI!$L$65</f>
        <v>7.1111111111111116</v>
      </c>
      <c r="CU38" s="96">
        <f>SEAI!$L$65</f>
        <v>7.1111111111111116</v>
      </c>
      <c r="CV38" s="96">
        <f>SEAI!$L$65</f>
        <v>7.1111111111111116</v>
      </c>
      <c r="CW38" s="96">
        <f>SEAI!$L$65</f>
        <v>7.1111111111111116</v>
      </c>
      <c r="CX38" s="96">
        <f>SEAI!$L$65</f>
        <v>7.1111111111111116</v>
      </c>
      <c r="CY38" s="96">
        <f>SEAI!$L$65</f>
        <v>7.1111111111111116</v>
      </c>
      <c r="CZ38" s="96">
        <f>SEAI!$L$65</f>
        <v>7.1111111111111116</v>
      </c>
      <c r="DA38" s="96">
        <f>SEAI!$L$65</f>
        <v>7.1111111111111116</v>
      </c>
      <c r="DB38" s="96">
        <f>SEAI!$L$65</f>
        <v>7.1111111111111116</v>
      </c>
      <c r="DC38" s="96">
        <f>SEAI!$L$65</f>
        <v>7.1111111111111116</v>
      </c>
      <c r="DD38" s="96">
        <f>SEAI!$L$65</f>
        <v>7.1111111111111116</v>
      </c>
      <c r="DE38" s="96">
        <f>SEAI!$L$65</f>
        <v>7.1111111111111116</v>
      </c>
      <c r="DF38" s="96">
        <f>SEAI!$L$65</f>
        <v>7.1111111111111116</v>
      </c>
      <c r="DG38" s="96">
        <f>SEAI!$L$65</f>
        <v>7.1111111111111116</v>
      </c>
      <c r="DH38" s="96">
        <f>SEAI!$L$65</f>
        <v>7.1111111111111116</v>
      </c>
      <c r="DI38" s="96">
        <f>SEAI!$L$65</f>
        <v>7.1111111111111116</v>
      </c>
      <c r="DJ38" s="96">
        <f>SEAI!$L$65</f>
        <v>7.1111111111111116</v>
      </c>
      <c r="DK38" s="96">
        <f>SEAI!$L$65</f>
        <v>7.1111111111111116</v>
      </c>
      <c r="DL38" s="96">
        <f>SEAI!$L$65</f>
        <v>7.1111111111111116</v>
      </c>
      <c r="DM38" s="96">
        <f>SEAI!$L$65</f>
        <v>7.1111111111111116</v>
      </c>
      <c r="DN38" s="96">
        <f>SEAI!$L$65</f>
        <v>7.1111111111111116</v>
      </c>
      <c r="DO38" s="96">
        <f>SEAI!$L$65</f>
        <v>7.1111111111111116</v>
      </c>
      <c r="DP38" s="96">
        <f>SEAI!$L$65</f>
        <v>7.1111111111111116</v>
      </c>
      <c r="DQ38" s="96">
        <f>SEAI!$L$65</f>
        <v>7.1111111111111116</v>
      </c>
      <c r="DR38" s="95">
        <v>5</v>
      </c>
    </row>
    <row r="39" spans="1:122">
      <c r="A39" s="21" t="s">
        <v>67</v>
      </c>
      <c r="B39" s="21" t="s">
        <v>12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242.03050858252917</v>
      </c>
      <c r="N39" s="20">
        <v>735.16766981943226</v>
      </c>
      <c r="O39" s="20">
        <v>1314.8307378745897</v>
      </c>
      <c r="P39" s="20">
        <v>1992.5312888124574</v>
      </c>
      <c r="Q39" s="20">
        <v>2781.1574472150555</v>
      </c>
      <c r="R39" s="20">
        <v>3695.1302605808723</v>
      </c>
      <c r="S39" s="20">
        <v>4750.5773524330425</v>
      </c>
      <c r="T39" s="20">
        <v>5965.525732615004</v>
      </c>
      <c r="U39" s="20">
        <v>7360.1158453850994</v>
      </c>
      <c r="V39" s="20">
        <v>8956.8391596530673</v>
      </c>
      <c r="W39" s="20">
        <v>10780.801853326811</v>
      </c>
      <c r="X39" s="20">
        <v>12860.017417796162</v>
      </c>
      <c r="Y39" s="20">
        <v>15225.731311879434</v>
      </c>
      <c r="Z39" s="20">
        <v>17912.781130202588</v>
      </c>
      <c r="AA39" s="20">
        <v>20959.996122403303</v>
      </c>
      <c r="AB39" s="20">
        <v>21182.974804556539</v>
      </c>
      <c r="AD39" s="19">
        <v>251.20800000000003</v>
      </c>
      <c r="AE39" s="19">
        <v>251.20800000000003</v>
      </c>
      <c r="AF39" s="19">
        <v>251.20800000000003</v>
      </c>
      <c r="AG39" s="19">
        <v>251.20800000000003</v>
      </c>
      <c r="AH39" s="19">
        <v>251.20800000000003</v>
      </c>
      <c r="AI39" s="19">
        <v>251.20800000000003</v>
      </c>
      <c r="AJ39" s="19">
        <v>251.20800000000003</v>
      </c>
      <c r="AK39" s="19">
        <v>251.20800000000003</v>
      </c>
      <c r="AL39" s="19">
        <v>251.20800000000003</v>
      </c>
      <c r="AM39" s="19">
        <v>251.20800000000003</v>
      </c>
      <c r="AN39" s="19">
        <v>251.20800000000003</v>
      </c>
      <c r="AO39" s="19">
        <v>251.20800000000003</v>
      </c>
      <c r="AP39" s="19">
        <v>251.20800000000003</v>
      </c>
      <c r="AQ39" s="19">
        <v>251.20800000000003</v>
      </c>
      <c r="AR39" s="19">
        <v>251.20800000000003</v>
      </c>
      <c r="AS39" s="19">
        <v>251.20800000000003</v>
      </c>
      <c r="AT39" s="19">
        <v>251.20800000000003</v>
      </c>
      <c r="AU39" s="19">
        <v>251.20800000000003</v>
      </c>
      <c r="AV39" s="19">
        <v>251.20800000000003</v>
      </c>
      <c r="AW39" s="19">
        <v>251.20800000000003</v>
      </c>
      <c r="AX39" s="19">
        <v>251.20800000000003</v>
      </c>
      <c r="AY39" s="19">
        <v>251.20800000000003</v>
      </c>
      <c r="AZ39" s="19">
        <v>251.20800000000003</v>
      </c>
      <c r="BA39" s="19">
        <v>251.20800000000003</v>
      </c>
      <c r="BB39" s="19">
        <v>251.20800000000003</v>
      </c>
      <c r="BC39" s="19">
        <v>251.20800000000003</v>
      </c>
      <c r="BD39" s="27"/>
      <c r="BE39" s="11">
        <v>2</v>
      </c>
      <c r="BF39" s="102"/>
      <c r="BG39" s="11" t="str">
        <f>"ABIOCRP3"&amp;BE39</f>
        <v>ABIOCRP32</v>
      </c>
      <c r="BH39" s="11" t="str">
        <f t="shared" si="9"/>
        <v>Miscanthus - Me</v>
      </c>
      <c r="BI39" s="11" t="s">
        <v>5</v>
      </c>
      <c r="BJ39" s="11" t="s">
        <v>7</v>
      </c>
      <c r="BK39" s="11" t="s">
        <v>1</v>
      </c>
      <c r="BL39" s="57">
        <f>E39/1000*Conversions!$B$2</f>
        <v>0</v>
      </c>
      <c r="BM39" s="57">
        <f>F39/1000*Conversions!$B$2</f>
        <v>0</v>
      </c>
      <c r="BN39" s="57">
        <f>G39/1000*Conversions!$B$2</f>
        <v>0</v>
      </c>
      <c r="BO39" s="57">
        <f>H39/1000*Conversions!$B$2</f>
        <v>0</v>
      </c>
      <c r="BP39" s="57">
        <f>I39/1000*Conversions!$B$2</f>
        <v>0</v>
      </c>
      <c r="BQ39" s="57">
        <f>J39/1000*Conversions!$B$2</f>
        <v>0</v>
      </c>
      <c r="BR39" s="57">
        <f>K39/1000*Conversions!$B$2</f>
        <v>0</v>
      </c>
      <c r="BS39" s="57">
        <f>L39/1000*Conversions!$B$2</f>
        <v>0</v>
      </c>
      <c r="BT39" s="92">
        <v>0</v>
      </c>
      <c r="BU39" s="92">
        <v>0</v>
      </c>
      <c r="BV39" s="92">
        <v>0</v>
      </c>
      <c r="BW39" s="92">
        <v>0</v>
      </c>
      <c r="BX39" s="92">
        <v>0</v>
      </c>
      <c r="BY39" s="92">
        <v>0</v>
      </c>
      <c r="BZ39" s="92">
        <v>0</v>
      </c>
      <c r="CA39" s="92">
        <v>0</v>
      </c>
      <c r="CB39" s="92">
        <v>0</v>
      </c>
      <c r="CC39" s="92">
        <v>0</v>
      </c>
      <c r="CD39" s="92">
        <v>0</v>
      </c>
      <c r="CE39" s="92">
        <v>0</v>
      </c>
      <c r="CF39" s="92">
        <v>0</v>
      </c>
      <c r="CG39" s="92">
        <v>0</v>
      </c>
      <c r="CH39" s="92">
        <v>0</v>
      </c>
      <c r="CI39" s="92">
        <v>0</v>
      </c>
      <c r="CJ39" s="92">
        <v>0</v>
      </c>
      <c r="CK39" s="93">
        <v>5</v>
      </c>
      <c r="CL39" s="93"/>
      <c r="CM39" s="93"/>
      <c r="CN39" s="11" t="str">
        <f t="shared" si="6"/>
        <v>ABIOCRP32</v>
      </c>
      <c r="CO39" s="11" t="str">
        <f t="shared" si="7"/>
        <v>Miscanthus - Me</v>
      </c>
      <c r="CP39" t="s">
        <v>105</v>
      </c>
      <c r="CQ39" t="s">
        <v>128</v>
      </c>
      <c r="CR39" s="11" t="str">
        <f t="shared" si="8"/>
        <v>BIOWOO</v>
      </c>
      <c r="CS39" s="11" t="s">
        <v>103</v>
      </c>
      <c r="CT39" s="57">
        <f>IF(AF39&lt;0,0.01,AF39/Conversions!$B$3)</f>
        <v>6</v>
      </c>
      <c r="CU39" s="57">
        <f>IF(AG39&lt;0,0.01,AG39/Conversions!$B$3)</f>
        <v>6</v>
      </c>
      <c r="CV39" s="57">
        <f>IF(AH39&lt;0,0.01,AH39/Conversions!$B$3)</f>
        <v>6</v>
      </c>
      <c r="CW39" s="57">
        <f>IF(AI39&lt;0,0.01,AI39/Conversions!$B$3)</f>
        <v>6</v>
      </c>
      <c r="CX39" s="57">
        <f>IF(AJ39&lt;0,0.01,AJ39/Conversions!$B$3)</f>
        <v>6</v>
      </c>
      <c r="CY39" s="57">
        <f>IF(AK39&lt;0,0.01,AK39/Conversions!$B$3)</f>
        <v>6</v>
      </c>
      <c r="CZ39" s="57">
        <f>IF(AL39&lt;0,0.01,AL39/Conversions!$B$3)</f>
        <v>6</v>
      </c>
      <c r="DA39" s="57">
        <f>IF(AM39&lt;0,0.01,AM39/Conversions!$B$3)</f>
        <v>6</v>
      </c>
      <c r="DB39" s="57">
        <f>IF(AN39&lt;0,0.01,AN39/Conversions!$B$3)</f>
        <v>6</v>
      </c>
      <c r="DC39" s="57">
        <f>IF(AO39&lt;0,0.01,AO39/Conversions!$B$3)</f>
        <v>6</v>
      </c>
      <c r="DD39" s="57">
        <f>IF(AP39&lt;0,0.01,AP39/Conversions!$B$3)</f>
        <v>6</v>
      </c>
      <c r="DE39" s="57">
        <f>IF(AQ39&lt;0,0.01,AQ39/Conversions!$B$3)</f>
        <v>6</v>
      </c>
      <c r="DF39" s="57">
        <f>IF(AR39&lt;0,0.01,AR39/Conversions!$B$3)</f>
        <v>6</v>
      </c>
      <c r="DG39" s="57">
        <f>IF(AS39&lt;0,0.01,AS39/Conversions!$B$3)</f>
        <v>6</v>
      </c>
      <c r="DH39" s="57">
        <f>IF(AT39&lt;0,0.01,AT39/Conversions!$B$3)</f>
        <v>6</v>
      </c>
      <c r="DI39" s="57">
        <f>IF(AU39&lt;0,0.01,AU39/Conversions!$B$3)</f>
        <v>6</v>
      </c>
      <c r="DJ39" s="57">
        <f>IF(AV39&lt;0,0.01,AV39/Conversions!$B$3)</f>
        <v>6</v>
      </c>
      <c r="DK39" s="57">
        <f>IF(AW39&lt;0,0.01,AW39/Conversions!$B$3)</f>
        <v>6</v>
      </c>
      <c r="DL39" s="57">
        <f>IF(AX39&lt;0,0.01,AX39/Conversions!$B$3)</f>
        <v>6</v>
      </c>
      <c r="DM39" s="57">
        <f>IF(AY39&lt;0,0.01,AY39/Conversions!$B$3)</f>
        <v>6</v>
      </c>
      <c r="DN39" s="57">
        <f>IF(AZ39&lt;0,0.01,AZ39/Conversions!$B$3)</f>
        <v>6</v>
      </c>
      <c r="DO39" s="57">
        <f>IF(BA39&lt;0,0.01,BA39/Conversions!$B$3)</f>
        <v>6</v>
      </c>
      <c r="DP39" s="57">
        <f>IF(BB39&lt;0,0.01,BB39/Conversions!$B$3)</f>
        <v>6</v>
      </c>
      <c r="DQ39" s="57">
        <f>IF(BC39&lt;0,0.01,BC39/Conversions!$B$3)</f>
        <v>6</v>
      </c>
      <c r="DR39" s="11">
        <v>5</v>
      </c>
    </row>
    <row r="40" spans="1:122">
      <c r="A40" s="21" t="s">
        <v>68</v>
      </c>
      <c r="B40" s="21" t="s">
        <v>18</v>
      </c>
      <c r="C40" s="20">
        <v>0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0">
        <v>2613.3609205389739</v>
      </c>
      <c r="J40" s="20">
        <v>5264.0366624824301</v>
      </c>
      <c r="K40" s="20">
        <v>7957.7531463250225</v>
      </c>
      <c r="L40" s="20">
        <v>10687.702250105211</v>
      </c>
      <c r="M40" s="20">
        <v>13447.109208585931</v>
      </c>
      <c r="N40" s="20">
        <v>13542.185360058696</v>
      </c>
      <c r="O40" s="20">
        <v>13637.261511531466</v>
      </c>
      <c r="P40" s="20">
        <v>13732.337663004231</v>
      </c>
      <c r="Q40" s="20">
        <v>13827.413814476999</v>
      </c>
      <c r="R40" s="20">
        <v>13922.489965949766</v>
      </c>
      <c r="S40" s="20">
        <v>14017.566117422533</v>
      </c>
      <c r="T40" s="20">
        <v>14112.642268895299</v>
      </c>
      <c r="U40" s="20">
        <v>14207.718420368064</v>
      </c>
      <c r="V40" s="20">
        <v>14302.794571840832</v>
      </c>
      <c r="W40" s="20">
        <v>14397.870723313597</v>
      </c>
      <c r="X40" s="20">
        <v>14492.946874786365</v>
      </c>
      <c r="Y40" s="20">
        <v>14588.02302625913</v>
      </c>
      <c r="Z40" s="20">
        <v>14683.0991777319</v>
      </c>
      <c r="AA40" s="20">
        <v>14778.175329204665</v>
      </c>
      <c r="AB40" s="20">
        <v>14873.251480677432</v>
      </c>
      <c r="AD40" s="19">
        <v>955.4977406545255</v>
      </c>
      <c r="AE40" s="19">
        <v>955.4977406545255</v>
      </c>
      <c r="AF40" s="19">
        <v>955.4977406545255</v>
      </c>
      <c r="AG40" s="19">
        <v>955.4977406545255</v>
      </c>
      <c r="AH40" s="19">
        <v>955.4977406545255</v>
      </c>
      <c r="AI40" s="19">
        <v>955.4977406545255</v>
      </c>
      <c r="AJ40" s="19">
        <v>955.4977406545255</v>
      </c>
      <c r="AK40" s="19">
        <v>955.4977406545255</v>
      </c>
      <c r="AL40" s="19">
        <v>955.4977406545255</v>
      </c>
      <c r="AM40" s="19">
        <v>955.4977406545255</v>
      </c>
      <c r="AN40" s="19">
        <v>955.4977406545255</v>
      </c>
      <c r="AO40" s="19">
        <v>955.4977406545255</v>
      </c>
      <c r="AP40" s="19">
        <v>955.4977406545255</v>
      </c>
      <c r="AQ40" s="19">
        <v>955.4977406545255</v>
      </c>
      <c r="AR40" s="19">
        <v>955.4977406545255</v>
      </c>
      <c r="AS40" s="19">
        <v>955.4977406545255</v>
      </c>
      <c r="AT40" s="19">
        <v>955.4977406545255</v>
      </c>
      <c r="AU40" s="19">
        <v>955.4977406545255</v>
      </c>
      <c r="AV40" s="19">
        <v>955.4977406545255</v>
      </c>
      <c r="AW40" s="19">
        <v>955.4977406545255</v>
      </c>
      <c r="AX40" s="19">
        <v>955.4977406545255</v>
      </c>
      <c r="AY40" s="19">
        <v>955.4977406545255</v>
      </c>
      <c r="AZ40" s="19">
        <v>955.4977406545255</v>
      </c>
      <c r="BA40" s="19">
        <v>955.4977406545255</v>
      </c>
      <c r="BB40" s="19">
        <v>955.4977406545255</v>
      </c>
      <c r="BC40" s="19">
        <v>955.4977406545255</v>
      </c>
      <c r="BD40" s="27"/>
      <c r="BE40" s="11">
        <v>2</v>
      </c>
      <c r="BF40" s="102"/>
      <c r="BG40" s="11" t="str">
        <f>"ABIOCRP1"&amp;BE40</f>
        <v>ABIOCRP12</v>
      </c>
      <c r="BH40" s="11" t="str">
        <f t="shared" si="9"/>
        <v>Wheat - Me</v>
      </c>
      <c r="BI40" s="11" t="s">
        <v>5</v>
      </c>
      <c r="BJ40" s="11" t="s">
        <v>96</v>
      </c>
      <c r="BK40" s="11" t="s">
        <v>1</v>
      </c>
      <c r="BL40" s="57">
        <f>E40/1000*Conversions!$B$2</f>
        <v>0</v>
      </c>
      <c r="BM40" s="57">
        <f>F40/1000*Conversions!$B$2</f>
        <v>0</v>
      </c>
      <c r="BN40" s="57">
        <f>G40/1000*Conversions!$B$2</f>
        <v>0</v>
      </c>
      <c r="BO40" s="57">
        <f>H40/1000*Conversions!$B$2</f>
        <v>0</v>
      </c>
      <c r="BP40" s="57">
        <f>I40/1000*Conversions!$B$2</f>
        <v>0.10941619502112578</v>
      </c>
      <c r="BQ40" s="57">
        <f>J40/1000*Conversions!$B$2</f>
        <v>0.22039468698481438</v>
      </c>
      <c r="BR40" s="57">
        <f>K40/1000*Conversions!$B$2</f>
        <v>0.33317520873033607</v>
      </c>
      <c r="BS40" s="57">
        <f>L40/1000*Conversions!$B$2</f>
        <v>0.447472717807405</v>
      </c>
      <c r="BT40" s="92">
        <v>0</v>
      </c>
      <c r="BU40" s="92">
        <v>0</v>
      </c>
      <c r="BV40" s="92">
        <v>0</v>
      </c>
      <c r="BW40" s="92">
        <v>0</v>
      </c>
      <c r="BX40" s="92">
        <v>0</v>
      </c>
      <c r="BY40" s="92">
        <v>0</v>
      </c>
      <c r="BZ40" s="92">
        <v>0</v>
      </c>
      <c r="CA40" s="92">
        <v>0</v>
      </c>
      <c r="CB40" s="92">
        <v>0</v>
      </c>
      <c r="CC40" s="92">
        <v>0</v>
      </c>
      <c r="CD40" s="92">
        <v>0</v>
      </c>
      <c r="CE40" s="92">
        <v>0</v>
      </c>
      <c r="CF40" s="92">
        <v>0</v>
      </c>
      <c r="CG40" s="92">
        <v>0</v>
      </c>
      <c r="CH40" s="92">
        <v>0</v>
      </c>
      <c r="CI40" s="92">
        <v>0</v>
      </c>
      <c r="CJ40" s="92">
        <v>0</v>
      </c>
      <c r="CK40" s="93">
        <v>5</v>
      </c>
      <c r="CL40" s="93"/>
      <c r="CM40" s="93"/>
      <c r="CN40" s="11" t="str">
        <f t="shared" si="6"/>
        <v>ABIOCRP12</v>
      </c>
      <c r="CO40" s="11" t="str">
        <f t="shared" si="7"/>
        <v>Wheat - Me</v>
      </c>
      <c r="CP40" t="s">
        <v>105</v>
      </c>
      <c r="CQ40" t="s">
        <v>128</v>
      </c>
      <c r="CR40" s="11" t="str">
        <f t="shared" si="8"/>
        <v>BIOCRP1</v>
      </c>
      <c r="CS40" s="11" t="s">
        <v>103</v>
      </c>
      <c r="CT40" s="57">
        <f>IF(AF40&lt;0,0.01,AF40/Conversions!$B$3)</f>
        <v>22.821671459217672</v>
      </c>
      <c r="CU40" s="57">
        <f>IF(AG40&lt;0,0.01,AG40/Conversions!$B$3)</f>
        <v>22.821671459217672</v>
      </c>
      <c r="CV40" s="57">
        <f>IF(AH40&lt;0,0.01,AH40/Conversions!$B$3)</f>
        <v>22.821671459217672</v>
      </c>
      <c r="CW40" s="57">
        <f>IF(AI40&lt;0,0.01,AI40/Conversions!$B$3)</f>
        <v>22.821671459217672</v>
      </c>
      <c r="CX40" s="57">
        <f>IF(AJ40&lt;0,0.01,AJ40/Conversions!$B$3)</f>
        <v>22.821671459217672</v>
      </c>
      <c r="CY40" s="57">
        <f>IF(AK40&lt;0,0.01,AK40/Conversions!$B$3)</f>
        <v>22.821671459217672</v>
      </c>
      <c r="CZ40" s="57">
        <f>IF(AL40&lt;0,0.01,AL40/Conversions!$B$3)</f>
        <v>22.821671459217672</v>
      </c>
      <c r="DA40" s="57">
        <f>IF(AM40&lt;0,0.01,AM40/Conversions!$B$3)</f>
        <v>22.821671459217672</v>
      </c>
      <c r="DB40" s="57">
        <f>IF(AN40&lt;0,0.01,AN40/Conversions!$B$3)</f>
        <v>22.821671459217672</v>
      </c>
      <c r="DC40" s="57">
        <f>IF(AO40&lt;0,0.01,AO40/Conversions!$B$3)</f>
        <v>22.821671459217672</v>
      </c>
      <c r="DD40" s="57">
        <f>IF(AP40&lt;0,0.01,AP40/Conversions!$B$3)</f>
        <v>22.821671459217672</v>
      </c>
      <c r="DE40" s="57">
        <f>IF(AQ40&lt;0,0.01,AQ40/Conversions!$B$3)</f>
        <v>22.821671459217672</v>
      </c>
      <c r="DF40" s="57">
        <f>IF(AR40&lt;0,0.01,AR40/Conversions!$B$3)</f>
        <v>22.821671459217672</v>
      </c>
      <c r="DG40" s="57">
        <f>IF(AS40&lt;0,0.01,AS40/Conversions!$B$3)</f>
        <v>22.821671459217672</v>
      </c>
      <c r="DH40" s="57">
        <f>IF(AT40&lt;0,0.01,AT40/Conversions!$B$3)</f>
        <v>22.821671459217672</v>
      </c>
      <c r="DI40" s="57">
        <f>IF(AU40&lt;0,0.01,AU40/Conversions!$B$3)</f>
        <v>22.821671459217672</v>
      </c>
      <c r="DJ40" s="57">
        <f>IF(AV40&lt;0,0.01,AV40/Conversions!$B$3)</f>
        <v>22.821671459217672</v>
      </c>
      <c r="DK40" s="57">
        <f>IF(AW40&lt;0,0.01,AW40/Conversions!$B$3)</f>
        <v>22.821671459217672</v>
      </c>
      <c r="DL40" s="57">
        <f>IF(AX40&lt;0,0.01,AX40/Conversions!$B$3)</f>
        <v>22.821671459217672</v>
      </c>
      <c r="DM40" s="57">
        <f>IF(AY40&lt;0,0.01,AY40/Conversions!$B$3)</f>
        <v>22.821671459217672</v>
      </c>
      <c r="DN40" s="57">
        <f>IF(AZ40&lt;0,0.01,AZ40/Conversions!$B$3)</f>
        <v>22.821671459217672</v>
      </c>
      <c r="DO40" s="57">
        <f>IF(BA40&lt;0,0.01,BA40/Conversions!$B$3)</f>
        <v>22.821671459217672</v>
      </c>
      <c r="DP40" s="57">
        <f>IF(BB40&lt;0,0.01,BB40/Conversions!$B$3)</f>
        <v>22.821671459217672</v>
      </c>
      <c r="DQ40" s="57">
        <f>IF(BC40&lt;0,0.01,BC40/Conversions!$B$3)</f>
        <v>22.821671459217672</v>
      </c>
      <c r="DR40" s="11">
        <v>5</v>
      </c>
    </row>
    <row r="41" spans="1:122">
      <c r="A41" s="21" t="s">
        <v>69</v>
      </c>
      <c r="B41" s="21" t="s">
        <v>20</v>
      </c>
      <c r="C41" s="20">
        <v>1674.9142947549444</v>
      </c>
      <c r="D41" s="20">
        <v>4003.7151301822191</v>
      </c>
      <c r="E41" s="20">
        <v>5980.6821289218342</v>
      </c>
      <c r="F41" s="20">
        <v>7841.98710367897</v>
      </c>
      <c r="G41" s="20">
        <v>3952.3615002542015</v>
      </c>
      <c r="H41" s="20">
        <v>2987.9852941921758</v>
      </c>
      <c r="I41" s="20">
        <v>8031.7044707885689</v>
      </c>
      <c r="J41" s="20">
        <v>13661.929304811356</v>
      </c>
      <c r="K41" s="20">
        <v>19381.723707092377</v>
      </c>
      <c r="L41" s="20">
        <v>25192.160456334386</v>
      </c>
      <c r="M41" s="20">
        <v>31042.499890308263</v>
      </c>
      <c r="N41" s="20">
        <v>31290.839889430732</v>
      </c>
      <c r="O41" s="20">
        <v>31541.166608546177</v>
      </c>
      <c r="P41" s="20">
        <v>31793.495941414545</v>
      </c>
      <c r="Q41" s="20">
        <v>32047.843908945862</v>
      </c>
      <c r="R41" s="20">
        <v>32304.22666021742</v>
      </c>
      <c r="S41" s="20">
        <v>32562.660473499171</v>
      </c>
      <c r="T41" s="20">
        <v>32823.161757287162</v>
      </c>
      <c r="U41" s="20">
        <v>33085.747051345461</v>
      </c>
      <c r="V41" s="20">
        <v>33350.433027756219</v>
      </c>
      <c r="W41" s="20">
        <v>33617.23649197827</v>
      </c>
      <c r="X41" s="20">
        <v>33884.0399562003</v>
      </c>
      <c r="Y41" s="20">
        <v>34150.843420422338</v>
      </c>
      <c r="Z41" s="20">
        <v>34417.646884644368</v>
      </c>
      <c r="AA41" s="20">
        <v>34684.450348866478</v>
      </c>
      <c r="AB41" s="20">
        <v>34951.253813088515</v>
      </c>
      <c r="AD41" s="19">
        <v>1336.0444812057715</v>
      </c>
      <c r="AE41" s="19">
        <v>1336.0444812057715</v>
      </c>
      <c r="AF41" s="19">
        <v>1336.0444812057715</v>
      </c>
      <c r="AG41" s="19">
        <v>1336.0444812057715</v>
      </c>
      <c r="AH41" s="19">
        <v>1336.0444812057715</v>
      </c>
      <c r="AI41" s="19">
        <v>1336.0444812057715</v>
      </c>
      <c r="AJ41" s="19">
        <v>1336.0444812057715</v>
      </c>
      <c r="AK41" s="19">
        <v>1336.0444812057715</v>
      </c>
      <c r="AL41" s="19">
        <v>1336.0444812057715</v>
      </c>
      <c r="AM41" s="19">
        <v>1336.0444812057715</v>
      </c>
      <c r="AN41" s="19">
        <v>1336.0444812057715</v>
      </c>
      <c r="AO41" s="19">
        <v>1336.0444812057715</v>
      </c>
      <c r="AP41" s="19">
        <v>1336.0444812057715</v>
      </c>
      <c r="AQ41" s="19">
        <v>1336.0444812057715</v>
      </c>
      <c r="AR41" s="19">
        <v>1336.0444812057715</v>
      </c>
      <c r="AS41" s="19">
        <v>1336.0444812057715</v>
      </c>
      <c r="AT41" s="19">
        <v>1336.0444812057715</v>
      </c>
      <c r="AU41" s="19">
        <v>1336.0444812057715</v>
      </c>
      <c r="AV41" s="19">
        <v>1336.0444812057715</v>
      </c>
      <c r="AW41" s="19">
        <v>1336.0444812057715</v>
      </c>
      <c r="AX41" s="19">
        <v>1336.0444812057715</v>
      </c>
      <c r="AY41" s="19">
        <v>1336.0444812057715</v>
      </c>
      <c r="AZ41" s="19">
        <v>1336.0444812057715</v>
      </c>
      <c r="BA41" s="19">
        <v>1336.0444812057715</v>
      </c>
      <c r="BB41" s="19">
        <v>1336.0444812057715</v>
      </c>
      <c r="BC41" s="19">
        <v>1336.0444812057715</v>
      </c>
      <c r="BD41" s="27"/>
      <c r="BE41" s="11">
        <v>2</v>
      </c>
      <c r="BF41" s="102"/>
      <c r="BG41" s="11" t="str">
        <f>"ABIOCRP2"&amp;BE41</f>
        <v>ABIOCRP22</v>
      </c>
      <c r="BH41" s="11" t="str">
        <f t="shared" si="9"/>
        <v>OSR - Me</v>
      </c>
      <c r="BI41" s="11" t="s">
        <v>5</v>
      </c>
      <c r="BJ41" s="11" t="s">
        <v>8</v>
      </c>
      <c r="BK41" s="11" t="s">
        <v>1</v>
      </c>
      <c r="BL41" s="57">
        <f>E41/1000*Conversions!$B$2</f>
        <v>0.25039919937369937</v>
      </c>
      <c r="BM41" s="57">
        <f>F41/1000*Conversions!$B$2</f>
        <v>0.3283283160568311</v>
      </c>
      <c r="BN41" s="57">
        <f>G41/1000*Conversions!$B$2</f>
        <v>0.16547747129264292</v>
      </c>
      <c r="BO41" s="57">
        <f>H41/1000*Conversions!$B$2</f>
        <v>0.12510096829723802</v>
      </c>
      <c r="BP41" s="57">
        <f>I41/1000*Conversions!$B$2</f>
        <v>0.33627140278297579</v>
      </c>
      <c r="BQ41" s="57">
        <f>J41/1000*Conversions!$B$2</f>
        <v>0.5719976561338419</v>
      </c>
      <c r="BR41" s="57">
        <f>K41/1000*Conversions!$B$2</f>
        <v>0.81147400816854365</v>
      </c>
      <c r="BS41" s="57">
        <f>L41/1000*Conversions!$B$2</f>
        <v>1.0547453739858081</v>
      </c>
      <c r="BT41" s="92">
        <v>0</v>
      </c>
      <c r="BU41" s="92">
        <v>0</v>
      </c>
      <c r="BV41" s="92">
        <v>0</v>
      </c>
      <c r="BW41" s="92">
        <v>0</v>
      </c>
      <c r="BX41" s="92">
        <v>0</v>
      </c>
      <c r="BY41" s="92">
        <v>0</v>
      </c>
      <c r="BZ41" s="92">
        <v>0</v>
      </c>
      <c r="CA41" s="92">
        <v>0</v>
      </c>
      <c r="CB41" s="92">
        <v>0</v>
      </c>
      <c r="CC41" s="92">
        <v>0</v>
      </c>
      <c r="CD41" s="92">
        <v>0</v>
      </c>
      <c r="CE41" s="92">
        <v>0</v>
      </c>
      <c r="CF41" s="92">
        <v>0</v>
      </c>
      <c r="CG41" s="92">
        <v>0</v>
      </c>
      <c r="CH41" s="92">
        <v>0</v>
      </c>
      <c r="CI41" s="92">
        <v>0</v>
      </c>
      <c r="CJ41" s="92">
        <v>0</v>
      </c>
      <c r="CK41" s="93">
        <v>5</v>
      </c>
      <c r="CL41" s="93"/>
      <c r="CM41" s="93"/>
      <c r="CN41" s="11" t="str">
        <f t="shared" si="6"/>
        <v>ABIOCRP22</v>
      </c>
      <c r="CO41" s="11" t="str">
        <f t="shared" si="7"/>
        <v>OSR - Me</v>
      </c>
      <c r="CP41" t="s">
        <v>105</v>
      </c>
      <c r="CQ41" t="s">
        <v>128</v>
      </c>
      <c r="CR41" s="11" t="str">
        <f t="shared" si="8"/>
        <v>BIORPS</v>
      </c>
      <c r="CS41" s="11" t="s">
        <v>103</v>
      </c>
      <c r="CT41" s="57">
        <f>IF(AF41&lt;0,0.01,AF41/Conversions!$B$3)</f>
        <v>31.910874204781013</v>
      </c>
      <c r="CU41" s="57">
        <f>IF(AG41&lt;0,0.01,AG41/Conversions!$B$3)</f>
        <v>31.910874204781013</v>
      </c>
      <c r="CV41" s="57">
        <f>IF(AH41&lt;0,0.01,AH41/Conversions!$B$3)</f>
        <v>31.910874204781013</v>
      </c>
      <c r="CW41" s="57">
        <f>IF(AI41&lt;0,0.01,AI41/Conversions!$B$3)</f>
        <v>31.910874204781013</v>
      </c>
      <c r="CX41" s="57">
        <f>IF(AJ41&lt;0,0.01,AJ41/Conversions!$B$3)</f>
        <v>31.910874204781013</v>
      </c>
      <c r="CY41" s="57">
        <f>IF(AK41&lt;0,0.01,AK41/Conversions!$B$3)</f>
        <v>31.910874204781013</v>
      </c>
      <c r="CZ41" s="57">
        <f>IF(AL41&lt;0,0.01,AL41/Conversions!$B$3)</f>
        <v>31.910874204781013</v>
      </c>
      <c r="DA41" s="57">
        <f>IF(AM41&lt;0,0.01,AM41/Conversions!$B$3)</f>
        <v>31.910874204781013</v>
      </c>
      <c r="DB41" s="57">
        <f>IF(AN41&lt;0,0.01,AN41/Conversions!$B$3)</f>
        <v>31.910874204781013</v>
      </c>
      <c r="DC41" s="57">
        <f>IF(AO41&lt;0,0.01,AO41/Conversions!$B$3)</f>
        <v>31.910874204781013</v>
      </c>
      <c r="DD41" s="57">
        <f>IF(AP41&lt;0,0.01,AP41/Conversions!$B$3)</f>
        <v>31.910874204781013</v>
      </c>
      <c r="DE41" s="57">
        <f>IF(AQ41&lt;0,0.01,AQ41/Conversions!$B$3)</f>
        <v>31.910874204781013</v>
      </c>
      <c r="DF41" s="57">
        <f>IF(AR41&lt;0,0.01,AR41/Conversions!$B$3)</f>
        <v>31.910874204781013</v>
      </c>
      <c r="DG41" s="57">
        <f>IF(AS41&lt;0,0.01,AS41/Conversions!$B$3)</f>
        <v>31.910874204781013</v>
      </c>
      <c r="DH41" s="57">
        <f>IF(AT41&lt;0,0.01,AT41/Conversions!$B$3)</f>
        <v>31.910874204781013</v>
      </c>
      <c r="DI41" s="57">
        <f>IF(AU41&lt;0,0.01,AU41/Conversions!$B$3)</f>
        <v>31.910874204781013</v>
      </c>
      <c r="DJ41" s="57">
        <f>IF(AV41&lt;0,0.01,AV41/Conversions!$B$3)</f>
        <v>31.910874204781013</v>
      </c>
      <c r="DK41" s="57">
        <f>IF(AW41&lt;0,0.01,AW41/Conversions!$B$3)</f>
        <v>31.910874204781013</v>
      </c>
      <c r="DL41" s="57">
        <f>IF(AX41&lt;0,0.01,AX41/Conversions!$B$3)</f>
        <v>31.910874204781013</v>
      </c>
      <c r="DM41" s="57">
        <f>IF(AY41&lt;0,0.01,AY41/Conversions!$B$3)</f>
        <v>31.910874204781013</v>
      </c>
      <c r="DN41" s="57">
        <f>IF(AZ41&lt;0,0.01,AZ41/Conversions!$B$3)</f>
        <v>31.910874204781013</v>
      </c>
      <c r="DO41" s="57">
        <f>IF(BA41&lt;0,0.01,BA41/Conversions!$B$3)</f>
        <v>31.910874204781013</v>
      </c>
      <c r="DP41" s="57">
        <f>IF(BB41&lt;0,0.01,BB41/Conversions!$B$3)</f>
        <v>31.910874204781013</v>
      </c>
      <c r="DQ41" s="57">
        <f>IF(BC41&lt;0,0.01,BC41/Conversions!$B$3)</f>
        <v>31.910874204781013</v>
      </c>
      <c r="DR41" s="11">
        <v>5</v>
      </c>
    </row>
    <row r="42" spans="1:122">
      <c r="A42" s="21" t="s">
        <v>70</v>
      </c>
      <c r="B42" s="21" t="s">
        <v>50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27433.453498089722</v>
      </c>
      <c r="J42" s="20">
        <v>39468.076387909605</v>
      </c>
      <c r="K42" s="20">
        <v>52109.122986634626</v>
      </c>
      <c r="L42" s="20">
        <v>65356.593294264792</v>
      </c>
      <c r="M42" s="20">
        <v>79210.487310800105</v>
      </c>
      <c r="N42" s="20">
        <v>87426.084700491192</v>
      </c>
      <c r="O42" s="20">
        <v>95944.893944634823</v>
      </c>
      <c r="P42" s="20">
        <v>104766.91504323107</v>
      </c>
      <c r="Q42" s="20">
        <v>111658.96862380375</v>
      </c>
      <c r="R42" s="20">
        <v>123320.59280378123</v>
      </c>
      <c r="S42" s="20">
        <v>135386.4994563621</v>
      </c>
      <c r="T42" s="20">
        <v>143087.11798214162</v>
      </c>
      <c r="U42" s="20">
        <v>153425.19835300068</v>
      </c>
      <c r="V42" s="20">
        <v>156608.92282475272</v>
      </c>
      <c r="W42" s="20">
        <v>159792.6472965047</v>
      </c>
      <c r="X42" s="20">
        <v>162976.37176825671</v>
      </c>
      <c r="Y42" s="20">
        <v>166160.09624000869</v>
      </c>
      <c r="Z42" s="20">
        <v>169343.82071176072</v>
      </c>
      <c r="AA42" s="20">
        <v>172527.54518351273</v>
      </c>
      <c r="AB42" s="20">
        <v>175711.26965526471</v>
      </c>
      <c r="AD42" s="19">
        <v>255.16291634545507</v>
      </c>
      <c r="AE42" s="19">
        <v>255.16291634545507</v>
      </c>
      <c r="AF42" s="19">
        <v>255.16291634545507</v>
      </c>
      <c r="AG42" s="19">
        <v>255.16291634545507</v>
      </c>
      <c r="AH42" s="19">
        <v>255.16291634545507</v>
      </c>
      <c r="AI42" s="19">
        <v>255.16291634545507</v>
      </c>
      <c r="AJ42" s="19">
        <v>255.16291634545507</v>
      </c>
      <c r="AK42" s="19">
        <v>255.16291634545507</v>
      </c>
      <c r="AL42" s="19">
        <v>255.16291634545507</v>
      </c>
      <c r="AM42" s="19">
        <v>255.16291634545507</v>
      </c>
      <c r="AN42" s="19">
        <v>255.16291634545507</v>
      </c>
      <c r="AO42" s="19">
        <v>255.16291634545507</v>
      </c>
      <c r="AP42" s="19">
        <v>255.16291634545507</v>
      </c>
      <c r="AQ42" s="19">
        <v>255.16291634545507</v>
      </c>
      <c r="AR42" s="19">
        <v>255.16291634545507</v>
      </c>
      <c r="AS42" s="19">
        <v>255.16291634545507</v>
      </c>
      <c r="AT42" s="19">
        <v>255.16291634545507</v>
      </c>
      <c r="AU42" s="19">
        <v>255.16291634545507</v>
      </c>
      <c r="AV42" s="19">
        <v>255.16291634545507</v>
      </c>
      <c r="AW42" s="19">
        <v>255.16291634545507</v>
      </c>
      <c r="AX42" s="19">
        <v>255.16291634545507</v>
      </c>
      <c r="AY42" s="19">
        <v>255.16291634545507</v>
      </c>
      <c r="AZ42" s="19">
        <v>255.16291634545507</v>
      </c>
      <c r="BA42" s="19">
        <v>255.16291634545507</v>
      </c>
      <c r="BB42" s="19">
        <v>255.16291634545507</v>
      </c>
      <c r="BC42" s="19">
        <v>255.16291634545507</v>
      </c>
      <c r="BD42" s="27"/>
      <c r="BE42" s="11">
        <v>2</v>
      </c>
      <c r="BF42" s="102"/>
      <c r="BG42" s="95" t="str">
        <f>"ABIOGAS1"&amp;BE42</f>
        <v>ABIOGAS12</v>
      </c>
      <c r="BH42" s="95" t="str">
        <f t="shared" si="9"/>
        <v>Crops Anaerobic - Me</v>
      </c>
      <c r="BI42" s="95" t="s">
        <v>5</v>
      </c>
      <c r="BJ42" s="95" t="s">
        <v>9</v>
      </c>
      <c r="BK42" s="95" t="s">
        <v>1</v>
      </c>
      <c r="BL42" s="96">
        <f>E42/1000*Conversions!$B$2</f>
        <v>0</v>
      </c>
      <c r="BM42" s="96">
        <f>F42/1000*Conversions!$B$2</f>
        <v>0</v>
      </c>
      <c r="BN42" s="96">
        <f>G42/1000*Conversions!$B$2</f>
        <v>0</v>
      </c>
      <c r="BO42" s="96">
        <f>H42/1000*Conversions!$B$2</f>
        <v>0</v>
      </c>
      <c r="BP42" s="96">
        <f>I42/1000*Conversions!$B$2</f>
        <v>1.1485838310580205</v>
      </c>
      <c r="BQ42" s="96">
        <f>J42/1000*Conversions!$B$2</f>
        <v>1.6524494222089994</v>
      </c>
      <c r="BR42" s="96">
        <f>K42/1000*Conversions!$B$2</f>
        <v>2.1817047612044185</v>
      </c>
      <c r="BS42" s="96">
        <f>L42/1000*Conversions!$B$2</f>
        <v>2.7363498480442785</v>
      </c>
      <c r="BT42" s="96">
        <f>M42/1000*Conversions!$B$2</f>
        <v>3.3163846827285788</v>
      </c>
      <c r="BU42" s="96">
        <f>N42/1000*Conversions!$B$2</f>
        <v>3.6603553142401655</v>
      </c>
      <c r="BV42" s="96">
        <f>O42/1000*Conversions!$B$2</f>
        <v>4.017020819673971</v>
      </c>
      <c r="BW42" s="96">
        <f>BX42</f>
        <v>1.9367999999999999</v>
      </c>
      <c r="BX42" s="96">
        <f>BY42</f>
        <v>1.9367999999999999</v>
      </c>
      <c r="BY42" s="96">
        <f>SEAI!N49</f>
        <v>1.9367999999999999</v>
      </c>
      <c r="BZ42" s="96"/>
      <c r="CA42" s="96"/>
      <c r="CB42" s="96"/>
      <c r="CC42" s="96"/>
      <c r="CD42" s="96">
        <f>SEAI!O49</f>
        <v>5.1624000000000008</v>
      </c>
      <c r="CE42" s="96"/>
      <c r="CF42" s="96"/>
      <c r="CG42" s="96"/>
      <c r="CH42" s="96"/>
      <c r="CI42" s="96">
        <f>SEAI!P49</f>
        <v>5.1624000000000008</v>
      </c>
      <c r="CJ42" s="96">
        <f>SEAI!S49</f>
        <v>5.1624000000000008</v>
      </c>
      <c r="CK42" s="95">
        <v>5</v>
      </c>
      <c r="CL42" s="95"/>
      <c r="CM42" s="95"/>
      <c r="CN42" s="95" t="str">
        <f t="shared" si="6"/>
        <v>ABIOGAS12</v>
      </c>
      <c r="CO42" s="95" t="str">
        <f t="shared" si="7"/>
        <v>Crops Anaerobic - Me</v>
      </c>
      <c r="CP42" s="98" t="s">
        <v>105</v>
      </c>
      <c r="CQ42" s="98" t="s">
        <v>128</v>
      </c>
      <c r="CR42" s="95" t="str">
        <f t="shared" si="8"/>
        <v>BIOGAS</v>
      </c>
      <c r="CS42" s="95" t="s">
        <v>103</v>
      </c>
      <c r="CT42" s="96">
        <f>SEAI!$L$49</f>
        <v>15.305555555555555</v>
      </c>
      <c r="CU42" s="96">
        <f>SEAI!$L$49</f>
        <v>15.305555555555555</v>
      </c>
      <c r="CV42" s="96">
        <f>SEAI!$L$49</f>
        <v>15.305555555555555</v>
      </c>
      <c r="CW42" s="96">
        <f>SEAI!$L$49</f>
        <v>15.305555555555555</v>
      </c>
      <c r="CX42" s="96">
        <f>SEAI!$L$49</f>
        <v>15.305555555555555</v>
      </c>
      <c r="CY42" s="96">
        <f>SEAI!$L$49</f>
        <v>15.305555555555555</v>
      </c>
      <c r="CZ42" s="96">
        <f>SEAI!$L$49</f>
        <v>15.305555555555555</v>
      </c>
      <c r="DA42" s="96">
        <f>SEAI!$L$49</f>
        <v>15.305555555555555</v>
      </c>
      <c r="DB42" s="96">
        <f>SEAI!$L$49</f>
        <v>15.305555555555555</v>
      </c>
      <c r="DC42" s="96">
        <f>SEAI!$L$49</f>
        <v>15.305555555555555</v>
      </c>
      <c r="DD42" s="96">
        <f>SEAI!$L$49</f>
        <v>15.305555555555555</v>
      </c>
      <c r="DE42" s="96">
        <f>SEAI!$L$49</f>
        <v>15.305555555555555</v>
      </c>
      <c r="DF42" s="96">
        <f>SEAI!$L$49</f>
        <v>15.305555555555555</v>
      </c>
      <c r="DG42" s="96">
        <f>SEAI!$L$49</f>
        <v>15.305555555555555</v>
      </c>
      <c r="DH42" s="96">
        <f>SEAI!$L$49</f>
        <v>15.305555555555555</v>
      </c>
      <c r="DI42" s="96">
        <f>SEAI!$L$49</f>
        <v>15.305555555555555</v>
      </c>
      <c r="DJ42" s="96">
        <f>SEAI!$L$49</f>
        <v>15.305555555555555</v>
      </c>
      <c r="DK42" s="96">
        <f>SEAI!$L$49</f>
        <v>15.305555555555555</v>
      </c>
      <c r="DL42" s="96">
        <f>SEAI!$L$49</f>
        <v>15.305555555555555</v>
      </c>
      <c r="DM42" s="96">
        <f>SEAI!$L$49</f>
        <v>15.305555555555555</v>
      </c>
      <c r="DN42" s="96">
        <f>SEAI!$L$49</f>
        <v>15.305555555555555</v>
      </c>
      <c r="DO42" s="96">
        <f>SEAI!$L$49</f>
        <v>15.305555555555555</v>
      </c>
      <c r="DP42" s="96">
        <f>SEAI!$L$49</f>
        <v>15.305555555555555</v>
      </c>
      <c r="DQ42" s="96">
        <f>SEAI!$L$49</f>
        <v>15.305555555555555</v>
      </c>
      <c r="DR42" s="11">
        <v>5</v>
      </c>
    </row>
    <row r="43" spans="1:122">
      <c r="A43" s="21" t="s">
        <v>71</v>
      </c>
      <c r="B43" s="21" t="s">
        <v>52</v>
      </c>
      <c r="C43" s="20">
        <v>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  <c r="U43" s="20">
        <v>0</v>
      </c>
      <c r="V43" s="20">
        <v>0</v>
      </c>
      <c r="W43" s="20">
        <v>0</v>
      </c>
      <c r="X43" s="20">
        <v>0</v>
      </c>
      <c r="Y43" s="20">
        <v>0</v>
      </c>
      <c r="Z43" s="20">
        <v>0</v>
      </c>
      <c r="AA43" s="20">
        <v>0</v>
      </c>
      <c r="AB43" s="20">
        <v>0</v>
      </c>
      <c r="AD43" s="19">
        <v>0</v>
      </c>
      <c r="AE43" s="19">
        <v>0</v>
      </c>
      <c r="AF43" s="19">
        <v>0</v>
      </c>
      <c r="AG43" s="19">
        <v>0</v>
      </c>
      <c r="AH43" s="19">
        <v>0</v>
      </c>
      <c r="AI43" s="19">
        <v>0</v>
      </c>
      <c r="AJ43" s="19">
        <v>0</v>
      </c>
      <c r="AK43" s="19">
        <v>0</v>
      </c>
      <c r="AL43" s="19">
        <v>0</v>
      </c>
      <c r="AM43" s="19">
        <v>0</v>
      </c>
      <c r="AN43" s="19">
        <v>0</v>
      </c>
      <c r="AO43" s="19">
        <v>0</v>
      </c>
      <c r="AP43" s="19">
        <v>0</v>
      </c>
      <c r="AQ43" s="19">
        <v>0</v>
      </c>
      <c r="AR43" s="19">
        <v>0</v>
      </c>
      <c r="AS43" s="19">
        <v>0</v>
      </c>
      <c r="AT43" s="19">
        <v>0</v>
      </c>
      <c r="AU43" s="19">
        <v>0</v>
      </c>
      <c r="AV43" s="19">
        <v>0</v>
      </c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>
        <v>0</v>
      </c>
      <c r="BC43" s="19">
        <v>0</v>
      </c>
      <c r="BD43" s="27"/>
      <c r="BE43" s="11" t="s">
        <v>107</v>
      </c>
      <c r="BF43" s="103"/>
      <c r="BG43" s="11" t="str">
        <f>"MINBIOINDF"&amp;BE43</f>
        <v>MINBIOINDF_S2</v>
      </c>
      <c r="BH43" s="11" t="str">
        <f t="shared" si="9"/>
        <v>Industrial Food - Me</v>
      </c>
      <c r="BI43" s="11" t="s">
        <v>5</v>
      </c>
      <c r="BJ43" s="11" t="s">
        <v>11</v>
      </c>
      <c r="BK43" s="11" t="s">
        <v>1</v>
      </c>
      <c r="BL43" s="57">
        <f>E43/1000*Conversions!$B$2</f>
        <v>0</v>
      </c>
      <c r="BM43" s="57">
        <f>F43/1000*Conversions!$B$2</f>
        <v>0</v>
      </c>
      <c r="BN43" s="57">
        <f>G43/1000*Conversions!$B$2</f>
        <v>0</v>
      </c>
      <c r="BO43" s="57">
        <f>H43/1000*Conversions!$B$2</f>
        <v>0</v>
      </c>
      <c r="BP43" s="57">
        <f>I43/1000*Conversions!$B$2</f>
        <v>0</v>
      </c>
      <c r="BQ43" s="57">
        <f>J43/1000*Conversions!$B$2</f>
        <v>0</v>
      </c>
      <c r="BR43" s="57">
        <f>K43/1000*Conversions!$B$2</f>
        <v>0</v>
      </c>
      <c r="BS43" s="57">
        <f>L43/1000*Conversions!$B$2</f>
        <v>0</v>
      </c>
      <c r="BT43" s="92">
        <v>0</v>
      </c>
      <c r="BU43" s="92">
        <v>0</v>
      </c>
      <c r="BV43" s="92">
        <v>0</v>
      </c>
      <c r="BW43" s="92">
        <v>0</v>
      </c>
      <c r="BX43" s="92">
        <v>0</v>
      </c>
      <c r="BY43" s="92">
        <v>0</v>
      </c>
      <c r="BZ43" s="92">
        <v>0</v>
      </c>
      <c r="CA43" s="92">
        <v>0</v>
      </c>
      <c r="CB43" s="92">
        <v>0</v>
      </c>
      <c r="CC43" s="92">
        <v>0</v>
      </c>
      <c r="CD43" s="92">
        <v>0</v>
      </c>
      <c r="CE43" s="92">
        <v>0</v>
      </c>
      <c r="CF43" s="92">
        <v>0</v>
      </c>
      <c r="CG43" s="92">
        <v>0</v>
      </c>
      <c r="CH43" s="92">
        <v>0</v>
      </c>
      <c r="CI43" s="92">
        <v>0</v>
      </c>
      <c r="CJ43" s="92">
        <v>0</v>
      </c>
      <c r="CK43" s="93">
        <v>5</v>
      </c>
      <c r="CL43" s="93"/>
      <c r="CM43" s="93"/>
      <c r="CN43" s="11" t="str">
        <f t="shared" si="6"/>
        <v>MINBIOINDF_S2</v>
      </c>
      <c r="CO43" s="11" t="str">
        <f t="shared" si="7"/>
        <v>Industrial Food - Me</v>
      </c>
      <c r="CP43" t="s">
        <v>6</v>
      </c>
      <c r="CQ43" t="s">
        <v>128</v>
      </c>
      <c r="CR43" s="11" t="str">
        <f t="shared" si="8"/>
        <v>BIOSLU</v>
      </c>
      <c r="CS43" s="11" t="s">
        <v>103</v>
      </c>
      <c r="CT43" s="57">
        <f>IF(AF43&lt;0,0.01,AF43/Conversions!$B$3)</f>
        <v>0</v>
      </c>
      <c r="CU43" s="57">
        <f>IF(AG43&lt;0,0.01,AG43/Conversions!$B$3)</f>
        <v>0</v>
      </c>
      <c r="CV43" s="57">
        <f>IF(AH43&lt;0,0.01,AH43/Conversions!$B$3)</f>
        <v>0</v>
      </c>
      <c r="CW43" s="57">
        <f>IF(AI43&lt;0,0.01,AI43/Conversions!$B$3)</f>
        <v>0</v>
      </c>
      <c r="CX43" s="57">
        <f>IF(AJ43&lt;0,0.01,AJ43/Conversions!$B$3)</f>
        <v>0</v>
      </c>
      <c r="CY43" s="57">
        <f>IF(AK43&lt;0,0.01,AK43/Conversions!$B$3)</f>
        <v>0</v>
      </c>
      <c r="CZ43" s="57">
        <f>IF(AL43&lt;0,0.01,AL43/Conversions!$B$3)</f>
        <v>0</v>
      </c>
      <c r="DA43" s="57">
        <f>IF(AM43&lt;0,0.01,AM43/Conversions!$B$3)</f>
        <v>0</v>
      </c>
      <c r="DB43" s="57">
        <f>IF(AN43&lt;0,0.01,AN43/Conversions!$B$3)</f>
        <v>0</v>
      </c>
      <c r="DC43" s="57">
        <f>IF(AO43&lt;0,0.01,AO43/Conversions!$B$3)</f>
        <v>0</v>
      </c>
      <c r="DD43" s="57">
        <f>IF(AP43&lt;0,0.01,AP43/Conversions!$B$3)</f>
        <v>0</v>
      </c>
      <c r="DE43" s="57">
        <f>IF(AQ43&lt;0,0.01,AQ43/Conversions!$B$3)</f>
        <v>0</v>
      </c>
      <c r="DF43" s="57">
        <f>IF(AR43&lt;0,0.01,AR43/Conversions!$B$3)</f>
        <v>0</v>
      </c>
      <c r="DG43" s="57">
        <f>IF(AS43&lt;0,0.01,AS43/Conversions!$B$3)</f>
        <v>0</v>
      </c>
      <c r="DH43" s="57">
        <f>IF(AT43&lt;0,0.01,AT43/Conversions!$B$3)</f>
        <v>0</v>
      </c>
      <c r="DI43" s="57">
        <f>IF(AU43&lt;0,0.01,AU43/Conversions!$B$3)</f>
        <v>0</v>
      </c>
      <c r="DJ43" s="57">
        <f>IF(AV43&lt;0,0.01,AV43/Conversions!$B$3)</f>
        <v>0</v>
      </c>
      <c r="DK43" s="57">
        <f>IF(AW43&lt;0,0.01,AW43/Conversions!$B$3)</f>
        <v>0</v>
      </c>
      <c r="DL43" s="57">
        <f>IF(AX43&lt;0,0.01,AX43/Conversions!$B$3)</f>
        <v>0</v>
      </c>
      <c r="DM43" s="57">
        <f>IF(AY43&lt;0,0.01,AY43/Conversions!$B$3)</f>
        <v>0</v>
      </c>
      <c r="DN43" s="57">
        <f>IF(AZ43&lt;0,0.01,AZ43/Conversions!$B$3)</f>
        <v>0</v>
      </c>
      <c r="DO43" s="57">
        <f>IF(BA43&lt;0,0.01,BA43/Conversions!$B$3)</f>
        <v>0</v>
      </c>
      <c r="DP43" s="57">
        <f>IF(BB43&lt;0,0.01,BB43/Conversions!$B$3)</f>
        <v>0</v>
      </c>
      <c r="DQ43" s="57">
        <f>IF(BC43&lt;0,0.01,BC43/Conversions!$B$3)</f>
        <v>0</v>
      </c>
      <c r="DR43" s="11">
        <v>5</v>
      </c>
    </row>
    <row r="44" spans="1:122">
      <c r="BD44" s="27"/>
    </row>
    <row r="45" spans="1:122" ht="15" thickBot="1">
      <c r="A45" s="48" t="s">
        <v>72</v>
      </c>
      <c r="AD45" s="48" t="s">
        <v>73</v>
      </c>
      <c r="BD45" s="27"/>
    </row>
    <row r="46" spans="1:122">
      <c r="A46" s="45" t="s">
        <v>14</v>
      </c>
      <c r="B46" s="45" t="s">
        <v>55</v>
      </c>
      <c r="C46" s="141" t="s">
        <v>25</v>
      </c>
      <c r="D46" s="142"/>
      <c r="E46" s="142"/>
      <c r="F46" s="142"/>
      <c r="G46" s="142"/>
      <c r="H46" s="142"/>
      <c r="I46" s="142"/>
      <c r="J46" s="142"/>
      <c r="K46" s="142"/>
      <c r="L46" s="142"/>
      <c r="M46" s="142"/>
      <c r="N46" s="142"/>
      <c r="O46" s="142"/>
      <c r="P46" s="142"/>
      <c r="Q46" s="142"/>
      <c r="R46" s="142"/>
      <c r="S46" s="142"/>
      <c r="T46" s="142"/>
      <c r="U46" s="142"/>
      <c r="V46" s="142"/>
      <c r="W46" s="142"/>
      <c r="X46" s="142"/>
      <c r="Y46" s="142"/>
      <c r="Z46" s="142"/>
      <c r="AA46" s="142"/>
      <c r="AB46" s="143"/>
      <c r="AD46" s="144" t="s">
        <v>26</v>
      </c>
      <c r="AE46" s="145"/>
      <c r="AF46" s="145"/>
      <c r="AG46" s="145"/>
      <c r="AH46" s="145"/>
      <c r="AI46" s="145"/>
      <c r="AJ46" s="145"/>
      <c r="AK46" s="145"/>
      <c r="AL46" s="145"/>
      <c r="AM46" s="145"/>
      <c r="AN46" s="145"/>
      <c r="AO46" s="145"/>
      <c r="AP46" s="145"/>
      <c r="AQ46" s="145"/>
      <c r="AR46" s="145"/>
      <c r="AS46" s="145"/>
      <c r="AT46" s="145"/>
      <c r="AU46" s="145"/>
      <c r="AV46" s="145"/>
      <c r="AW46" s="145"/>
      <c r="AX46" s="145"/>
      <c r="AY46" s="145"/>
      <c r="AZ46" s="145"/>
      <c r="BA46" s="145"/>
      <c r="BB46" s="145"/>
      <c r="BC46" s="146"/>
      <c r="BD46" s="27"/>
    </row>
    <row r="47" spans="1:122" ht="15.5">
      <c r="A47" s="36"/>
      <c r="B47" s="36"/>
      <c r="C47" s="35">
        <v>2010</v>
      </c>
      <c r="D47" s="34">
        <v>2011</v>
      </c>
      <c r="E47" s="34">
        <v>2012</v>
      </c>
      <c r="F47" s="34">
        <v>2013</v>
      </c>
      <c r="G47" s="34">
        <v>2014</v>
      </c>
      <c r="H47" s="34">
        <v>2015</v>
      </c>
      <c r="I47" s="34">
        <v>2016</v>
      </c>
      <c r="J47" s="34">
        <v>2017</v>
      </c>
      <c r="K47" s="34">
        <v>2018</v>
      </c>
      <c r="L47" s="34">
        <v>2019</v>
      </c>
      <c r="M47" s="34">
        <v>2020</v>
      </c>
      <c r="N47" s="34">
        <v>2021</v>
      </c>
      <c r="O47" s="34">
        <v>2022</v>
      </c>
      <c r="P47" s="34">
        <v>2023</v>
      </c>
      <c r="Q47" s="34">
        <v>2024</v>
      </c>
      <c r="R47" s="34">
        <v>2025</v>
      </c>
      <c r="S47" s="34">
        <v>2026</v>
      </c>
      <c r="T47" s="34">
        <v>2027</v>
      </c>
      <c r="U47" s="34">
        <v>2028</v>
      </c>
      <c r="V47" s="34">
        <v>2029</v>
      </c>
      <c r="W47" s="34">
        <v>2030</v>
      </c>
      <c r="X47" s="34">
        <v>2031</v>
      </c>
      <c r="Y47" s="34">
        <v>2032</v>
      </c>
      <c r="Z47" s="34">
        <v>2033</v>
      </c>
      <c r="AA47" s="34">
        <v>2034</v>
      </c>
      <c r="AB47" s="33">
        <v>2035</v>
      </c>
      <c r="AD47" s="35">
        <v>2010</v>
      </c>
      <c r="AE47" s="34">
        <v>2011</v>
      </c>
      <c r="AF47" s="34">
        <v>2012</v>
      </c>
      <c r="AG47" s="34">
        <v>2013</v>
      </c>
      <c r="AH47" s="34">
        <v>2014</v>
      </c>
      <c r="AI47" s="34">
        <v>2015</v>
      </c>
      <c r="AJ47" s="34">
        <v>2016</v>
      </c>
      <c r="AK47" s="34">
        <v>2017</v>
      </c>
      <c r="AL47" s="34">
        <v>2018</v>
      </c>
      <c r="AM47" s="34">
        <v>2019</v>
      </c>
      <c r="AN47" s="34">
        <v>2020</v>
      </c>
      <c r="AO47" s="34">
        <v>2021</v>
      </c>
      <c r="AP47" s="34">
        <v>2022</v>
      </c>
      <c r="AQ47" s="34">
        <v>2023</v>
      </c>
      <c r="AR47" s="34">
        <v>2024</v>
      </c>
      <c r="AS47" s="34">
        <v>2025</v>
      </c>
      <c r="AT47" s="34">
        <v>2026</v>
      </c>
      <c r="AU47" s="34">
        <v>2027</v>
      </c>
      <c r="AV47" s="34">
        <v>2028</v>
      </c>
      <c r="AW47" s="34">
        <v>2029</v>
      </c>
      <c r="AX47" s="34">
        <v>2030</v>
      </c>
      <c r="AY47" s="34">
        <v>2031</v>
      </c>
      <c r="AZ47" s="34">
        <v>2032</v>
      </c>
      <c r="BA47" s="34">
        <v>2033</v>
      </c>
      <c r="BB47" s="34">
        <v>2034</v>
      </c>
      <c r="BC47" s="33">
        <v>2035</v>
      </c>
      <c r="BD47" s="27"/>
      <c r="BG47" s="13" t="s">
        <v>95</v>
      </c>
      <c r="BH47" s="14"/>
      <c r="CN47" s="62"/>
      <c r="CO47" s="63"/>
    </row>
    <row r="48" spans="1:122" ht="15" thickBot="1">
      <c r="A48" s="44"/>
      <c r="B48" s="44"/>
      <c r="C48" s="43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1"/>
      <c r="AD48" s="43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2"/>
      <c r="AS48" s="42"/>
      <c r="AT48" s="42"/>
      <c r="AU48" s="42"/>
      <c r="AV48" s="42"/>
      <c r="AW48" s="42"/>
      <c r="AX48" s="42"/>
      <c r="AY48" s="42"/>
      <c r="AZ48" s="42"/>
      <c r="BA48" s="42"/>
      <c r="BB48" s="42"/>
      <c r="BC48" s="41"/>
      <c r="BD48" s="27"/>
      <c r="BG48" s="26" t="s">
        <v>109</v>
      </c>
      <c r="CN48" s="26" t="s">
        <v>109</v>
      </c>
    </row>
    <row r="49" spans="1:122" ht="15" thickBot="1">
      <c r="A49" s="25"/>
      <c r="B49" s="12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  <c r="BB49" s="37"/>
      <c r="BC49" s="37"/>
      <c r="BD49" s="27"/>
      <c r="BG49" s="24" t="s">
        <v>4</v>
      </c>
      <c r="BH49" s="23" t="s">
        <v>91</v>
      </c>
      <c r="BI49" s="23" t="s">
        <v>3</v>
      </c>
      <c r="BJ49" s="23" t="s">
        <v>97</v>
      </c>
      <c r="BK49" s="23" t="s">
        <v>92</v>
      </c>
      <c r="BL49" s="22">
        <v>2012</v>
      </c>
      <c r="BM49" s="22">
        <v>2013</v>
      </c>
      <c r="BN49" s="22">
        <v>2014</v>
      </c>
      <c r="BO49" s="22">
        <v>2015</v>
      </c>
      <c r="BP49" s="22">
        <v>2016</v>
      </c>
      <c r="BQ49" s="22">
        <v>2017</v>
      </c>
      <c r="BR49" s="22">
        <v>2018</v>
      </c>
      <c r="BS49" s="22">
        <v>2019</v>
      </c>
      <c r="BT49" s="22">
        <v>2020</v>
      </c>
      <c r="BU49" s="22">
        <v>2021</v>
      </c>
      <c r="BV49" s="22">
        <v>2022</v>
      </c>
      <c r="BW49" s="22">
        <v>2023</v>
      </c>
      <c r="BX49" s="22">
        <v>2024</v>
      </c>
      <c r="BY49" s="22">
        <v>2025</v>
      </c>
      <c r="BZ49" s="22">
        <v>2026</v>
      </c>
      <c r="CA49" s="22">
        <v>2027</v>
      </c>
      <c r="CB49" s="22">
        <v>2028</v>
      </c>
      <c r="CC49" s="22">
        <v>2029</v>
      </c>
      <c r="CD49" s="22">
        <v>2030</v>
      </c>
      <c r="CE49" s="22">
        <v>2031</v>
      </c>
      <c r="CF49" s="22">
        <v>2032</v>
      </c>
      <c r="CG49" s="22">
        <v>2033</v>
      </c>
      <c r="CH49" s="22">
        <v>2034</v>
      </c>
      <c r="CI49" s="22">
        <v>2035</v>
      </c>
      <c r="CJ49" s="22">
        <v>2050</v>
      </c>
      <c r="CK49" s="22">
        <v>0</v>
      </c>
      <c r="CL49" s="105"/>
      <c r="CM49" s="105"/>
      <c r="CN49" s="24" t="s">
        <v>4</v>
      </c>
      <c r="CO49" s="23" t="s">
        <v>91</v>
      </c>
      <c r="CP49" s="23" t="s">
        <v>3</v>
      </c>
      <c r="CQ49" s="23" t="s">
        <v>104</v>
      </c>
      <c r="CR49" s="23" t="s">
        <v>97</v>
      </c>
      <c r="CS49" s="23" t="s">
        <v>92</v>
      </c>
      <c r="CT49" s="22">
        <v>2012</v>
      </c>
      <c r="CU49" s="22">
        <v>2013</v>
      </c>
      <c r="CV49" s="22">
        <v>2014</v>
      </c>
      <c r="CW49" s="22">
        <v>2015</v>
      </c>
      <c r="CX49" s="22">
        <v>2016</v>
      </c>
      <c r="CY49" s="22">
        <v>2017</v>
      </c>
      <c r="CZ49" s="22">
        <v>2018</v>
      </c>
      <c r="DA49" s="22">
        <v>2019</v>
      </c>
      <c r="DB49" s="22">
        <v>2020</v>
      </c>
      <c r="DC49" s="22">
        <v>2021</v>
      </c>
      <c r="DD49" s="22">
        <v>2022</v>
      </c>
      <c r="DE49" s="22">
        <v>2023</v>
      </c>
      <c r="DF49" s="22">
        <v>2024</v>
      </c>
      <c r="DG49" s="22">
        <v>2025</v>
      </c>
      <c r="DH49" s="22">
        <v>2026</v>
      </c>
      <c r="DI49" s="22">
        <v>2027</v>
      </c>
      <c r="DJ49" s="22">
        <v>2028</v>
      </c>
      <c r="DK49" s="22">
        <v>2029</v>
      </c>
      <c r="DL49" s="22">
        <v>2030</v>
      </c>
      <c r="DM49" s="22">
        <v>2031</v>
      </c>
      <c r="DN49" s="22">
        <v>2032</v>
      </c>
      <c r="DO49" s="22">
        <v>2033</v>
      </c>
      <c r="DP49" s="22">
        <v>2034</v>
      </c>
      <c r="DQ49" s="22">
        <v>2035</v>
      </c>
      <c r="DR49" s="22">
        <v>0</v>
      </c>
    </row>
    <row r="50" spans="1:122">
      <c r="A50" s="21" t="s">
        <v>74</v>
      </c>
      <c r="B50" s="21" t="s">
        <v>28</v>
      </c>
      <c r="C50" s="20">
        <v>7073.8124109890732</v>
      </c>
      <c r="D50" s="20">
        <v>7190.7349301789745</v>
      </c>
      <c r="E50" s="20">
        <v>7045.8980846013128</v>
      </c>
      <c r="F50" s="20">
        <v>7186.1266360943928</v>
      </c>
      <c r="G50" s="20">
        <v>7628.6281982756618</v>
      </c>
      <c r="H50" s="20">
        <v>4967.9397798486361</v>
      </c>
      <c r="I50" s="20">
        <v>2307.2513614216109</v>
      </c>
      <c r="J50" s="20">
        <v>2307.2513614216109</v>
      </c>
      <c r="K50" s="20">
        <v>2307.2513614216109</v>
      </c>
      <c r="L50" s="20">
        <v>2884.0642017770133</v>
      </c>
      <c r="M50" s="20">
        <v>2801.6623674405278</v>
      </c>
      <c r="N50" s="20">
        <v>2818.1427343078244</v>
      </c>
      <c r="O50" s="20">
        <v>2669.8194325021491</v>
      </c>
      <c r="P50" s="20">
        <v>2731.6208082545136</v>
      </c>
      <c r="Q50" s="20">
        <v>2439.0942963599882</v>
      </c>
      <c r="R50" s="20">
        <v>2286.6509028374885</v>
      </c>
      <c r="S50" s="20">
        <v>2076.5262252794487</v>
      </c>
      <c r="T50" s="20">
        <v>1928.2029234737736</v>
      </c>
      <c r="U50" s="20">
        <v>1680.9974204643156</v>
      </c>
      <c r="V50" s="20">
        <v>1495.5932932072217</v>
      </c>
      <c r="W50" s="20">
        <v>1359.6302665520207</v>
      </c>
      <c r="X50" s="20">
        <v>2472.0550300945829</v>
      </c>
      <c r="Y50" s="20">
        <v>2307.2513614216109</v>
      </c>
      <c r="Z50" s="20">
        <v>2224.8495270851245</v>
      </c>
      <c r="AA50" s="20">
        <v>2142.4476927486385</v>
      </c>
      <c r="AB50" s="20">
        <v>2142.4476927486385</v>
      </c>
      <c r="AD50" s="19">
        <v>334.94400000000002</v>
      </c>
      <c r="AE50" s="19">
        <v>334.94400000000002</v>
      </c>
      <c r="AF50" s="19">
        <v>334.94400000000002</v>
      </c>
      <c r="AG50" s="19">
        <v>334.94400000000002</v>
      </c>
      <c r="AH50" s="19">
        <v>334.94400000000002</v>
      </c>
      <c r="AI50" s="19">
        <v>334.94400000000002</v>
      </c>
      <c r="AJ50" s="19">
        <v>334.94400000000002</v>
      </c>
      <c r="AK50" s="19">
        <v>334.94400000000002</v>
      </c>
      <c r="AL50" s="19">
        <v>334.94400000000002</v>
      </c>
      <c r="AM50" s="19">
        <v>334.94400000000002</v>
      </c>
      <c r="AN50" s="19">
        <v>334.94400000000002</v>
      </c>
      <c r="AO50" s="19">
        <v>334.94400000000002</v>
      </c>
      <c r="AP50" s="19">
        <v>334.94400000000002</v>
      </c>
      <c r="AQ50" s="19">
        <v>334.94400000000002</v>
      </c>
      <c r="AR50" s="19">
        <v>334.94400000000002</v>
      </c>
      <c r="AS50" s="19">
        <v>334.94400000000002</v>
      </c>
      <c r="AT50" s="19">
        <v>334.94400000000002</v>
      </c>
      <c r="AU50" s="19">
        <v>334.94400000000002</v>
      </c>
      <c r="AV50" s="19">
        <v>334.94400000000002</v>
      </c>
      <c r="AW50" s="19">
        <v>334.94400000000002</v>
      </c>
      <c r="AX50" s="19">
        <v>334.94400000000002</v>
      </c>
      <c r="AY50" s="19">
        <v>334.94400000000002</v>
      </c>
      <c r="AZ50" s="19">
        <v>334.94400000000002</v>
      </c>
      <c r="BA50" s="19">
        <v>334.94400000000002</v>
      </c>
      <c r="BB50" s="19">
        <v>334.94400000000002</v>
      </c>
      <c r="BC50" s="19">
        <v>334.94400000000002</v>
      </c>
      <c r="BD50" s="27"/>
      <c r="BE50" s="11">
        <v>3</v>
      </c>
      <c r="BF50" s="102"/>
      <c r="BG50" s="95" t="str">
        <f>"ABIOFRSR"&amp;BE50</f>
        <v>ABIOFRSR3</v>
      </c>
      <c r="BH50" s="95" t="str">
        <f>A50</f>
        <v>Forest thinnings - Hi</v>
      </c>
      <c r="BI50" s="95" t="s">
        <v>5</v>
      </c>
      <c r="BJ50" s="95" t="s">
        <v>7</v>
      </c>
      <c r="BK50" s="95" t="s">
        <v>1</v>
      </c>
      <c r="BL50" s="96">
        <f>E50/1000*Conversions!$B$2</f>
        <v>0.29499766100608776</v>
      </c>
      <c r="BM50" s="96">
        <f>F50/1000*Conversions!$B$2</f>
        <v>0.30086875000000007</v>
      </c>
      <c r="BN50" s="96">
        <f>G50/1000*Conversions!$B$2</f>
        <v>0.3193954054054054</v>
      </c>
      <c r="BO50" s="96">
        <f>H50/1000*Conversions!$B$2</f>
        <v>0.20799770270270271</v>
      </c>
      <c r="BP50" s="96">
        <f>I50/1000*Conversions!$B$2</f>
        <v>9.6600000000000005E-2</v>
      </c>
      <c r="BQ50" s="96">
        <f>J50/1000*Conversions!$B$2</f>
        <v>9.6600000000000005E-2</v>
      </c>
      <c r="BR50" s="96">
        <f>K50/1000*Conversions!$B$2</f>
        <v>9.6600000000000005E-2</v>
      </c>
      <c r="BS50" s="96">
        <f>L50/1000*Conversions!$B$2</f>
        <v>0.12075</v>
      </c>
      <c r="BT50" s="96">
        <f>M50/1000*Conversions!$B$2</f>
        <v>0.11730000000000002</v>
      </c>
      <c r="BU50" s="96">
        <f>N50/1000*Conversions!$B$2</f>
        <v>0.11799</v>
      </c>
      <c r="BV50" s="96">
        <f>O50/1000*Conversions!$B$2</f>
        <v>0.11177999999999999</v>
      </c>
      <c r="BW50" s="96">
        <f>P50/1000*Conversions!$B$2</f>
        <v>0.11436749999999998</v>
      </c>
      <c r="BX50" s="96">
        <f>Q50/1000*Conversions!$B$2</f>
        <v>0.10212</v>
      </c>
      <c r="BY50" s="96">
        <f>SEAI!N10</f>
        <v>0.22320000000000001</v>
      </c>
      <c r="BZ50" s="96"/>
      <c r="CA50" s="96"/>
      <c r="CB50" s="96"/>
      <c r="CC50" s="96"/>
      <c r="CD50" s="96">
        <f>SEAI!O10</f>
        <v>0.15480000000000002</v>
      </c>
      <c r="CE50" s="96"/>
      <c r="CF50" s="96"/>
      <c r="CG50" s="96"/>
      <c r="CH50" s="96"/>
      <c r="CI50" s="96">
        <f>SEAI!P10</f>
        <v>7.9200000000000007E-2</v>
      </c>
      <c r="CJ50" s="96">
        <f>SEAI!S10</f>
        <v>3.9600000000000003E-2</v>
      </c>
      <c r="CK50" s="11">
        <v>5</v>
      </c>
      <c r="CN50" s="11" t="str">
        <f t="shared" ref="CN50:CN65" si="13">BG50</f>
        <v>ABIOFRSR3</v>
      </c>
      <c r="CO50" s="11" t="str">
        <f t="shared" ref="CO50:CO65" si="14">BH50</f>
        <v>Forest thinnings - Hi</v>
      </c>
      <c r="CP50" t="s">
        <v>105</v>
      </c>
      <c r="CQ50" t="s">
        <v>128</v>
      </c>
      <c r="CR50" s="11" t="str">
        <f t="shared" ref="CR50:CR65" si="15">BJ50</f>
        <v>BIOWOO</v>
      </c>
      <c r="CS50" s="11" t="s">
        <v>103</v>
      </c>
      <c r="CT50" s="96">
        <f>SEAI!$L$10</f>
        <v>8.0555555555555554</v>
      </c>
      <c r="CU50" s="96">
        <f>SEAI!$L$10</f>
        <v>8.0555555555555554</v>
      </c>
      <c r="CV50" s="96">
        <f>SEAI!$L$10</f>
        <v>8.0555555555555554</v>
      </c>
      <c r="CW50" s="96">
        <f>SEAI!$L$10</f>
        <v>8.0555555555555554</v>
      </c>
      <c r="CX50" s="96">
        <f>SEAI!$L$10</f>
        <v>8.0555555555555554</v>
      </c>
      <c r="CY50" s="96">
        <f>SEAI!$L$10</f>
        <v>8.0555555555555554</v>
      </c>
      <c r="CZ50" s="96">
        <f>SEAI!$L$10</f>
        <v>8.0555555555555554</v>
      </c>
      <c r="DA50" s="96">
        <f>SEAI!$L$10</f>
        <v>8.0555555555555554</v>
      </c>
      <c r="DB50" s="96">
        <f>SEAI!$L$10</f>
        <v>8.0555555555555554</v>
      </c>
      <c r="DC50" s="96">
        <f>SEAI!$L$10</f>
        <v>8.0555555555555554</v>
      </c>
      <c r="DD50" s="96">
        <f>SEAI!$L$10</f>
        <v>8.0555555555555554</v>
      </c>
      <c r="DE50" s="96">
        <f>SEAI!$L$10</f>
        <v>8.0555555555555554</v>
      </c>
      <c r="DF50" s="96">
        <f>SEAI!$L$10</f>
        <v>8.0555555555555554</v>
      </c>
      <c r="DG50" s="96">
        <f>SEAI!$L$10</f>
        <v>8.0555555555555554</v>
      </c>
      <c r="DH50" s="96">
        <f>SEAI!$L$10</f>
        <v>8.0555555555555554</v>
      </c>
      <c r="DI50" s="96">
        <f>SEAI!$L$10</f>
        <v>8.0555555555555554</v>
      </c>
      <c r="DJ50" s="96">
        <f>SEAI!$L$10</f>
        <v>8.0555555555555554</v>
      </c>
      <c r="DK50" s="96">
        <f>SEAI!$L$10</f>
        <v>8.0555555555555554</v>
      </c>
      <c r="DL50" s="96">
        <f>SEAI!$L$10</f>
        <v>8.0555555555555554</v>
      </c>
      <c r="DM50" s="96">
        <f>SEAI!$L$10</f>
        <v>8.0555555555555554</v>
      </c>
      <c r="DN50" s="96">
        <f>SEAI!$L$10</f>
        <v>8.0555555555555554</v>
      </c>
      <c r="DO50" s="96">
        <f>SEAI!$L$10</f>
        <v>8.0555555555555554</v>
      </c>
      <c r="DP50" s="96">
        <f>SEAI!$L$10</f>
        <v>8.0555555555555554</v>
      </c>
      <c r="DQ50" s="96">
        <f>SEAI!$L$10</f>
        <v>8.0555555555555554</v>
      </c>
      <c r="DR50" s="95">
        <v>5</v>
      </c>
    </row>
    <row r="51" spans="1:122">
      <c r="A51" s="21" t="s">
        <v>75</v>
      </c>
      <c r="B51" s="21" t="s">
        <v>30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S51" s="20">
        <v>0</v>
      </c>
      <c r="T51" s="20">
        <v>0</v>
      </c>
      <c r="U51" s="20">
        <v>0</v>
      </c>
      <c r="V51" s="20">
        <v>0</v>
      </c>
      <c r="W51" s="20">
        <v>0</v>
      </c>
      <c r="X51" s="20">
        <v>0</v>
      </c>
      <c r="Y51" s="20">
        <v>0</v>
      </c>
      <c r="Z51" s="20">
        <v>0</v>
      </c>
      <c r="AA51" s="20">
        <v>0</v>
      </c>
      <c r="AB51" s="20">
        <v>0</v>
      </c>
      <c r="AD51" s="19">
        <v>376.81200000000001</v>
      </c>
      <c r="AE51" s="19">
        <v>376.81200000000001</v>
      </c>
      <c r="AF51" s="19">
        <v>376.81200000000001</v>
      </c>
      <c r="AG51" s="19">
        <v>376.81200000000001</v>
      </c>
      <c r="AH51" s="19">
        <v>376.81200000000001</v>
      </c>
      <c r="AI51" s="19">
        <v>376.81200000000001</v>
      </c>
      <c r="AJ51" s="19">
        <v>376.81200000000001</v>
      </c>
      <c r="AK51" s="19">
        <v>376.81200000000001</v>
      </c>
      <c r="AL51" s="19">
        <v>376.81200000000001</v>
      </c>
      <c r="AM51" s="19">
        <v>376.81200000000001</v>
      </c>
      <c r="AN51" s="19">
        <v>376.81200000000001</v>
      </c>
      <c r="AO51" s="19">
        <v>376.81200000000001</v>
      </c>
      <c r="AP51" s="19">
        <v>376.81200000000001</v>
      </c>
      <c r="AQ51" s="19">
        <v>376.81200000000001</v>
      </c>
      <c r="AR51" s="19">
        <v>376.81200000000001</v>
      </c>
      <c r="AS51" s="19">
        <v>376.81200000000001</v>
      </c>
      <c r="AT51" s="19">
        <v>376.81200000000001</v>
      </c>
      <c r="AU51" s="19">
        <v>376.81200000000001</v>
      </c>
      <c r="AV51" s="19">
        <v>376.81200000000001</v>
      </c>
      <c r="AW51" s="19">
        <v>376.81200000000001</v>
      </c>
      <c r="AX51" s="19">
        <v>376.81200000000001</v>
      </c>
      <c r="AY51" s="19">
        <v>376.81200000000001</v>
      </c>
      <c r="AZ51" s="19">
        <v>376.81200000000001</v>
      </c>
      <c r="BA51" s="19">
        <v>376.81200000000001</v>
      </c>
      <c r="BB51" s="19">
        <v>376.81200000000001</v>
      </c>
      <c r="BC51" s="19">
        <v>376.81200000000001</v>
      </c>
      <c r="BD51" s="27"/>
      <c r="BE51" s="11" t="s">
        <v>108</v>
      </c>
      <c r="BF51" s="103"/>
      <c r="BG51" s="11" t="str">
        <f>"MINBIOWOO1"&amp;BE51</f>
        <v>MINBIOWOO1_S3</v>
      </c>
      <c r="BH51" s="11" t="str">
        <f t="shared" ref="BH51:BH65" si="16">A51</f>
        <v>Sawmill residues - Hi</v>
      </c>
      <c r="BI51" s="11" t="s">
        <v>5</v>
      </c>
      <c r="BJ51" s="11" t="s">
        <v>7</v>
      </c>
      <c r="BK51" s="11" t="s">
        <v>1</v>
      </c>
      <c r="BL51" s="57">
        <f>E51/1000*Conversions!$B$2</f>
        <v>0</v>
      </c>
      <c r="BM51" s="57">
        <f>F51/1000*Conversions!$B$2</f>
        <v>0</v>
      </c>
      <c r="BN51" s="57">
        <f>G51/1000*Conversions!$B$2</f>
        <v>0</v>
      </c>
      <c r="BO51" s="57">
        <f>H51/1000*Conversions!$B$2</f>
        <v>0</v>
      </c>
      <c r="BP51" s="57">
        <f>I51/1000*Conversions!$B$2</f>
        <v>0</v>
      </c>
      <c r="BQ51" s="57">
        <f>J51/1000*Conversions!$B$2</f>
        <v>0</v>
      </c>
      <c r="BR51" s="57">
        <f>K51/1000*Conversions!$B$2</f>
        <v>0</v>
      </c>
      <c r="BS51" s="57">
        <f>L51/1000*Conversions!$B$2</f>
        <v>0</v>
      </c>
      <c r="BT51" s="92">
        <v>0</v>
      </c>
      <c r="BU51" s="92">
        <v>0</v>
      </c>
      <c r="BV51" s="92">
        <v>0</v>
      </c>
      <c r="BW51" s="92">
        <v>0</v>
      </c>
      <c r="BX51" s="92">
        <v>0</v>
      </c>
      <c r="BY51" s="92">
        <v>0</v>
      </c>
      <c r="BZ51" s="92">
        <v>0</v>
      </c>
      <c r="CA51" s="92">
        <v>0</v>
      </c>
      <c r="CB51" s="92">
        <v>0</v>
      </c>
      <c r="CC51" s="92">
        <v>0</v>
      </c>
      <c r="CD51" s="92">
        <v>0</v>
      </c>
      <c r="CE51" s="92">
        <v>0</v>
      </c>
      <c r="CF51" s="92">
        <v>0</v>
      </c>
      <c r="CG51" s="92">
        <v>0</v>
      </c>
      <c r="CH51" s="92">
        <v>0</v>
      </c>
      <c r="CI51" s="92">
        <v>0</v>
      </c>
      <c r="CJ51" s="92">
        <v>0</v>
      </c>
      <c r="CK51" s="93">
        <v>5</v>
      </c>
      <c r="CL51" s="93"/>
      <c r="CM51" s="93"/>
      <c r="CN51" s="11" t="str">
        <f t="shared" si="13"/>
        <v>MINBIOWOO1_S3</v>
      </c>
      <c r="CO51" s="11" t="str">
        <f t="shared" si="14"/>
        <v>Sawmill residues - Hi</v>
      </c>
      <c r="CP51" t="s">
        <v>6</v>
      </c>
      <c r="CQ51" t="s">
        <v>128</v>
      </c>
      <c r="CR51" s="11" t="str">
        <f t="shared" si="15"/>
        <v>BIOWOO</v>
      </c>
      <c r="CS51" s="11" t="s">
        <v>103</v>
      </c>
      <c r="CT51" s="57">
        <f>IF(AF51&lt;0,0.01,AF51/Conversions!$B$3)</f>
        <v>9</v>
      </c>
      <c r="CU51" s="57">
        <f>IF(AG51&lt;0,0.01,AG51/Conversions!$B$3)</f>
        <v>9</v>
      </c>
      <c r="CV51" s="57">
        <f>IF(AH51&lt;0,0.01,AH51/Conversions!$B$3)</f>
        <v>9</v>
      </c>
      <c r="CW51" s="57">
        <f>IF(AI51&lt;0,0.01,AI51/Conversions!$B$3)</f>
        <v>9</v>
      </c>
      <c r="CX51" s="57">
        <f>IF(AJ51&lt;0,0.01,AJ51/Conversions!$B$3)</f>
        <v>9</v>
      </c>
      <c r="CY51" s="57">
        <f>IF(AK51&lt;0,0.01,AK51/Conversions!$B$3)</f>
        <v>9</v>
      </c>
      <c r="CZ51" s="57">
        <f>IF(AL51&lt;0,0.01,AL51/Conversions!$B$3)</f>
        <v>9</v>
      </c>
      <c r="DA51" s="57">
        <f>IF(AM51&lt;0,0.01,AM51/Conversions!$B$3)</f>
        <v>9</v>
      </c>
      <c r="DB51" s="57">
        <f>IF(AN51&lt;0,0.01,AN51/Conversions!$B$3)</f>
        <v>9</v>
      </c>
      <c r="DC51" s="57">
        <f>IF(AO51&lt;0,0.01,AO51/Conversions!$B$3)</f>
        <v>9</v>
      </c>
      <c r="DD51" s="57">
        <f>IF(AP51&lt;0,0.01,AP51/Conversions!$B$3)</f>
        <v>9</v>
      </c>
      <c r="DE51" s="57">
        <f>IF(AQ51&lt;0,0.01,AQ51/Conversions!$B$3)</f>
        <v>9</v>
      </c>
      <c r="DF51" s="57">
        <f>IF(AR51&lt;0,0.01,AR51/Conversions!$B$3)</f>
        <v>9</v>
      </c>
      <c r="DG51" s="57">
        <f>IF(AS51&lt;0,0.01,AS51/Conversions!$B$3)</f>
        <v>9</v>
      </c>
      <c r="DH51" s="57">
        <f>IF(AT51&lt;0,0.01,AT51/Conversions!$B$3)</f>
        <v>9</v>
      </c>
      <c r="DI51" s="57">
        <f>IF(AU51&lt;0,0.01,AU51/Conversions!$B$3)</f>
        <v>9</v>
      </c>
      <c r="DJ51" s="57">
        <f>IF(AV51&lt;0,0.01,AV51/Conversions!$B$3)</f>
        <v>9</v>
      </c>
      <c r="DK51" s="57">
        <f>IF(AW51&lt;0,0.01,AW51/Conversions!$B$3)</f>
        <v>9</v>
      </c>
      <c r="DL51" s="57">
        <f>IF(AX51&lt;0,0.01,AX51/Conversions!$B$3)</f>
        <v>9</v>
      </c>
      <c r="DM51" s="57">
        <f>IF(AY51&lt;0,0.01,AY51/Conversions!$B$3)</f>
        <v>9</v>
      </c>
      <c r="DN51" s="57">
        <f>IF(AZ51&lt;0,0.01,AZ51/Conversions!$B$3)</f>
        <v>9</v>
      </c>
      <c r="DO51" s="57">
        <f>IF(BA51&lt;0,0.01,BA51/Conversions!$B$3)</f>
        <v>9</v>
      </c>
      <c r="DP51" s="57">
        <f>IF(BB51&lt;0,0.01,BB51/Conversions!$B$3)</f>
        <v>9</v>
      </c>
      <c r="DQ51" s="57">
        <f>IF(BC51&lt;0,0.01,BC51/Conversions!$B$3)</f>
        <v>9</v>
      </c>
      <c r="DR51" s="11">
        <v>5</v>
      </c>
    </row>
    <row r="52" spans="1:122">
      <c r="A52" s="21" t="s">
        <v>76</v>
      </c>
      <c r="B52" s="21" t="s">
        <v>32</v>
      </c>
      <c r="C52" s="20">
        <v>5687.5250788191461</v>
      </c>
      <c r="D52" s="20">
        <v>5476.6874462596725</v>
      </c>
      <c r="E52" s="20">
        <v>5265.8498137002007</v>
      </c>
      <c r="F52" s="20">
        <v>5621.2355085248355</v>
      </c>
      <c r="G52" s="20">
        <v>5662.1727183821258</v>
      </c>
      <c r="H52" s="20">
        <v>5808.2012544747004</v>
      </c>
      <c r="I52" s="20">
        <v>5955.9866772760251</v>
      </c>
      <c r="J52" s="20">
        <v>6134.0081406754944</v>
      </c>
      <c r="K52" s="20">
        <v>6307.4089527404758</v>
      </c>
      <c r="L52" s="20">
        <v>6479.8462180391361</v>
      </c>
      <c r="M52" s="20">
        <v>6651.0206917286851</v>
      </c>
      <c r="N52" s="20">
        <v>6783.3417518007318</v>
      </c>
      <c r="O52" s="20">
        <v>6883.0270714823509</v>
      </c>
      <c r="P52" s="20">
        <v>6984.7054753504644</v>
      </c>
      <c r="Q52" s="20">
        <v>7076.5944170003404</v>
      </c>
      <c r="R52" s="20">
        <v>7184.4829369018998</v>
      </c>
      <c r="S52" s="20">
        <v>7296.2038851219049</v>
      </c>
      <c r="T52" s="20">
        <v>7409.6621288968963</v>
      </c>
      <c r="U52" s="20">
        <v>7524.8846837140645</v>
      </c>
      <c r="V52" s="20">
        <v>7641.8989851598444</v>
      </c>
      <c r="W52" s="20">
        <v>7760.7328954525856</v>
      </c>
      <c r="X52" s="20">
        <v>7881.4147100768078</v>
      </c>
      <c r="Y52" s="20">
        <v>8003.9731645206502</v>
      </c>
      <c r="Z52" s="20">
        <v>8128.4374411180252</v>
      </c>
      <c r="AA52" s="20">
        <v>8254.8371759972433</v>
      </c>
      <c r="AB52" s="20">
        <v>8383.2024661376363</v>
      </c>
      <c r="AD52" s="19">
        <v>220.73265306122451</v>
      </c>
      <c r="AE52" s="19">
        <v>220.73265306122451</v>
      </c>
      <c r="AF52" s="19">
        <v>220.73265306122451</v>
      </c>
      <c r="AG52" s="19">
        <v>220.73265306122451</v>
      </c>
      <c r="AH52" s="19">
        <v>220.73265306122451</v>
      </c>
      <c r="AI52" s="19">
        <v>220.73265306122451</v>
      </c>
      <c r="AJ52" s="19">
        <v>220.73265306122451</v>
      </c>
      <c r="AK52" s="19">
        <v>220.73265306122451</v>
      </c>
      <c r="AL52" s="19">
        <v>220.73265306122451</v>
      </c>
      <c r="AM52" s="19">
        <v>220.73265306122451</v>
      </c>
      <c r="AN52" s="19">
        <v>220.73265306122451</v>
      </c>
      <c r="AO52" s="19">
        <v>220.73265306122451</v>
      </c>
      <c r="AP52" s="19">
        <v>220.73265306122451</v>
      </c>
      <c r="AQ52" s="19">
        <v>220.73265306122451</v>
      </c>
      <c r="AR52" s="19">
        <v>220.73265306122451</v>
      </c>
      <c r="AS52" s="19">
        <v>220.73265306122451</v>
      </c>
      <c r="AT52" s="19">
        <v>220.73265306122451</v>
      </c>
      <c r="AU52" s="19">
        <v>220.73265306122451</v>
      </c>
      <c r="AV52" s="19">
        <v>220.73265306122451</v>
      </c>
      <c r="AW52" s="19">
        <v>220.73265306122451</v>
      </c>
      <c r="AX52" s="19">
        <v>220.73265306122451</v>
      </c>
      <c r="AY52" s="19">
        <v>220.73265306122451</v>
      </c>
      <c r="AZ52" s="19">
        <v>220.73265306122451</v>
      </c>
      <c r="BA52" s="19">
        <v>220.73265306122451</v>
      </c>
      <c r="BB52" s="19">
        <v>220.73265306122451</v>
      </c>
      <c r="BC52" s="19">
        <v>220.73265306122451</v>
      </c>
      <c r="BD52" s="27"/>
      <c r="BE52" s="11" t="s">
        <v>108</v>
      </c>
      <c r="BF52" s="102"/>
      <c r="BG52" s="95" t="str">
        <f>"MINBIOWOO2"&amp;BE52</f>
        <v>MINBIOWOO2_S3</v>
      </c>
      <c r="BH52" s="95" t="str">
        <f t="shared" si="16"/>
        <v>PCRW - Hi</v>
      </c>
      <c r="BI52" s="95" t="s">
        <v>5</v>
      </c>
      <c r="BJ52" s="95" t="s">
        <v>7</v>
      </c>
      <c r="BK52" s="95" t="s">
        <v>1</v>
      </c>
      <c r="BL52" s="96">
        <f>E52/1000*Conversions!$B$2</f>
        <v>0.22047060000000002</v>
      </c>
      <c r="BM52" s="96">
        <f>F52/1000*Conversions!$B$2</f>
        <v>0.23534988827091782</v>
      </c>
      <c r="BN52" s="96">
        <f>G52/1000*Conversions!$B$2</f>
        <v>0.23706384737322286</v>
      </c>
      <c r="BO52" s="96">
        <f>H52/1000*Conversions!$B$2</f>
        <v>0.24317777012234676</v>
      </c>
      <c r="BP52" s="96">
        <f>I52/1000*Conversions!$B$2</f>
        <v>0.24936525020419262</v>
      </c>
      <c r="BQ52" s="96">
        <f>J52/1000*Conversions!$B$2</f>
        <v>0.25681865283380162</v>
      </c>
      <c r="BR52" s="96">
        <f>K52/1000*Conversions!$B$2</f>
        <v>0.26407859803333822</v>
      </c>
      <c r="BS52" s="96">
        <f>L52/1000*Conversions!$B$2</f>
        <v>0.27129820145686256</v>
      </c>
      <c r="BT52" s="96">
        <f>M52/1000*Conversions!$B$2</f>
        <v>0.2784649343212966</v>
      </c>
      <c r="BU52" s="96">
        <f>N52/1000*Conversions!$B$2</f>
        <v>0.28400495246439306</v>
      </c>
      <c r="BV52" s="96">
        <f>O52/1000*Conversions!$B$2</f>
        <v>0.28817857742882308</v>
      </c>
      <c r="BW52" s="96">
        <f t="shared" ref="BW52:BX52" si="17">BX52</f>
        <v>0.30599999999999999</v>
      </c>
      <c r="BX52" s="96">
        <f t="shared" si="17"/>
        <v>0.30599999999999999</v>
      </c>
      <c r="BY52" s="96">
        <f>SEAI!N19</f>
        <v>0.30599999999999999</v>
      </c>
      <c r="BZ52" s="96"/>
      <c r="CA52" s="96"/>
      <c r="CB52" s="96"/>
      <c r="CC52" s="96"/>
      <c r="CD52" s="96">
        <f>SEAI!O19</f>
        <v>0.34560000000000002</v>
      </c>
      <c r="CE52" s="96"/>
      <c r="CF52" s="96"/>
      <c r="CG52" s="96"/>
      <c r="CH52" s="96"/>
      <c r="CI52" s="96">
        <f>SEAI!P19</f>
        <v>0.38519999999999999</v>
      </c>
      <c r="CJ52" s="96">
        <f>SEAI!S19</f>
        <v>0.43919999999999998</v>
      </c>
      <c r="CK52" s="95">
        <v>5</v>
      </c>
      <c r="CL52" s="95"/>
      <c r="CM52" s="95"/>
      <c r="CN52" s="11" t="str">
        <f t="shared" si="13"/>
        <v>MINBIOWOO2_S3</v>
      </c>
      <c r="CO52" s="11" t="str">
        <f t="shared" si="14"/>
        <v>PCRW - Hi</v>
      </c>
      <c r="CP52" t="s">
        <v>6</v>
      </c>
      <c r="CQ52" t="s">
        <v>128</v>
      </c>
      <c r="CR52" s="11" t="str">
        <f t="shared" si="15"/>
        <v>BIOWOO</v>
      </c>
      <c r="CS52" s="11" t="s">
        <v>103</v>
      </c>
      <c r="CT52" s="96">
        <f>SEAI!$L$19</f>
        <v>1.1111111111111112</v>
      </c>
      <c r="CU52" s="96">
        <f>SEAI!$L$19</f>
        <v>1.1111111111111112</v>
      </c>
      <c r="CV52" s="96">
        <f>SEAI!$L$19</f>
        <v>1.1111111111111112</v>
      </c>
      <c r="CW52" s="96">
        <f>SEAI!$L$19</f>
        <v>1.1111111111111112</v>
      </c>
      <c r="CX52" s="96">
        <f>SEAI!$L$19</f>
        <v>1.1111111111111112</v>
      </c>
      <c r="CY52" s="96">
        <f>SEAI!$L$19</f>
        <v>1.1111111111111112</v>
      </c>
      <c r="CZ52" s="96">
        <f>SEAI!$L$19</f>
        <v>1.1111111111111112</v>
      </c>
      <c r="DA52" s="96">
        <f>SEAI!$L$19</f>
        <v>1.1111111111111112</v>
      </c>
      <c r="DB52" s="96">
        <f>SEAI!$L$19</f>
        <v>1.1111111111111112</v>
      </c>
      <c r="DC52" s="96">
        <f>SEAI!$L$19</f>
        <v>1.1111111111111112</v>
      </c>
      <c r="DD52" s="96">
        <f>SEAI!$L$19</f>
        <v>1.1111111111111112</v>
      </c>
      <c r="DE52" s="96">
        <f>SEAI!$L$19</f>
        <v>1.1111111111111112</v>
      </c>
      <c r="DF52" s="96">
        <f>SEAI!$L$19</f>
        <v>1.1111111111111112</v>
      </c>
      <c r="DG52" s="96">
        <f>SEAI!$L$19</f>
        <v>1.1111111111111112</v>
      </c>
      <c r="DH52" s="96">
        <f>SEAI!$L$19</f>
        <v>1.1111111111111112</v>
      </c>
      <c r="DI52" s="96">
        <f>SEAI!$L$19</f>
        <v>1.1111111111111112</v>
      </c>
      <c r="DJ52" s="96">
        <f>SEAI!$L$19</f>
        <v>1.1111111111111112</v>
      </c>
      <c r="DK52" s="96">
        <f>SEAI!$L$19</f>
        <v>1.1111111111111112</v>
      </c>
      <c r="DL52" s="96">
        <f>SEAI!$L$19</f>
        <v>1.1111111111111112</v>
      </c>
      <c r="DM52" s="96">
        <f>SEAI!$L$19</f>
        <v>1.1111111111111112</v>
      </c>
      <c r="DN52" s="96">
        <f>SEAI!$L$19</f>
        <v>1.1111111111111112</v>
      </c>
      <c r="DO52" s="96">
        <f>SEAI!$L$19</f>
        <v>1.1111111111111112</v>
      </c>
      <c r="DP52" s="96">
        <f>SEAI!$L$19</f>
        <v>1.1111111111111112</v>
      </c>
      <c r="DQ52" s="96">
        <f>SEAI!$L$19</f>
        <v>1.1111111111111112</v>
      </c>
      <c r="DR52" s="95">
        <v>5</v>
      </c>
    </row>
    <row r="53" spans="1:122">
      <c r="A53" s="21" t="s">
        <v>77</v>
      </c>
      <c r="B53" s="21" t="s">
        <v>34</v>
      </c>
      <c r="C53" s="20">
        <v>48521.693129214225</v>
      </c>
      <c r="D53" s="20">
        <v>39672.785553605805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  <c r="U53" s="20">
        <v>0</v>
      </c>
      <c r="V53" s="20">
        <v>0</v>
      </c>
      <c r="W53" s="20">
        <v>0</v>
      </c>
      <c r="X53" s="20">
        <v>0</v>
      </c>
      <c r="Y53" s="20">
        <v>0</v>
      </c>
      <c r="Z53" s="20">
        <v>0</v>
      </c>
      <c r="AA53" s="20">
        <v>0</v>
      </c>
      <c r="AB53" s="20">
        <v>0</v>
      </c>
      <c r="AD53" s="19">
        <v>-370</v>
      </c>
      <c r="AE53" s="19">
        <v>-370</v>
      </c>
      <c r="AF53" s="19">
        <v>-370</v>
      </c>
      <c r="AG53" s="19">
        <v>-370</v>
      </c>
      <c r="AH53" s="19">
        <v>-370</v>
      </c>
      <c r="AI53" s="19">
        <v>-370</v>
      </c>
      <c r="AJ53" s="19">
        <v>-370</v>
      </c>
      <c r="AK53" s="19">
        <v>-370</v>
      </c>
      <c r="AL53" s="19">
        <v>-370</v>
      </c>
      <c r="AM53" s="19">
        <v>-370</v>
      </c>
      <c r="AN53" s="19">
        <v>-370</v>
      </c>
      <c r="AO53" s="19">
        <v>-370</v>
      </c>
      <c r="AP53" s="19">
        <v>-370</v>
      </c>
      <c r="AQ53" s="19">
        <v>-370</v>
      </c>
      <c r="AR53" s="19">
        <v>-370</v>
      </c>
      <c r="AS53" s="19">
        <v>-370</v>
      </c>
      <c r="AT53" s="19">
        <v>-370</v>
      </c>
      <c r="AU53" s="19">
        <v>-370</v>
      </c>
      <c r="AV53" s="19">
        <v>-370</v>
      </c>
      <c r="AW53" s="19">
        <v>-370</v>
      </c>
      <c r="AX53" s="19">
        <v>-370</v>
      </c>
      <c r="AY53" s="19">
        <v>-370</v>
      </c>
      <c r="AZ53" s="19">
        <v>-370</v>
      </c>
      <c r="BA53" s="19">
        <v>-370</v>
      </c>
      <c r="BB53" s="19">
        <v>-370</v>
      </c>
      <c r="BC53" s="19">
        <v>-370</v>
      </c>
      <c r="BD53" s="27"/>
      <c r="BE53" s="11" t="s">
        <v>108</v>
      </c>
      <c r="BF53" s="103"/>
      <c r="BG53" s="95" t="str">
        <f>"MINBIOMSW1"&amp;BE53</f>
        <v>MINBIOMSW1_S3</v>
      </c>
      <c r="BH53" s="95" t="str">
        <f t="shared" si="16"/>
        <v>Solid BMSW - Hi</v>
      </c>
      <c r="BI53" s="95" t="s">
        <v>5</v>
      </c>
      <c r="BJ53" s="95" t="s">
        <v>10</v>
      </c>
      <c r="BK53" s="95" t="s">
        <v>1</v>
      </c>
      <c r="BL53" s="96">
        <f>E53/1000*Conversions!$B$2</f>
        <v>0</v>
      </c>
      <c r="BM53" s="96">
        <f>F53/1000*Conversions!$B$2</f>
        <v>0</v>
      </c>
      <c r="BN53" s="96">
        <f>G53/1000*Conversions!$B$2</f>
        <v>0</v>
      </c>
      <c r="BO53" s="96">
        <f>H53/1000*Conversions!$B$2</f>
        <v>0</v>
      </c>
      <c r="BP53" s="96">
        <f>I53/1000*Conversions!$B$2</f>
        <v>0</v>
      </c>
      <c r="BQ53" s="96">
        <f>J53/1000*Conversions!$B$2</f>
        <v>0</v>
      </c>
      <c r="BR53" s="96">
        <f>K53/1000*Conversions!$B$2</f>
        <v>0</v>
      </c>
      <c r="BS53" s="96">
        <f>L53/1000*Conversions!$B$2</f>
        <v>0</v>
      </c>
      <c r="BT53" s="96">
        <f>M53/1000*Conversions!$B$2</f>
        <v>0</v>
      </c>
      <c r="BU53" s="96">
        <f>N53/1000*Conversions!$B$2</f>
        <v>0</v>
      </c>
      <c r="BV53" s="96">
        <f>O53/1000*Conversions!$B$2</f>
        <v>0</v>
      </c>
      <c r="BW53" s="96">
        <f t="shared" ref="BW53:BX53" si="18">BX53</f>
        <v>0.24840000000000001</v>
      </c>
      <c r="BX53" s="96">
        <f t="shared" si="18"/>
        <v>0.24840000000000001</v>
      </c>
      <c r="BY53" s="96">
        <f>SEAI!N23</f>
        <v>0.24840000000000001</v>
      </c>
      <c r="BZ53" s="96"/>
      <c r="CA53" s="96"/>
      <c r="CB53" s="96"/>
      <c r="CC53" s="96"/>
      <c r="CD53" s="96">
        <f>SEAI!O23</f>
        <v>0.33119999999999999</v>
      </c>
      <c r="CE53" s="96"/>
      <c r="CF53" s="96"/>
      <c r="CG53" s="96"/>
      <c r="CH53" s="96"/>
      <c r="CI53" s="96">
        <f>SEAI!P23</f>
        <v>0.42480000000000001</v>
      </c>
      <c r="CJ53" s="96">
        <f>SEAI!S23</f>
        <v>0.48240000000000005</v>
      </c>
      <c r="CK53" s="95">
        <v>5</v>
      </c>
      <c r="CL53" s="95"/>
      <c r="CM53" s="95"/>
      <c r="CN53" s="11" t="str">
        <f t="shared" si="13"/>
        <v>MINBIOMSW1_S3</v>
      </c>
      <c r="CO53" s="11" t="str">
        <f t="shared" si="14"/>
        <v>Solid BMSW - Hi</v>
      </c>
      <c r="CP53" t="s">
        <v>6</v>
      </c>
      <c r="CQ53" t="s">
        <v>128</v>
      </c>
      <c r="CR53" s="11" t="str">
        <f t="shared" si="15"/>
        <v>BIOMUN</v>
      </c>
      <c r="CS53" s="11" t="s">
        <v>103</v>
      </c>
      <c r="CT53" s="96">
        <f>SEAI!$L$23</f>
        <v>-2.5</v>
      </c>
      <c r="CU53" s="96">
        <f>SEAI!$L$23</f>
        <v>-2.5</v>
      </c>
      <c r="CV53" s="96">
        <f>SEAI!$L$23</f>
        <v>-2.5</v>
      </c>
      <c r="CW53" s="96">
        <f>SEAI!$L$23</f>
        <v>-2.5</v>
      </c>
      <c r="CX53" s="96">
        <f>SEAI!$L$23</f>
        <v>-2.5</v>
      </c>
      <c r="CY53" s="96">
        <f>SEAI!$L$23</f>
        <v>-2.5</v>
      </c>
      <c r="CZ53" s="96">
        <f>SEAI!$L$23</f>
        <v>-2.5</v>
      </c>
      <c r="DA53" s="96">
        <f>SEAI!$L$23</f>
        <v>-2.5</v>
      </c>
      <c r="DB53" s="96">
        <f>SEAI!$L$23</f>
        <v>-2.5</v>
      </c>
      <c r="DC53" s="96">
        <f>SEAI!$L$23</f>
        <v>-2.5</v>
      </c>
      <c r="DD53" s="96">
        <f>SEAI!$L$23</f>
        <v>-2.5</v>
      </c>
      <c r="DE53" s="96">
        <f>SEAI!$L$23</f>
        <v>-2.5</v>
      </c>
      <c r="DF53" s="96">
        <f>SEAI!$L$23</f>
        <v>-2.5</v>
      </c>
      <c r="DG53" s="96">
        <f>SEAI!$L$23</f>
        <v>-2.5</v>
      </c>
      <c r="DH53" s="96">
        <f>SEAI!$L$23</f>
        <v>-2.5</v>
      </c>
      <c r="DI53" s="96">
        <f>SEAI!$L$23</f>
        <v>-2.5</v>
      </c>
      <c r="DJ53" s="96">
        <f>SEAI!$L$23</f>
        <v>-2.5</v>
      </c>
      <c r="DK53" s="96">
        <f>SEAI!$L$23</f>
        <v>-2.5</v>
      </c>
      <c r="DL53" s="96">
        <f>SEAI!$L$23</f>
        <v>-2.5</v>
      </c>
      <c r="DM53" s="96">
        <f>SEAI!$L$23</f>
        <v>-2.5</v>
      </c>
      <c r="DN53" s="96">
        <f>SEAI!$L$23</f>
        <v>-2.5</v>
      </c>
      <c r="DO53" s="96">
        <f>SEAI!$L$23</f>
        <v>-2.5</v>
      </c>
      <c r="DP53" s="96">
        <f>SEAI!$L$23</f>
        <v>-2.5</v>
      </c>
      <c r="DQ53" s="96">
        <f>SEAI!$L$23</f>
        <v>-2.5</v>
      </c>
      <c r="DR53" s="95">
        <v>5</v>
      </c>
    </row>
    <row r="54" spans="1:122">
      <c r="A54" s="21" t="s">
        <v>78</v>
      </c>
      <c r="B54" s="21" t="s">
        <v>36</v>
      </c>
      <c r="C54" s="20">
        <v>26018.591017227402</v>
      </c>
      <c r="D54" s="20">
        <v>25828.84549824697</v>
      </c>
      <c r="E54" s="20">
        <v>26830.433043407389</v>
      </c>
      <c r="F54" s="20">
        <v>26680.853202299855</v>
      </c>
      <c r="G54" s="20">
        <v>26531.273361192318</v>
      </c>
      <c r="H54" s="20">
        <v>26381.693520084784</v>
      </c>
      <c r="I54" s="20">
        <v>26367.286305922775</v>
      </c>
      <c r="J54" s="20">
        <v>26181.500546387055</v>
      </c>
      <c r="K54" s="20">
        <v>26329.958293717846</v>
      </c>
      <c r="L54" s="20">
        <v>26449.351418919974</v>
      </c>
      <c r="M54" s="20">
        <v>26548.262168135647</v>
      </c>
      <c r="N54" s="20">
        <v>26629.468333019493</v>
      </c>
      <c r="O54" s="20">
        <v>26716.141620513583</v>
      </c>
      <c r="P54" s="20">
        <v>26781.671095880061</v>
      </c>
      <c r="Q54" s="20">
        <v>26805.556718083142</v>
      </c>
      <c r="R54" s="20">
        <v>26795.763408968884</v>
      </c>
      <c r="S54" s="20">
        <v>26732.722448444547</v>
      </c>
      <c r="T54" s="20">
        <v>26631.112332341963</v>
      </c>
      <c r="U54" s="20">
        <v>26500.359117631415</v>
      </c>
      <c r="V54" s="20">
        <v>26347.524170767039</v>
      </c>
      <c r="W54" s="20">
        <v>26178.824015818867</v>
      </c>
      <c r="X54" s="20">
        <v>26000.92254654389</v>
      </c>
      <c r="Y54" s="20">
        <v>25816.974944197322</v>
      </c>
      <c r="Z54" s="20">
        <v>25629.370131741522</v>
      </c>
      <c r="AA54" s="20">
        <v>25441.471327156778</v>
      </c>
      <c r="AB54" s="20">
        <v>25247.959924354062</v>
      </c>
      <c r="AD54" s="19">
        <v>462.49534883720935</v>
      </c>
      <c r="AE54" s="19">
        <v>462.49534883720935</v>
      </c>
      <c r="AF54" s="19">
        <v>462.49534883720935</v>
      </c>
      <c r="AG54" s="19">
        <v>462.49534883720935</v>
      </c>
      <c r="AH54" s="19">
        <v>462.49534883720935</v>
      </c>
      <c r="AI54" s="19">
        <v>462.49534883720935</v>
      </c>
      <c r="AJ54" s="19">
        <v>462.49534883720935</v>
      </c>
      <c r="AK54" s="19">
        <v>462.49534883720935</v>
      </c>
      <c r="AL54" s="19">
        <v>462.49534883720935</v>
      </c>
      <c r="AM54" s="19">
        <v>462.49534883720935</v>
      </c>
      <c r="AN54" s="19">
        <v>462.49534883720935</v>
      </c>
      <c r="AO54" s="19">
        <v>462.49534883720935</v>
      </c>
      <c r="AP54" s="19">
        <v>462.49534883720935</v>
      </c>
      <c r="AQ54" s="19">
        <v>462.49534883720935</v>
      </c>
      <c r="AR54" s="19">
        <v>462.49534883720935</v>
      </c>
      <c r="AS54" s="19">
        <v>462.49534883720935</v>
      </c>
      <c r="AT54" s="19">
        <v>462.49534883720935</v>
      </c>
      <c r="AU54" s="19">
        <v>462.49534883720935</v>
      </c>
      <c r="AV54" s="19">
        <v>462.49534883720935</v>
      </c>
      <c r="AW54" s="19">
        <v>462.49534883720935</v>
      </c>
      <c r="AX54" s="19">
        <v>462.49534883720935</v>
      </c>
      <c r="AY54" s="19">
        <v>462.49534883720935</v>
      </c>
      <c r="AZ54" s="19">
        <v>462.49534883720935</v>
      </c>
      <c r="BA54" s="19">
        <v>462.49534883720935</v>
      </c>
      <c r="BB54" s="19">
        <v>462.49534883720935</v>
      </c>
      <c r="BC54" s="19">
        <v>462.49534883720935</v>
      </c>
      <c r="BD54" s="27"/>
      <c r="BE54" s="11" t="s">
        <v>108</v>
      </c>
      <c r="BF54" s="102"/>
      <c r="BG54" s="95" t="str">
        <f>"MINBIOTLW"&amp;BE54</f>
        <v>MINBIOTLW_S3</v>
      </c>
      <c r="BH54" s="95" t="str">
        <f t="shared" si="16"/>
        <v>Tallow - Hi</v>
      </c>
      <c r="BI54" s="95" t="s">
        <v>5</v>
      </c>
      <c r="BJ54" s="95" t="s">
        <v>7</v>
      </c>
      <c r="BK54" s="95" t="s">
        <v>1</v>
      </c>
      <c r="BL54" s="96">
        <f>E54/1000*Conversions!$B$2</f>
        <v>1.1233365706613807</v>
      </c>
      <c r="BM54" s="96">
        <f>F54/1000*Conversions!$B$2</f>
        <v>1.1170739618738903</v>
      </c>
      <c r="BN54" s="96">
        <f>G54/1000*Conversions!$B$2</f>
        <v>1.1108113530864001</v>
      </c>
      <c r="BO54" s="96">
        <f>H54/1000*Conversions!$B$2</f>
        <v>1.1045487442989099</v>
      </c>
      <c r="BP54" s="96">
        <f>I54/1000*Conversions!$B$2</f>
        <v>1.1039455430563747</v>
      </c>
      <c r="BQ54" s="96">
        <f>J54/1000*Conversions!$B$2</f>
        <v>1.0961670648761332</v>
      </c>
      <c r="BR54" s="96">
        <f>K54/1000*Conversions!$B$2</f>
        <v>1.1023826938413788</v>
      </c>
      <c r="BS54" s="96">
        <f>L54/1000*Conversions!$B$2</f>
        <v>1.1073814452073416</v>
      </c>
      <c r="BT54" s="96">
        <f>M54/1000*Conversions!$B$2</f>
        <v>1.1115226404555034</v>
      </c>
      <c r="BU54" s="96">
        <f>N54/1000*Conversions!$B$2</f>
        <v>1.1149225801668601</v>
      </c>
      <c r="BV54" s="96">
        <f>O54/1000*Conversions!$B$2</f>
        <v>1.1185514173676627</v>
      </c>
      <c r="BW54" s="96">
        <f t="shared" ref="BW54:BX54" si="19">BX54</f>
        <v>1.1807999999999998</v>
      </c>
      <c r="BX54" s="96">
        <f t="shared" si="19"/>
        <v>1.1807999999999998</v>
      </c>
      <c r="BY54" s="96">
        <f>SEAI!N28</f>
        <v>1.1807999999999998</v>
      </c>
      <c r="BZ54" s="96"/>
      <c r="CA54" s="96"/>
      <c r="CB54" s="96"/>
      <c r="CC54" s="96"/>
      <c r="CD54" s="96">
        <f>SEAI!O28</f>
        <v>1.1807999999999998</v>
      </c>
      <c r="CE54" s="96"/>
      <c r="CF54" s="96"/>
      <c r="CG54" s="96"/>
      <c r="CH54" s="96"/>
      <c r="CI54" s="96">
        <f>SEAI!P28</f>
        <v>1.1807999999999998</v>
      </c>
      <c r="CJ54" s="96">
        <f>SEAI!S28</f>
        <v>1.1807999999999998</v>
      </c>
      <c r="CK54" s="95">
        <v>5</v>
      </c>
      <c r="CL54" s="95"/>
      <c r="CM54" s="95"/>
      <c r="CN54" s="11" t="str">
        <f t="shared" si="13"/>
        <v>MINBIOTLW_S3</v>
      </c>
      <c r="CO54" s="11" t="str">
        <f t="shared" si="14"/>
        <v>Tallow - Hi</v>
      </c>
      <c r="CP54" t="s">
        <v>6</v>
      </c>
      <c r="CQ54" t="s">
        <v>128</v>
      </c>
      <c r="CR54" s="11" t="str">
        <f t="shared" si="15"/>
        <v>BIOWOO</v>
      </c>
      <c r="CS54" s="11" t="s">
        <v>103</v>
      </c>
      <c r="CT54" s="96">
        <f>SEAI!$L$28</f>
        <v>11.111111111111111</v>
      </c>
      <c r="CU54" s="96">
        <f>SEAI!$L$28</f>
        <v>11.111111111111111</v>
      </c>
      <c r="CV54" s="96">
        <f>SEAI!$L$28</f>
        <v>11.111111111111111</v>
      </c>
      <c r="CW54" s="96">
        <f>SEAI!$L$28</f>
        <v>11.111111111111111</v>
      </c>
      <c r="CX54" s="96">
        <f>SEAI!$L$28</f>
        <v>11.111111111111111</v>
      </c>
      <c r="CY54" s="96">
        <f>SEAI!$L$28</f>
        <v>11.111111111111111</v>
      </c>
      <c r="CZ54" s="96">
        <f>SEAI!$L$28</f>
        <v>11.111111111111111</v>
      </c>
      <c r="DA54" s="96">
        <f>SEAI!$L$28</f>
        <v>11.111111111111111</v>
      </c>
      <c r="DB54" s="96">
        <f>SEAI!$L$28</f>
        <v>11.111111111111111</v>
      </c>
      <c r="DC54" s="96">
        <f>SEAI!$L$28</f>
        <v>11.111111111111111</v>
      </c>
      <c r="DD54" s="96">
        <f>SEAI!$L$28</f>
        <v>11.111111111111111</v>
      </c>
      <c r="DE54" s="96">
        <f>SEAI!$L$28</f>
        <v>11.111111111111111</v>
      </c>
      <c r="DF54" s="96">
        <f>SEAI!$L$28</f>
        <v>11.111111111111111</v>
      </c>
      <c r="DG54" s="96">
        <f>SEAI!$L$28</f>
        <v>11.111111111111111</v>
      </c>
      <c r="DH54" s="96">
        <f>SEAI!$L$28</f>
        <v>11.111111111111111</v>
      </c>
      <c r="DI54" s="96">
        <f>SEAI!$L$28</f>
        <v>11.111111111111111</v>
      </c>
      <c r="DJ54" s="96">
        <f>SEAI!$L$28</f>
        <v>11.111111111111111</v>
      </c>
      <c r="DK54" s="96">
        <f>SEAI!$L$28</f>
        <v>11.111111111111111</v>
      </c>
      <c r="DL54" s="96">
        <f>SEAI!$L$28</f>
        <v>11.111111111111111</v>
      </c>
      <c r="DM54" s="96">
        <f>SEAI!$L$28</f>
        <v>11.111111111111111</v>
      </c>
      <c r="DN54" s="96">
        <f>SEAI!$L$28</f>
        <v>11.111111111111111</v>
      </c>
      <c r="DO54" s="96">
        <f>SEAI!$L$28</f>
        <v>11.111111111111111</v>
      </c>
      <c r="DP54" s="96">
        <f>SEAI!$L$28</f>
        <v>11.111111111111111</v>
      </c>
      <c r="DQ54" s="96">
        <f>SEAI!$L$28</f>
        <v>11.111111111111111</v>
      </c>
      <c r="DR54" s="95">
        <v>5</v>
      </c>
    </row>
    <row r="55" spans="1:122">
      <c r="A55" s="21" t="s">
        <v>79</v>
      </c>
      <c r="B55" s="21" t="s">
        <v>21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  <c r="U55" s="20">
        <v>0</v>
      </c>
      <c r="V55" s="20">
        <v>0</v>
      </c>
      <c r="W55" s="20">
        <v>0</v>
      </c>
      <c r="X55" s="20">
        <v>0</v>
      </c>
      <c r="Y55" s="20">
        <v>0</v>
      </c>
      <c r="Z55" s="20">
        <v>0</v>
      </c>
      <c r="AA55" s="20">
        <v>0</v>
      </c>
      <c r="AB55" s="20">
        <v>0</v>
      </c>
      <c r="AD55" s="19">
        <v>1163</v>
      </c>
      <c r="AE55" s="19">
        <v>1163</v>
      </c>
      <c r="AF55" s="19">
        <v>1163</v>
      </c>
      <c r="AG55" s="19">
        <v>1163</v>
      </c>
      <c r="AH55" s="19">
        <v>1163</v>
      </c>
      <c r="AI55" s="19">
        <v>1163</v>
      </c>
      <c r="AJ55" s="19">
        <v>1163</v>
      </c>
      <c r="AK55" s="19">
        <v>1163</v>
      </c>
      <c r="AL55" s="19">
        <v>1163</v>
      </c>
      <c r="AM55" s="19">
        <v>1163</v>
      </c>
      <c r="AN55" s="19">
        <v>1163</v>
      </c>
      <c r="AO55" s="19">
        <v>1163</v>
      </c>
      <c r="AP55" s="19">
        <v>1163</v>
      </c>
      <c r="AQ55" s="19">
        <v>1163</v>
      </c>
      <c r="AR55" s="19">
        <v>1163</v>
      </c>
      <c r="AS55" s="19">
        <v>1163</v>
      </c>
      <c r="AT55" s="19">
        <v>1163</v>
      </c>
      <c r="AU55" s="19">
        <v>1163</v>
      </c>
      <c r="AV55" s="19">
        <v>1163</v>
      </c>
      <c r="AW55" s="19">
        <v>1163</v>
      </c>
      <c r="AX55" s="19">
        <v>1163</v>
      </c>
      <c r="AY55" s="19">
        <v>1163</v>
      </c>
      <c r="AZ55" s="19">
        <v>1163</v>
      </c>
      <c r="BA55" s="19">
        <v>1163</v>
      </c>
      <c r="BB55" s="19">
        <v>1163</v>
      </c>
      <c r="BC55" s="19">
        <v>1163</v>
      </c>
      <c r="BD55" s="27"/>
      <c r="BE55" s="11" t="s">
        <v>108</v>
      </c>
      <c r="BF55" s="103"/>
      <c r="BG55" s="95" t="str">
        <f>"MINBIORVO"&amp;BE55</f>
        <v>MINBIORVO_S3</v>
      </c>
      <c r="BH55" s="95" t="str">
        <f t="shared" si="16"/>
        <v>RVO - Hi</v>
      </c>
      <c r="BI55" s="95" t="s">
        <v>5</v>
      </c>
      <c r="BJ55" s="95" t="s">
        <v>8</v>
      </c>
      <c r="BK55" s="95" t="s">
        <v>1</v>
      </c>
      <c r="BL55" s="96">
        <f>E55/1000*Conversions!$B$2</f>
        <v>0</v>
      </c>
      <c r="BM55" s="96">
        <f>F55/1000*Conversions!$B$2</f>
        <v>0</v>
      </c>
      <c r="BN55" s="96">
        <f>G55/1000*Conversions!$B$2</f>
        <v>0</v>
      </c>
      <c r="BO55" s="96">
        <f>H55/1000*Conversions!$B$2</f>
        <v>0</v>
      </c>
      <c r="BP55" s="96">
        <f>I55/1000*Conversions!$B$2</f>
        <v>0</v>
      </c>
      <c r="BQ55" s="96">
        <f>J55/1000*Conversions!$B$2</f>
        <v>0</v>
      </c>
      <c r="BR55" s="96">
        <f>K55/1000*Conversions!$B$2</f>
        <v>0</v>
      </c>
      <c r="BS55" s="96">
        <f>L55/1000*Conversions!$B$2</f>
        <v>0</v>
      </c>
      <c r="BT55" s="96">
        <f>M55/1000*Conversions!$B$2</f>
        <v>0</v>
      </c>
      <c r="BU55" s="96">
        <f>N55/1000*Conversions!$B$2</f>
        <v>0</v>
      </c>
      <c r="BV55" s="96">
        <f>O55/1000*Conversions!$B$2</f>
        <v>0</v>
      </c>
      <c r="BW55" s="96">
        <f t="shared" ref="BW55:BX55" si="20">BX55</f>
        <v>0</v>
      </c>
      <c r="BX55" s="96">
        <f t="shared" si="20"/>
        <v>0</v>
      </c>
      <c r="BY55" s="96">
        <v>0</v>
      </c>
      <c r="BZ55" s="96"/>
      <c r="CA55" s="96"/>
      <c r="CB55" s="96"/>
      <c r="CC55" s="96"/>
      <c r="CD55" s="96">
        <v>0</v>
      </c>
      <c r="CE55" s="96"/>
      <c r="CF55" s="96"/>
      <c r="CG55" s="96"/>
      <c r="CH55" s="96"/>
      <c r="CI55" s="96">
        <v>0</v>
      </c>
      <c r="CJ55" s="96">
        <v>0</v>
      </c>
      <c r="CK55" s="95">
        <v>5</v>
      </c>
      <c r="CL55" s="95"/>
      <c r="CM55" s="95"/>
      <c r="CN55" s="11" t="str">
        <f t="shared" si="13"/>
        <v>MINBIORVO_S3</v>
      </c>
      <c r="CO55" s="11" t="str">
        <f t="shared" si="14"/>
        <v>RVO - Hi</v>
      </c>
      <c r="CP55" t="s">
        <v>6</v>
      </c>
      <c r="CQ55" t="s">
        <v>128</v>
      </c>
      <c r="CR55" s="11" t="str">
        <f t="shared" si="15"/>
        <v>BIORPS</v>
      </c>
      <c r="CS55" s="11" t="s">
        <v>103</v>
      </c>
      <c r="CT55" s="57">
        <f>IF(AF55&lt;0,0.01,AF55/Conversions!$B$3)</f>
        <v>27.777777777777775</v>
      </c>
      <c r="CU55" s="57">
        <f>IF(AG55&lt;0,0.01,AG55/Conversions!$B$3)</f>
        <v>27.777777777777775</v>
      </c>
      <c r="CV55" s="57">
        <f>IF(AH55&lt;0,0.01,AH55/Conversions!$B$3)</f>
        <v>27.777777777777775</v>
      </c>
      <c r="CW55" s="57">
        <f>IF(AI55&lt;0,0.01,AI55/Conversions!$B$3)</f>
        <v>27.777777777777775</v>
      </c>
      <c r="CX55" s="57">
        <f>IF(AJ55&lt;0,0.01,AJ55/Conversions!$B$3)</f>
        <v>27.777777777777775</v>
      </c>
      <c r="CY55" s="57">
        <f>IF(AK55&lt;0,0.01,AK55/Conversions!$B$3)</f>
        <v>27.777777777777775</v>
      </c>
      <c r="CZ55" s="57">
        <f>IF(AL55&lt;0,0.01,AL55/Conversions!$B$3)</f>
        <v>27.777777777777775</v>
      </c>
      <c r="DA55" s="57">
        <f>IF(AM55&lt;0,0.01,AM55/Conversions!$B$3)</f>
        <v>27.777777777777775</v>
      </c>
      <c r="DB55" s="57">
        <f>IF(AN55&lt;0,0.01,AN55/Conversions!$B$3)</f>
        <v>27.777777777777775</v>
      </c>
      <c r="DC55" s="57">
        <f>IF(AO55&lt;0,0.01,AO55/Conversions!$B$3)</f>
        <v>27.777777777777775</v>
      </c>
      <c r="DD55" s="57">
        <f>IF(AP55&lt;0,0.01,AP55/Conversions!$B$3)</f>
        <v>27.777777777777775</v>
      </c>
      <c r="DE55" s="57">
        <f>IF(AQ55&lt;0,0.01,AQ55/Conversions!$B$3)</f>
        <v>27.777777777777775</v>
      </c>
      <c r="DF55" s="57">
        <f>IF(AR55&lt;0,0.01,AR55/Conversions!$B$3)</f>
        <v>27.777777777777775</v>
      </c>
      <c r="DG55" s="57">
        <f>IF(AS55&lt;0,0.01,AS55/Conversions!$B$3)</f>
        <v>27.777777777777775</v>
      </c>
      <c r="DH55" s="57">
        <f>IF(AT55&lt;0,0.01,AT55/Conversions!$B$3)</f>
        <v>27.777777777777775</v>
      </c>
      <c r="DI55" s="57">
        <f>IF(AU55&lt;0,0.01,AU55/Conversions!$B$3)</f>
        <v>27.777777777777775</v>
      </c>
      <c r="DJ55" s="57">
        <f>IF(AV55&lt;0,0.01,AV55/Conversions!$B$3)</f>
        <v>27.777777777777775</v>
      </c>
      <c r="DK55" s="57">
        <f>IF(AW55&lt;0,0.01,AW55/Conversions!$B$3)</f>
        <v>27.777777777777775</v>
      </c>
      <c r="DL55" s="57">
        <f>IF(AX55&lt;0,0.01,AX55/Conversions!$B$3)</f>
        <v>27.777777777777775</v>
      </c>
      <c r="DM55" s="57">
        <f>IF(AY55&lt;0,0.01,AY55/Conversions!$B$3)</f>
        <v>27.777777777777775</v>
      </c>
      <c r="DN55" s="57">
        <f>IF(AZ55&lt;0,0.01,AZ55/Conversions!$B$3)</f>
        <v>27.777777777777775</v>
      </c>
      <c r="DO55" s="57">
        <f>IF(BA55&lt;0,0.01,BA55/Conversions!$B$3)</f>
        <v>27.777777777777775</v>
      </c>
      <c r="DP55" s="57">
        <f>IF(BB55&lt;0,0.01,BB55/Conversions!$B$3)</f>
        <v>27.777777777777775</v>
      </c>
      <c r="DQ55" s="57">
        <f>IF(BC55&lt;0,0.01,BC55/Conversions!$B$3)</f>
        <v>27.777777777777775</v>
      </c>
      <c r="DR55" s="11">
        <v>5</v>
      </c>
    </row>
    <row r="56" spans="1:122">
      <c r="A56" s="21" t="s">
        <v>80</v>
      </c>
      <c r="B56" s="21" t="s">
        <v>39</v>
      </c>
      <c r="C56" s="20">
        <v>5421.1593822900049</v>
      </c>
      <c r="D56" s="20">
        <v>9081.0555325556907</v>
      </c>
      <c r="E56" s="20">
        <v>11534.74353961071</v>
      </c>
      <c r="F56" s="20">
        <v>7280.7293149617617</v>
      </c>
      <c r="G56" s="20">
        <v>8644.3148517340578</v>
      </c>
      <c r="H56" s="20">
        <v>8298.9082789061922</v>
      </c>
      <c r="I56" s="20">
        <v>8951.0229204513798</v>
      </c>
      <c r="J56" s="20">
        <v>10995.003777735628</v>
      </c>
      <c r="K56" s="20">
        <v>11952.198704341963</v>
      </c>
      <c r="L56" s="20">
        <v>12921.761172089771</v>
      </c>
      <c r="M56" s="20">
        <v>13846.474014855852</v>
      </c>
      <c r="N56" s="20">
        <v>14648.725941149902</v>
      </c>
      <c r="O56" s="20">
        <v>15316.377430114228</v>
      </c>
      <c r="P56" s="20">
        <v>15917.452266841055</v>
      </c>
      <c r="Q56" s="20">
        <v>16552.57464243703</v>
      </c>
      <c r="R56" s="20">
        <v>16862.417725878466</v>
      </c>
      <c r="S56" s="20">
        <v>16541.001562407444</v>
      </c>
      <c r="T56" s="20">
        <v>16958.647439820812</v>
      </c>
      <c r="U56" s="20">
        <v>17427.086195714543</v>
      </c>
      <c r="V56" s="20">
        <v>17934.900262106286</v>
      </c>
      <c r="W56" s="20">
        <v>18472.112861689689</v>
      </c>
      <c r="X56" s="20">
        <v>19028.280908152872</v>
      </c>
      <c r="Y56" s="20">
        <v>19595.920384135447</v>
      </c>
      <c r="Z56" s="20">
        <v>20165.018058173246</v>
      </c>
      <c r="AA56" s="20">
        <v>20729.879223367821</v>
      </c>
      <c r="AB56" s="20">
        <v>21306.855091235386</v>
      </c>
      <c r="AD56" s="19">
        <v>295.65668413641106</v>
      </c>
      <c r="AE56" s="19">
        <v>295.65668413641106</v>
      </c>
      <c r="AF56" s="19">
        <v>295.65668413641106</v>
      </c>
      <c r="AG56" s="19">
        <v>295.65668413641106</v>
      </c>
      <c r="AH56" s="19">
        <v>295.65668413641106</v>
      </c>
      <c r="AI56" s="19">
        <v>295.65668413641106</v>
      </c>
      <c r="AJ56" s="19">
        <v>295.65668413641106</v>
      </c>
      <c r="AK56" s="19">
        <v>295.65668413641106</v>
      </c>
      <c r="AL56" s="19">
        <v>295.65668413641106</v>
      </c>
      <c r="AM56" s="19">
        <v>295.65668413641106</v>
      </c>
      <c r="AN56" s="19">
        <v>295.65668413641106</v>
      </c>
      <c r="AO56" s="19">
        <v>295.65668413641106</v>
      </c>
      <c r="AP56" s="19">
        <v>295.65668413641106</v>
      </c>
      <c r="AQ56" s="19">
        <v>295.65668413641106</v>
      </c>
      <c r="AR56" s="19">
        <v>295.65668413641106</v>
      </c>
      <c r="AS56" s="19">
        <v>295.65668413641106</v>
      </c>
      <c r="AT56" s="19">
        <v>295.65668413641106</v>
      </c>
      <c r="AU56" s="19">
        <v>295.65668413641106</v>
      </c>
      <c r="AV56" s="19">
        <v>295.65668413641106</v>
      </c>
      <c r="AW56" s="19">
        <v>295.65668413641106</v>
      </c>
      <c r="AX56" s="19">
        <v>295.65668413641106</v>
      </c>
      <c r="AY56" s="19">
        <v>295.65668413641106</v>
      </c>
      <c r="AZ56" s="19">
        <v>295.65668413641106</v>
      </c>
      <c r="BA56" s="19">
        <v>295.65668413641106</v>
      </c>
      <c r="BB56" s="19">
        <v>295.65668413641106</v>
      </c>
      <c r="BC56" s="19">
        <v>295.65668413641106</v>
      </c>
      <c r="BD56" s="27"/>
      <c r="BE56" s="11" t="s">
        <v>108</v>
      </c>
      <c r="BF56" s="103"/>
      <c r="BG56" s="95" t="str">
        <f>"MINBIOWOO3"&amp;BE56</f>
        <v>MINBIOWOO3_S3</v>
      </c>
      <c r="BH56" s="95" t="str">
        <f t="shared" si="16"/>
        <v>Straw - Hi</v>
      </c>
      <c r="BI56" s="95" t="s">
        <v>5</v>
      </c>
      <c r="BJ56" s="95" t="s">
        <v>7</v>
      </c>
      <c r="BK56" s="95" t="s">
        <v>1</v>
      </c>
      <c r="BL56" s="96">
        <f>E56/1000*Conversions!$B$2</f>
        <v>0.48293664251642127</v>
      </c>
      <c r="BM56" s="96">
        <f>F56/1000*Conversions!$B$2</f>
        <v>0.30482957495881907</v>
      </c>
      <c r="BN56" s="96">
        <f>G56/1000*Conversions!$B$2</f>
        <v>0.36192017421240152</v>
      </c>
      <c r="BO56" s="96">
        <f>H56/1000*Conversions!$B$2</f>
        <v>0.34745869182124445</v>
      </c>
      <c r="BP56" s="96">
        <f>I56/1000*Conversions!$B$2</f>
        <v>0.37476142763345838</v>
      </c>
      <c r="BQ56" s="96">
        <f>J56/1000*Conversions!$B$2</f>
        <v>0.46033881816623529</v>
      </c>
      <c r="BR56" s="96">
        <f>K56/1000*Conversions!$B$2</f>
        <v>0.50041465535338936</v>
      </c>
      <c r="BS56" s="96">
        <f>L56/1000*Conversions!$B$2</f>
        <v>0.54100829675305462</v>
      </c>
      <c r="BT56" s="96">
        <f>M56/1000*Conversions!$B$2</f>
        <v>0.57972417405398491</v>
      </c>
      <c r="BU56" s="96">
        <f>N56/1000*Conversions!$B$2</f>
        <v>0.61331285770406407</v>
      </c>
      <c r="BV56" s="96">
        <f>O56/1000*Conversions!$B$2</f>
        <v>0.64126609024402248</v>
      </c>
      <c r="BW56" s="96">
        <f>BX56</f>
        <v>0</v>
      </c>
      <c r="BX56" s="96">
        <f>BY56</f>
        <v>0</v>
      </c>
      <c r="BY56" s="96">
        <f>SEAI!N14</f>
        <v>0</v>
      </c>
      <c r="BZ56" s="96"/>
      <c r="CA56" s="96"/>
      <c r="CB56" s="96"/>
      <c r="CC56" s="96"/>
      <c r="CD56" s="96">
        <f>SEAI!O14</f>
        <v>3.5999999999999997E-2</v>
      </c>
      <c r="CE56" s="96"/>
      <c r="CF56" s="96"/>
      <c r="CG56" s="96"/>
      <c r="CH56" s="96"/>
      <c r="CI56" s="96">
        <f>SEAI!P14</f>
        <v>3.5999999999999997E-2</v>
      </c>
      <c r="CJ56" s="96">
        <f>SEAI!S14</f>
        <v>3.5999999999999997E-2</v>
      </c>
      <c r="CK56" s="95">
        <v>5</v>
      </c>
      <c r="CL56" s="95"/>
      <c r="CM56" s="95"/>
      <c r="CN56" s="11" t="str">
        <f t="shared" si="13"/>
        <v>MINBIOWOO3_S3</v>
      </c>
      <c r="CO56" s="11" t="str">
        <f t="shared" si="14"/>
        <v>Straw - Hi</v>
      </c>
      <c r="CP56" t="s">
        <v>6</v>
      </c>
      <c r="CQ56" t="s">
        <v>128</v>
      </c>
      <c r="CR56" s="11" t="str">
        <f t="shared" si="15"/>
        <v>BIOWOO</v>
      </c>
      <c r="CS56" s="11" t="s">
        <v>103</v>
      </c>
      <c r="CT56" s="96">
        <f>SEAI!$L$14</f>
        <v>6.9444444444444446</v>
      </c>
      <c r="CU56" s="96">
        <f>SEAI!$L$14</f>
        <v>6.9444444444444446</v>
      </c>
      <c r="CV56" s="96">
        <f>SEAI!$L$14</f>
        <v>6.9444444444444446</v>
      </c>
      <c r="CW56" s="96">
        <f>SEAI!$L$14</f>
        <v>6.9444444444444446</v>
      </c>
      <c r="CX56" s="96">
        <f>SEAI!$L$14</f>
        <v>6.9444444444444446</v>
      </c>
      <c r="CY56" s="96">
        <f>SEAI!$L$14</f>
        <v>6.9444444444444446</v>
      </c>
      <c r="CZ56" s="96">
        <f>SEAI!$L$14</f>
        <v>6.9444444444444446</v>
      </c>
      <c r="DA56" s="96">
        <f>SEAI!$L$14</f>
        <v>6.9444444444444446</v>
      </c>
      <c r="DB56" s="96">
        <f>SEAI!$L$14</f>
        <v>6.9444444444444446</v>
      </c>
      <c r="DC56" s="96">
        <f>SEAI!$L$14</f>
        <v>6.9444444444444446</v>
      </c>
      <c r="DD56" s="96">
        <f>SEAI!$L$14</f>
        <v>6.9444444444444446</v>
      </c>
      <c r="DE56" s="96">
        <f>SEAI!$L$14</f>
        <v>6.9444444444444446</v>
      </c>
      <c r="DF56" s="96">
        <f>SEAI!$L$14</f>
        <v>6.9444444444444446</v>
      </c>
      <c r="DG56" s="96">
        <f>SEAI!$L$14</f>
        <v>6.9444444444444446</v>
      </c>
      <c r="DH56" s="96">
        <f>SEAI!$L$14</f>
        <v>6.9444444444444446</v>
      </c>
      <c r="DI56" s="96">
        <f>SEAI!$L$14</f>
        <v>6.9444444444444446</v>
      </c>
      <c r="DJ56" s="96">
        <f>SEAI!$L$14</f>
        <v>6.9444444444444446</v>
      </c>
      <c r="DK56" s="96">
        <f>SEAI!$L$14</f>
        <v>6.9444444444444446</v>
      </c>
      <c r="DL56" s="96">
        <f>SEAI!$L$14</f>
        <v>6.9444444444444446</v>
      </c>
      <c r="DM56" s="96">
        <f>SEAI!$L$14</f>
        <v>6.9444444444444446</v>
      </c>
      <c r="DN56" s="96">
        <f>SEAI!$L$14</f>
        <v>6.9444444444444446</v>
      </c>
      <c r="DO56" s="96">
        <f>SEAI!$L$14</f>
        <v>6.9444444444444446</v>
      </c>
      <c r="DP56" s="96">
        <f>SEAI!$L$14</f>
        <v>6.9444444444444446</v>
      </c>
      <c r="DQ56" s="96">
        <f>SEAI!$L$14</f>
        <v>6.9444444444444446</v>
      </c>
      <c r="DR56" s="95">
        <v>5</v>
      </c>
    </row>
    <row r="57" spans="1:122">
      <c r="A57" s="21" t="s">
        <v>81</v>
      </c>
      <c r="B57" s="21" t="s">
        <v>41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  <c r="U57" s="20">
        <v>0</v>
      </c>
      <c r="V57" s="20">
        <v>0</v>
      </c>
      <c r="W57" s="20">
        <v>0</v>
      </c>
      <c r="X57" s="20">
        <v>0</v>
      </c>
      <c r="Y57" s="20">
        <v>0</v>
      </c>
      <c r="Z57" s="20">
        <v>0</v>
      </c>
      <c r="AA57" s="20">
        <v>0</v>
      </c>
      <c r="AB57" s="20">
        <v>0</v>
      </c>
      <c r="AD57" s="19">
        <v>395.00046367134979</v>
      </c>
      <c r="AE57" s="19">
        <v>395.00046367134968</v>
      </c>
      <c r="AF57" s="19">
        <v>395.00046367134979</v>
      </c>
      <c r="AG57" s="19">
        <v>395.00046367134985</v>
      </c>
      <c r="AH57" s="19">
        <v>395.00046367134979</v>
      </c>
      <c r="AI57" s="19">
        <v>395.00046367134973</v>
      </c>
      <c r="AJ57" s="19">
        <v>395.00046367134973</v>
      </c>
      <c r="AK57" s="19">
        <v>395.00046367134973</v>
      </c>
      <c r="AL57" s="19">
        <v>395.00046367134968</v>
      </c>
      <c r="AM57" s="19">
        <v>395.00046367134968</v>
      </c>
      <c r="AN57" s="19">
        <v>395.00046367134973</v>
      </c>
      <c r="AO57" s="19">
        <v>395.00046367134979</v>
      </c>
      <c r="AP57" s="19">
        <v>395.00046367134979</v>
      </c>
      <c r="AQ57" s="19">
        <v>448.40171972983256</v>
      </c>
      <c r="AR57" s="19">
        <v>395.00046367134973</v>
      </c>
      <c r="AS57" s="19">
        <v>395.00046367134973</v>
      </c>
      <c r="AT57" s="19">
        <v>395.00046367134968</v>
      </c>
      <c r="AU57" s="19">
        <v>395.00046367134979</v>
      </c>
      <c r="AV57" s="19">
        <v>395.00046367134979</v>
      </c>
      <c r="AW57" s="19">
        <v>395.00046367134973</v>
      </c>
      <c r="AX57" s="19">
        <v>395.00046367134973</v>
      </c>
      <c r="AY57" s="19">
        <v>395.00046367134979</v>
      </c>
      <c r="AZ57" s="19">
        <v>395.00046367134968</v>
      </c>
      <c r="BA57" s="19">
        <v>395.00046367134968</v>
      </c>
      <c r="BB57" s="19">
        <v>395.00046367134973</v>
      </c>
      <c r="BC57" s="19">
        <v>395.00046367134962</v>
      </c>
      <c r="BD57" s="27"/>
      <c r="BE57" s="11" t="s">
        <v>108</v>
      </c>
      <c r="BF57" s="103"/>
      <c r="BG57" s="11" t="str">
        <f>"MINBIOCATW"&amp;BE57</f>
        <v>MINBIOCATW_S3</v>
      </c>
      <c r="BH57" s="11" t="str">
        <f t="shared" si="16"/>
        <v>Cattle waste - Hi</v>
      </c>
      <c r="BI57" s="11" t="s">
        <v>5</v>
      </c>
      <c r="BJ57" s="11" t="s">
        <v>11</v>
      </c>
      <c r="BK57" s="11" t="s">
        <v>1</v>
      </c>
      <c r="BL57" s="57">
        <f>E57/1000*Conversions!$B$2</f>
        <v>0</v>
      </c>
      <c r="BM57" s="57">
        <f>F57/1000*Conversions!$B$2</f>
        <v>0</v>
      </c>
      <c r="BN57" s="57">
        <f>G57/1000*Conversions!$B$2</f>
        <v>0</v>
      </c>
      <c r="BO57" s="57">
        <f>H57/1000*Conversions!$B$2</f>
        <v>0</v>
      </c>
      <c r="BP57" s="57">
        <f>I57/1000*Conversions!$B$2</f>
        <v>0</v>
      </c>
      <c r="BQ57" s="57">
        <f>J57/1000*Conversions!$B$2</f>
        <v>0</v>
      </c>
      <c r="BR57" s="57">
        <f>K57/1000*Conversions!$B$2</f>
        <v>0</v>
      </c>
      <c r="BS57" s="57">
        <f>L57/1000*Conversions!$B$2</f>
        <v>0</v>
      </c>
      <c r="BT57" s="92">
        <v>0</v>
      </c>
      <c r="BU57" s="92">
        <v>0</v>
      </c>
      <c r="BV57" s="92">
        <v>0</v>
      </c>
      <c r="BW57" s="92">
        <v>0</v>
      </c>
      <c r="BX57" s="92">
        <v>0</v>
      </c>
      <c r="BY57" s="92">
        <v>0</v>
      </c>
      <c r="BZ57" s="92">
        <v>0</v>
      </c>
      <c r="CA57" s="92">
        <v>0</v>
      </c>
      <c r="CB57" s="92">
        <v>0</v>
      </c>
      <c r="CC57" s="92">
        <v>0</v>
      </c>
      <c r="CD57" s="92">
        <v>0</v>
      </c>
      <c r="CE57" s="92">
        <v>0</v>
      </c>
      <c r="CF57" s="92">
        <v>0</v>
      </c>
      <c r="CG57" s="92">
        <v>0</v>
      </c>
      <c r="CH57" s="92">
        <v>0</v>
      </c>
      <c r="CI57" s="92">
        <v>0</v>
      </c>
      <c r="CJ57" s="92">
        <v>0</v>
      </c>
      <c r="CK57" s="93">
        <v>5</v>
      </c>
      <c r="CL57" s="93"/>
      <c r="CM57" s="93"/>
      <c r="CN57" s="11" t="str">
        <f t="shared" si="13"/>
        <v>MINBIOCATW_S3</v>
      </c>
      <c r="CO57" s="11" t="str">
        <f t="shared" si="14"/>
        <v>Cattle waste - Hi</v>
      </c>
      <c r="CP57" t="s">
        <v>6</v>
      </c>
      <c r="CQ57" t="s">
        <v>128</v>
      </c>
      <c r="CR57" s="11" t="str">
        <f t="shared" si="15"/>
        <v>BIOSLU</v>
      </c>
      <c r="CS57" s="11" t="s">
        <v>103</v>
      </c>
      <c r="CT57" s="57">
        <f>IF(AF57&lt;0,0.01,AF57/Conversions!$B$3)</f>
        <v>9.4344239913860175</v>
      </c>
      <c r="CU57" s="57">
        <f>IF(AG57&lt;0,0.01,AG57/Conversions!$B$3)</f>
        <v>9.4344239913860193</v>
      </c>
      <c r="CV57" s="57">
        <f>IF(AH57&lt;0,0.01,AH57/Conversions!$B$3)</f>
        <v>9.4344239913860175</v>
      </c>
      <c r="CW57" s="57">
        <f>IF(AI57&lt;0,0.01,AI57/Conversions!$B$3)</f>
        <v>9.4344239913860157</v>
      </c>
      <c r="CX57" s="57">
        <f>IF(AJ57&lt;0,0.01,AJ57/Conversions!$B$3)</f>
        <v>9.4344239913860157</v>
      </c>
      <c r="CY57" s="57">
        <f>IF(AK57&lt;0,0.01,AK57/Conversions!$B$3)</f>
        <v>9.4344239913860157</v>
      </c>
      <c r="CZ57" s="57">
        <f>IF(AL57&lt;0,0.01,AL57/Conversions!$B$3)</f>
        <v>9.434423991386014</v>
      </c>
      <c r="DA57" s="57">
        <f>IF(AM57&lt;0,0.01,AM57/Conversions!$B$3)</f>
        <v>9.434423991386014</v>
      </c>
      <c r="DB57" s="57">
        <f>IF(AN57&lt;0,0.01,AN57/Conversions!$B$3)</f>
        <v>9.4344239913860157</v>
      </c>
      <c r="DC57" s="57">
        <f>IF(AO57&lt;0,0.01,AO57/Conversions!$B$3)</f>
        <v>9.4344239913860175</v>
      </c>
      <c r="DD57" s="57">
        <f>IF(AP57&lt;0,0.01,AP57/Conversions!$B$3)</f>
        <v>9.4344239913860175</v>
      </c>
      <c r="DE57" s="57">
        <f>IF(AQ57&lt;0,0.01,AQ57/Conversions!$B$3)</f>
        <v>10.709891079818298</v>
      </c>
      <c r="DF57" s="57">
        <f>IF(AR57&lt;0,0.01,AR57/Conversions!$B$3)</f>
        <v>9.4344239913860157</v>
      </c>
      <c r="DG57" s="57">
        <f>IF(AS57&lt;0,0.01,AS57/Conversions!$B$3)</f>
        <v>9.4344239913860157</v>
      </c>
      <c r="DH57" s="57">
        <f>IF(AT57&lt;0,0.01,AT57/Conversions!$B$3)</f>
        <v>9.434423991386014</v>
      </c>
      <c r="DI57" s="57">
        <f>IF(AU57&lt;0,0.01,AU57/Conversions!$B$3)</f>
        <v>9.4344239913860175</v>
      </c>
      <c r="DJ57" s="57">
        <f>IF(AV57&lt;0,0.01,AV57/Conversions!$B$3)</f>
        <v>9.4344239913860175</v>
      </c>
      <c r="DK57" s="57">
        <f>IF(AW57&lt;0,0.01,AW57/Conversions!$B$3)</f>
        <v>9.4344239913860157</v>
      </c>
      <c r="DL57" s="57">
        <f>IF(AX57&lt;0,0.01,AX57/Conversions!$B$3)</f>
        <v>9.4344239913860157</v>
      </c>
      <c r="DM57" s="57">
        <f>IF(AY57&lt;0,0.01,AY57/Conversions!$B$3)</f>
        <v>9.4344239913860175</v>
      </c>
      <c r="DN57" s="57">
        <f>IF(AZ57&lt;0,0.01,AZ57/Conversions!$B$3)</f>
        <v>9.434423991386014</v>
      </c>
      <c r="DO57" s="57">
        <f>IF(BA57&lt;0,0.01,BA57/Conversions!$B$3)</f>
        <v>9.434423991386014</v>
      </c>
      <c r="DP57" s="57">
        <f>IF(BB57&lt;0,0.01,BB57/Conversions!$B$3)</f>
        <v>9.4344239913860157</v>
      </c>
      <c r="DQ57" s="57">
        <f>IF(BC57&lt;0,0.01,BC57/Conversions!$B$3)</f>
        <v>9.434423991386014</v>
      </c>
      <c r="DR57" s="11">
        <v>5</v>
      </c>
    </row>
    <row r="58" spans="1:122">
      <c r="A58" s="21" t="s">
        <v>82</v>
      </c>
      <c r="B58" s="21" t="s">
        <v>43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0">
        <v>0</v>
      </c>
      <c r="V58" s="20">
        <v>0</v>
      </c>
      <c r="W58" s="20">
        <v>0</v>
      </c>
      <c r="X58" s="20">
        <v>0</v>
      </c>
      <c r="Y58" s="20">
        <v>0</v>
      </c>
      <c r="Z58" s="20">
        <v>0</v>
      </c>
      <c r="AA58" s="20">
        <v>0</v>
      </c>
      <c r="AB58" s="20">
        <v>0</v>
      </c>
      <c r="AD58" s="19">
        <v>374.5189581476501</v>
      </c>
      <c r="AE58" s="19">
        <v>374.5189581476501</v>
      </c>
      <c r="AF58" s="19">
        <v>374.51895814765015</v>
      </c>
      <c r="AG58" s="19">
        <v>374.5189581476501</v>
      </c>
      <c r="AH58" s="19">
        <v>374.51895814765015</v>
      </c>
      <c r="AI58" s="19">
        <v>374.51895814765004</v>
      </c>
      <c r="AJ58" s="19">
        <v>374.51895814765015</v>
      </c>
      <c r="AK58" s="19">
        <v>374.5189581476501</v>
      </c>
      <c r="AL58" s="19">
        <v>374.51895814765004</v>
      </c>
      <c r="AM58" s="19">
        <v>374.51895814765015</v>
      </c>
      <c r="AN58" s="19">
        <v>374.51895814765015</v>
      </c>
      <c r="AO58" s="19">
        <v>374.5189581476501</v>
      </c>
      <c r="AP58" s="19">
        <v>374.51895814765021</v>
      </c>
      <c r="AQ58" s="19">
        <v>374.51895814765015</v>
      </c>
      <c r="AR58" s="19">
        <v>374.51895814765004</v>
      </c>
      <c r="AS58" s="19">
        <v>374.5189581476501</v>
      </c>
      <c r="AT58" s="19">
        <v>374.51895814765015</v>
      </c>
      <c r="AU58" s="19">
        <v>374.51895814765004</v>
      </c>
      <c r="AV58" s="19">
        <v>374.51895814765004</v>
      </c>
      <c r="AW58" s="19">
        <v>374.51895814765021</v>
      </c>
      <c r="AX58" s="19">
        <v>374.5189581476501</v>
      </c>
      <c r="AY58" s="19">
        <v>374.51895814765004</v>
      </c>
      <c r="AZ58" s="19">
        <v>374.5189581476501</v>
      </c>
      <c r="BA58" s="19">
        <v>374.51895814765015</v>
      </c>
      <c r="BB58" s="19">
        <v>374.5189581476501</v>
      </c>
      <c r="BC58" s="19">
        <v>374.5189581476501</v>
      </c>
      <c r="BD58" s="27"/>
      <c r="BE58" s="11" t="s">
        <v>108</v>
      </c>
      <c r="BF58" s="103"/>
      <c r="BG58" s="11" t="str">
        <f>"MINBIOPIGW"&amp;BE58</f>
        <v>MINBIOPIGW_S3</v>
      </c>
      <c r="BH58" s="11" t="str">
        <f t="shared" si="16"/>
        <v>Pig waste - Hi</v>
      </c>
      <c r="BI58" s="11" t="s">
        <v>5</v>
      </c>
      <c r="BJ58" s="11" t="s">
        <v>11</v>
      </c>
      <c r="BK58" s="11" t="s">
        <v>1</v>
      </c>
      <c r="BL58" s="57">
        <f>E58/1000*Conversions!$B$2</f>
        <v>0</v>
      </c>
      <c r="BM58" s="57">
        <f>F58/1000*Conversions!$B$2</f>
        <v>0</v>
      </c>
      <c r="BN58" s="57">
        <f>G58/1000*Conversions!$B$2</f>
        <v>0</v>
      </c>
      <c r="BO58" s="57">
        <f>H58/1000*Conversions!$B$2</f>
        <v>0</v>
      </c>
      <c r="BP58" s="57">
        <f>I58/1000*Conversions!$B$2</f>
        <v>0</v>
      </c>
      <c r="BQ58" s="57">
        <f>J58/1000*Conversions!$B$2</f>
        <v>0</v>
      </c>
      <c r="BR58" s="57">
        <f>K58/1000*Conversions!$B$2</f>
        <v>0</v>
      </c>
      <c r="BS58" s="57">
        <f>L58/1000*Conversions!$B$2</f>
        <v>0</v>
      </c>
      <c r="BT58" s="92">
        <v>0</v>
      </c>
      <c r="BU58" s="92">
        <v>0</v>
      </c>
      <c r="BV58" s="92">
        <v>0</v>
      </c>
      <c r="BW58" s="92">
        <v>0</v>
      </c>
      <c r="BX58" s="92">
        <v>0</v>
      </c>
      <c r="BY58" s="92">
        <v>0</v>
      </c>
      <c r="BZ58" s="92">
        <v>0</v>
      </c>
      <c r="CA58" s="92">
        <v>0</v>
      </c>
      <c r="CB58" s="92">
        <v>0</v>
      </c>
      <c r="CC58" s="92">
        <v>0</v>
      </c>
      <c r="CD58" s="92">
        <v>0</v>
      </c>
      <c r="CE58" s="92">
        <v>0</v>
      </c>
      <c r="CF58" s="92">
        <v>0</v>
      </c>
      <c r="CG58" s="92">
        <v>0</v>
      </c>
      <c r="CH58" s="92">
        <v>0</v>
      </c>
      <c r="CI58" s="92">
        <v>0</v>
      </c>
      <c r="CJ58" s="92">
        <v>0</v>
      </c>
      <c r="CK58" s="93">
        <v>5</v>
      </c>
      <c r="CL58" s="93"/>
      <c r="CM58" s="93"/>
      <c r="CN58" s="11" t="str">
        <f t="shared" si="13"/>
        <v>MINBIOPIGW_S3</v>
      </c>
      <c r="CO58" s="11" t="str">
        <f t="shared" si="14"/>
        <v>Pig waste - Hi</v>
      </c>
      <c r="CP58" t="s">
        <v>6</v>
      </c>
      <c r="CQ58" t="s">
        <v>128</v>
      </c>
      <c r="CR58" s="11" t="str">
        <f t="shared" si="15"/>
        <v>BIOSLU</v>
      </c>
      <c r="CS58" s="11" t="s">
        <v>103</v>
      </c>
      <c r="CT58" s="57">
        <f>IF(AF58&lt;0,0.01,AF58/Conversions!$B$3)</f>
        <v>8.9452316362771125</v>
      </c>
      <c r="CU58" s="57">
        <f>IF(AG58&lt;0,0.01,AG58/Conversions!$B$3)</f>
        <v>8.9452316362771107</v>
      </c>
      <c r="CV58" s="57">
        <f>IF(AH58&lt;0,0.01,AH58/Conversions!$B$3)</f>
        <v>8.9452316362771125</v>
      </c>
      <c r="CW58" s="57">
        <f>IF(AI58&lt;0,0.01,AI58/Conversions!$B$3)</f>
        <v>8.9452316362771089</v>
      </c>
      <c r="CX58" s="57">
        <f>IF(AJ58&lt;0,0.01,AJ58/Conversions!$B$3)</f>
        <v>8.9452316362771125</v>
      </c>
      <c r="CY58" s="57">
        <f>IF(AK58&lt;0,0.01,AK58/Conversions!$B$3)</f>
        <v>8.9452316362771107</v>
      </c>
      <c r="CZ58" s="57">
        <f>IF(AL58&lt;0,0.01,AL58/Conversions!$B$3)</f>
        <v>8.9452316362771089</v>
      </c>
      <c r="DA58" s="57">
        <f>IF(AM58&lt;0,0.01,AM58/Conversions!$B$3)</f>
        <v>8.9452316362771125</v>
      </c>
      <c r="DB58" s="57">
        <f>IF(AN58&lt;0,0.01,AN58/Conversions!$B$3)</f>
        <v>8.9452316362771125</v>
      </c>
      <c r="DC58" s="57">
        <f>IF(AO58&lt;0,0.01,AO58/Conversions!$B$3)</f>
        <v>8.9452316362771107</v>
      </c>
      <c r="DD58" s="57">
        <f>IF(AP58&lt;0,0.01,AP58/Conversions!$B$3)</f>
        <v>8.9452316362771143</v>
      </c>
      <c r="DE58" s="57">
        <f>IF(AQ58&lt;0,0.01,AQ58/Conversions!$B$3)</f>
        <v>8.9452316362771125</v>
      </c>
      <c r="DF58" s="57">
        <f>IF(AR58&lt;0,0.01,AR58/Conversions!$B$3)</f>
        <v>8.9452316362771089</v>
      </c>
      <c r="DG58" s="57">
        <f>IF(AS58&lt;0,0.01,AS58/Conversions!$B$3)</f>
        <v>8.9452316362771107</v>
      </c>
      <c r="DH58" s="57">
        <f>IF(AT58&lt;0,0.01,AT58/Conversions!$B$3)</f>
        <v>8.9452316362771125</v>
      </c>
      <c r="DI58" s="57">
        <f>IF(AU58&lt;0,0.01,AU58/Conversions!$B$3)</f>
        <v>8.9452316362771089</v>
      </c>
      <c r="DJ58" s="57">
        <f>IF(AV58&lt;0,0.01,AV58/Conversions!$B$3)</f>
        <v>8.9452316362771089</v>
      </c>
      <c r="DK58" s="57">
        <f>IF(AW58&lt;0,0.01,AW58/Conversions!$B$3)</f>
        <v>8.9452316362771143</v>
      </c>
      <c r="DL58" s="57">
        <f>IF(AX58&lt;0,0.01,AX58/Conversions!$B$3)</f>
        <v>8.9452316362771107</v>
      </c>
      <c r="DM58" s="57">
        <f>IF(AY58&lt;0,0.01,AY58/Conversions!$B$3)</f>
        <v>8.9452316362771089</v>
      </c>
      <c r="DN58" s="57">
        <f>IF(AZ58&lt;0,0.01,AZ58/Conversions!$B$3)</f>
        <v>8.9452316362771107</v>
      </c>
      <c r="DO58" s="57">
        <f>IF(BA58&lt;0,0.01,BA58/Conversions!$B$3)</f>
        <v>8.9452316362771125</v>
      </c>
      <c r="DP58" s="57">
        <f>IF(BB58&lt;0,0.01,BB58/Conversions!$B$3)</f>
        <v>8.9452316362771107</v>
      </c>
      <c r="DQ58" s="57">
        <f>IF(BC58&lt;0,0.01,BC58/Conversions!$B$3)</f>
        <v>8.9452316362771107</v>
      </c>
      <c r="DR58" s="11">
        <v>5</v>
      </c>
    </row>
    <row r="59" spans="1:122">
      <c r="A59" s="21" t="s">
        <v>83</v>
      </c>
      <c r="B59" s="21" t="s">
        <v>2</v>
      </c>
      <c r="C59" s="20">
        <v>1548.6248176604354</v>
      </c>
      <c r="D59" s="20">
        <v>2161.6570835659522</v>
      </c>
      <c r="E59" s="20">
        <v>2437.8993931970713</v>
      </c>
      <c r="F59" s="20">
        <v>3048.3155480897344</v>
      </c>
      <c r="G59" s="20">
        <v>3131.5352678436407</v>
      </c>
      <c r="H59" s="20">
        <v>3273.7321592440012</v>
      </c>
      <c r="I59" s="20">
        <v>3528.3872246464616</v>
      </c>
      <c r="J59" s="20">
        <v>3655.7678757407061</v>
      </c>
      <c r="K59" s="20">
        <v>3762.5024190143431</v>
      </c>
      <c r="L59" s="20">
        <v>3868.8349879381944</v>
      </c>
      <c r="M59" s="20">
        <v>3974.5839405708539</v>
      </c>
      <c r="N59" s="20">
        <v>4057.2622192549111</v>
      </c>
      <c r="O59" s="20">
        <v>4120.5290504244094</v>
      </c>
      <c r="P59" s="20">
        <v>4185.0805856943371</v>
      </c>
      <c r="Q59" s="20">
        <v>4243.8530754039757</v>
      </c>
      <c r="R59" s="20">
        <v>4312.3095228252323</v>
      </c>
      <c r="S59" s="20">
        <v>4383.1647181113249</v>
      </c>
      <c r="T59" s="20">
        <v>4455.1639496526177</v>
      </c>
      <c r="U59" s="20">
        <v>4528.325188066352</v>
      </c>
      <c r="V59" s="20">
        <v>4602.6666803649123</v>
      </c>
      <c r="W59" s="20">
        <v>4678.2069542387953</v>
      </c>
      <c r="X59" s="20">
        <v>4754.983596792943</v>
      </c>
      <c r="Y59" s="20">
        <v>4833.0167933046914</v>
      </c>
      <c r="Z59" s="20">
        <v>4912.3270578570591</v>
      </c>
      <c r="AA59" s="20">
        <v>4992.9352386837709</v>
      </c>
      <c r="AB59" s="20">
        <v>5074.8625236009866</v>
      </c>
      <c r="AD59" s="19">
        <v>0</v>
      </c>
      <c r="AE59" s="19">
        <v>0</v>
      </c>
      <c r="AF59" s="19">
        <v>0</v>
      </c>
      <c r="AG59" s="19">
        <v>0</v>
      </c>
      <c r="AH59" s="19">
        <v>0</v>
      </c>
      <c r="AI59" s="19">
        <v>0</v>
      </c>
      <c r="AJ59" s="19">
        <v>0</v>
      </c>
      <c r="AK59" s="19">
        <v>0</v>
      </c>
      <c r="AL59" s="19">
        <v>0</v>
      </c>
      <c r="AM59" s="19">
        <v>0</v>
      </c>
      <c r="AN59" s="19">
        <v>0</v>
      </c>
      <c r="AO59" s="19">
        <v>0</v>
      </c>
      <c r="AP59" s="19">
        <v>0</v>
      </c>
      <c r="AQ59" s="19">
        <v>0</v>
      </c>
      <c r="AR59" s="19">
        <v>0</v>
      </c>
      <c r="AS59" s="19">
        <v>0</v>
      </c>
      <c r="AT59" s="19">
        <v>0</v>
      </c>
      <c r="AU59" s="19">
        <v>0</v>
      </c>
      <c r="AV59" s="19">
        <v>0</v>
      </c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>
        <v>0</v>
      </c>
      <c r="BC59" s="19">
        <v>0</v>
      </c>
      <c r="BD59" s="27"/>
      <c r="BE59" s="11" t="s">
        <v>108</v>
      </c>
      <c r="BF59" s="102"/>
      <c r="BG59" s="11" t="str">
        <f>"MINBIOMSW2"&amp;BE59</f>
        <v>MINBIOMSW2_S3</v>
      </c>
      <c r="BH59" s="11" t="str">
        <f t="shared" si="16"/>
        <v>BMSW - Hi</v>
      </c>
      <c r="BI59" s="11" t="s">
        <v>5</v>
      </c>
      <c r="BJ59" s="11" t="s">
        <v>10</v>
      </c>
      <c r="BK59" s="11" t="s">
        <v>1</v>
      </c>
      <c r="BL59" s="57">
        <f>E59/1000*Conversions!$B$2</f>
        <v>0.10206997179437498</v>
      </c>
      <c r="BM59" s="57">
        <f>F59/1000*Conversions!$B$2</f>
        <v>0.12762687536742101</v>
      </c>
      <c r="BN59" s="57">
        <f>G59/1000*Conversions!$B$2</f>
        <v>0.13111111859407756</v>
      </c>
      <c r="BO59" s="57">
        <f>H59/1000*Conversions!$B$2</f>
        <v>0.13706461804322786</v>
      </c>
      <c r="BP59" s="57">
        <f>I59/1000*Conversions!$B$2</f>
        <v>0.14772651632149808</v>
      </c>
      <c r="BQ59" s="57">
        <f>J59/1000*Conversions!$B$2</f>
        <v>0.15305968942151191</v>
      </c>
      <c r="BR59" s="57">
        <f>K59/1000*Conversions!$B$2</f>
        <v>0.15752845127929252</v>
      </c>
      <c r="BS59" s="57">
        <f>L59/1000*Conversions!$B$2</f>
        <v>0.16198038327499634</v>
      </c>
      <c r="BT59" s="92">
        <v>0</v>
      </c>
      <c r="BU59" s="92">
        <v>0</v>
      </c>
      <c r="BV59" s="92">
        <v>0</v>
      </c>
      <c r="BW59" s="92">
        <v>0</v>
      </c>
      <c r="BX59" s="92">
        <v>0</v>
      </c>
      <c r="BY59" s="92">
        <v>0</v>
      </c>
      <c r="BZ59" s="92">
        <v>0</v>
      </c>
      <c r="CA59" s="92">
        <v>0</v>
      </c>
      <c r="CB59" s="92">
        <v>0</v>
      </c>
      <c r="CC59" s="92">
        <v>0</v>
      </c>
      <c r="CD59" s="92">
        <v>0</v>
      </c>
      <c r="CE59" s="92">
        <v>0</v>
      </c>
      <c r="CF59" s="92">
        <v>0</v>
      </c>
      <c r="CG59" s="92">
        <v>0</v>
      </c>
      <c r="CH59" s="92">
        <v>0</v>
      </c>
      <c r="CI59" s="92">
        <v>0</v>
      </c>
      <c r="CJ59" s="92">
        <v>0</v>
      </c>
      <c r="CK59" s="93">
        <v>5</v>
      </c>
      <c r="CL59" s="93"/>
      <c r="CM59" s="93"/>
      <c r="CN59" s="11" t="str">
        <f t="shared" si="13"/>
        <v>MINBIOMSW2_S3</v>
      </c>
      <c r="CO59" s="11" t="str">
        <f t="shared" si="14"/>
        <v>BMSW - Hi</v>
      </c>
      <c r="CP59" t="s">
        <v>6</v>
      </c>
      <c r="CQ59" t="s">
        <v>128</v>
      </c>
      <c r="CR59" s="11" t="str">
        <f t="shared" si="15"/>
        <v>BIOMUN</v>
      </c>
      <c r="CS59" s="11" t="s">
        <v>103</v>
      </c>
      <c r="CT59" s="57">
        <f>IF(AF59&lt;0,0.01,AF59/Conversions!$B$3)</f>
        <v>0</v>
      </c>
      <c r="CU59" s="57">
        <f>IF(AG59&lt;0,0.01,AG59/Conversions!$B$3)</f>
        <v>0</v>
      </c>
      <c r="CV59" s="57">
        <f>IF(AH59&lt;0,0.01,AH59/Conversions!$B$3)</f>
        <v>0</v>
      </c>
      <c r="CW59" s="57">
        <f>IF(AI59&lt;0,0.01,AI59/Conversions!$B$3)</f>
        <v>0</v>
      </c>
      <c r="CX59" s="57">
        <f>IF(AJ59&lt;0,0.01,AJ59/Conversions!$B$3)</f>
        <v>0</v>
      </c>
      <c r="CY59" s="57">
        <f>IF(AK59&lt;0,0.01,AK59/Conversions!$B$3)</f>
        <v>0</v>
      </c>
      <c r="CZ59" s="57">
        <f>IF(AL59&lt;0,0.01,AL59/Conversions!$B$3)</f>
        <v>0</v>
      </c>
      <c r="DA59" s="57">
        <f>IF(AM59&lt;0,0.01,AM59/Conversions!$B$3)</f>
        <v>0</v>
      </c>
      <c r="DB59" s="57">
        <f>IF(AN59&lt;0,0.01,AN59/Conversions!$B$3)</f>
        <v>0</v>
      </c>
      <c r="DC59" s="57">
        <f>IF(AO59&lt;0,0.01,AO59/Conversions!$B$3)</f>
        <v>0</v>
      </c>
      <c r="DD59" s="57">
        <f>IF(AP59&lt;0,0.01,AP59/Conversions!$B$3)</f>
        <v>0</v>
      </c>
      <c r="DE59" s="57">
        <f>IF(AQ59&lt;0,0.01,AQ59/Conversions!$B$3)</f>
        <v>0</v>
      </c>
      <c r="DF59" s="57">
        <f>IF(AR59&lt;0,0.01,AR59/Conversions!$B$3)</f>
        <v>0</v>
      </c>
      <c r="DG59" s="57">
        <f>IF(AS59&lt;0,0.01,AS59/Conversions!$B$3)</f>
        <v>0</v>
      </c>
      <c r="DH59" s="57">
        <f>IF(AT59&lt;0,0.01,AT59/Conversions!$B$3)</f>
        <v>0</v>
      </c>
      <c r="DI59" s="57">
        <f>IF(AU59&lt;0,0.01,AU59/Conversions!$B$3)</f>
        <v>0</v>
      </c>
      <c r="DJ59" s="57">
        <f>IF(AV59&lt;0,0.01,AV59/Conversions!$B$3)</f>
        <v>0</v>
      </c>
      <c r="DK59" s="57">
        <f>IF(AW59&lt;0,0.01,AW59/Conversions!$B$3)</f>
        <v>0</v>
      </c>
      <c r="DL59" s="57">
        <f>IF(AX59&lt;0,0.01,AX59/Conversions!$B$3)</f>
        <v>0</v>
      </c>
      <c r="DM59" s="57">
        <f>IF(AY59&lt;0,0.01,AY59/Conversions!$B$3)</f>
        <v>0</v>
      </c>
      <c r="DN59" s="57">
        <f>IF(AZ59&lt;0,0.01,AZ59/Conversions!$B$3)</f>
        <v>0</v>
      </c>
      <c r="DO59" s="57">
        <f>IF(BA59&lt;0,0.01,BA59/Conversions!$B$3)</f>
        <v>0</v>
      </c>
      <c r="DP59" s="57">
        <f>IF(BB59&lt;0,0.01,BB59/Conversions!$B$3)</f>
        <v>0</v>
      </c>
      <c r="DQ59" s="57">
        <f>IF(BC59&lt;0,0.01,BC59/Conversions!$B$3)</f>
        <v>0</v>
      </c>
      <c r="DR59" s="11">
        <v>5</v>
      </c>
    </row>
    <row r="60" spans="1:122">
      <c r="A60" s="21" t="s">
        <v>84</v>
      </c>
      <c r="B60" s="21" t="s">
        <v>13</v>
      </c>
      <c r="C60" s="20">
        <v>0</v>
      </c>
      <c r="D60" s="20">
        <v>0</v>
      </c>
      <c r="E60" s="20">
        <v>0</v>
      </c>
      <c r="F60" s="20">
        <v>0</v>
      </c>
      <c r="G60" s="20">
        <v>0</v>
      </c>
      <c r="H60" s="20">
        <v>0</v>
      </c>
      <c r="I60" s="20">
        <v>0</v>
      </c>
      <c r="J60" s="20">
        <v>0</v>
      </c>
      <c r="K60" s="20">
        <v>0</v>
      </c>
      <c r="L60" s="20">
        <v>0</v>
      </c>
      <c r="M60" s="20">
        <v>2669.5965096652967</v>
      </c>
      <c r="N60" s="20">
        <v>7604.0842648323278</v>
      </c>
      <c r="O60" s="20">
        <v>14644.237444667362</v>
      </c>
      <c r="P60" s="20">
        <v>24515.54249864653</v>
      </c>
      <c r="Q60" s="20">
        <v>38178.255469571021</v>
      </c>
      <c r="R60" s="20">
        <v>56197.381452819951</v>
      </c>
      <c r="S60" s="20">
        <v>78564.979427406724</v>
      </c>
      <c r="T60" s="20">
        <v>106253.04860513991</v>
      </c>
      <c r="U60" s="20">
        <v>140444.72825578792</v>
      </c>
      <c r="V60" s="20">
        <v>182579.45296301061</v>
      </c>
      <c r="W60" s="20">
        <v>234407.67742805951</v>
      </c>
      <c r="X60" s="20">
        <v>298057.18724764901</v>
      </c>
      <c r="Y60" s="20">
        <v>376113.4353140773</v>
      </c>
      <c r="Z60" s="20">
        <v>471716.85527740302</v>
      </c>
      <c r="AA60" s="20">
        <v>558269.15016110928</v>
      </c>
      <c r="AB60" s="20">
        <v>564208.18367346178</v>
      </c>
      <c r="AD60" s="19">
        <v>418.68</v>
      </c>
      <c r="AE60" s="19">
        <v>418.68</v>
      </c>
      <c r="AF60" s="19">
        <v>418.68</v>
      </c>
      <c r="AG60" s="19">
        <v>418.68</v>
      </c>
      <c r="AH60" s="19">
        <v>418.68</v>
      </c>
      <c r="AI60" s="19">
        <v>418.68</v>
      </c>
      <c r="AJ60" s="19">
        <v>418.68</v>
      </c>
      <c r="AK60" s="19">
        <v>418.68</v>
      </c>
      <c r="AL60" s="19">
        <v>418.68</v>
      </c>
      <c r="AM60" s="19">
        <v>418.68</v>
      </c>
      <c r="AN60" s="19">
        <v>418.68</v>
      </c>
      <c r="AO60" s="19">
        <v>418.68</v>
      </c>
      <c r="AP60" s="19">
        <v>418.68</v>
      </c>
      <c r="AQ60" s="19">
        <v>418.68</v>
      </c>
      <c r="AR60" s="19">
        <v>418.68</v>
      </c>
      <c r="AS60" s="19">
        <v>418.68</v>
      </c>
      <c r="AT60" s="19">
        <v>418.68</v>
      </c>
      <c r="AU60" s="19">
        <v>418.68</v>
      </c>
      <c r="AV60" s="19">
        <v>418.68</v>
      </c>
      <c r="AW60" s="19">
        <v>418.68</v>
      </c>
      <c r="AX60" s="19">
        <v>418.68</v>
      </c>
      <c r="AY60" s="19">
        <v>418.68</v>
      </c>
      <c r="AZ60" s="19">
        <v>418.68</v>
      </c>
      <c r="BA60" s="19">
        <v>418.68</v>
      </c>
      <c r="BB60" s="19">
        <v>418.68</v>
      </c>
      <c r="BC60" s="19">
        <v>418.68</v>
      </c>
      <c r="BD60" s="27"/>
      <c r="BE60" s="11">
        <v>3</v>
      </c>
      <c r="BF60" s="102"/>
      <c r="BG60" s="93" t="str">
        <f>"ABIOCRP4"&amp;BE60</f>
        <v>ABIOCRP43</v>
      </c>
      <c r="BH60" s="11" t="str">
        <f t="shared" si="16"/>
        <v>Willow - Hi</v>
      </c>
      <c r="BI60" s="11" t="s">
        <v>5</v>
      </c>
      <c r="BJ60" s="11" t="s">
        <v>7</v>
      </c>
      <c r="BK60" s="11" t="s">
        <v>1</v>
      </c>
      <c r="BL60" s="57">
        <f>E60/1000*Conversions!$B$2</f>
        <v>0</v>
      </c>
      <c r="BM60" s="57">
        <f>F60/1000*Conversions!$B$2</f>
        <v>0</v>
      </c>
      <c r="BN60" s="57">
        <f>G60/1000*Conversions!$B$2</f>
        <v>0</v>
      </c>
      <c r="BO60" s="57">
        <f>H60/1000*Conversions!$B$2</f>
        <v>0</v>
      </c>
      <c r="BP60" s="57">
        <f>I60/1000*Conversions!$B$2</f>
        <v>0</v>
      </c>
      <c r="BQ60" s="57">
        <f>J60/1000*Conversions!$B$2</f>
        <v>0</v>
      </c>
      <c r="BR60" s="57">
        <f>K60/1000*Conversions!$B$2</f>
        <v>0</v>
      </c>
      <c r="BS60" s="57">
        <f>L60/1000*Conversions!$B$2</f>
        <v>0</v>
      </c>
      <c r="BT60" s="92">
        <v>0</v>
      </c>
      <c r="BU60" s="92">
        <v>0</v>
      </c>
      <c r="BV60" s="92">
        <v>0</v>
      </c>
      <c r="BW60" s="92">
        <v>0</v>
      </c>
      <c r="BX60" s="92">
        <v>0</v>
      </c>
      <c r="BY60" s="92">
        <v>0</v>
      </c>
      <c r="BZ60" s="92">
        <v>0</v>
      </c>
      <c r="CA60" s="92">
        <v>0</v>
      </c>
      <c r="CB60" s="92">
        <v>0</v>
      </c>
      <c r="CC60" s="92">
        <v>0</v>
      </c>
      <c r="CD60" s="92">
        <v>0</v>
      </c>
      <c r="CE60" s="92">
        <v>0</v>
      </c>
      <c r="CF60" s="92">
        <v>0</v>
      </c>
      <c r="CG60" s="92">
        <v>0</v>
      </c>
      <c r="CH60" s="92">
        <v>0</v>
      </c>
      <c r="CI60" s="92">
        <v>0</v>
      </c>
      <c r="CJ60" s="92">
        <v>0</v>
      </c>
      <c r="CK60" s="93">
        <v>5</v>
      </c>
      <c r="CL60" s="93"/>
      <c r="CM60" s="93"/>
      <c r="CN60" s="11" t="str">
        <f t="shared" si="13"/>
        <v>ABIOCRP43</v>
      </c>
      <c r="CO60" s="11" t="str">
        <f t="shared" si="14"/>
        <v>Willow - Hi</v>
      </c>
      <c r="CP60" t="s">
        <v>105</v>
      </c>
      <c r="CQ60" t="s">
        <v>128</v>
      </c>
      <c r="CR60" s="11" t="str">
        <f t="shared" si="15"/>
        <v>BIOWOO</v>
      </c>
      <c r="CS60" s="11" t="s">
        <v>103</v>
      </c>
      <c r="CT60" s="57">
        <f>IF(AF60&lt;0,0.01,AF60/Conversions!$B$3)</f>
        <v>10</v>
      </c>
      <c r="CU60" s="57">
        <f>IF(AG60&lt;0,0.01,AG60/Conversions!$B$3)</f>
        <v>10</v>
      </c>
      <c r="CV60" s="57">
        <f>IF(AH60&lt;0,0.01,AH60/Conversions!$B$3)</f>
        <v>10</v>
      </c>
      <c r="CW60" s="57">
        <f>IF(AI60&lt;0,0.01,AI60/Conversions!$B$3)</f>
        <v>10</v>
      </c>
      <c r="CX60" s="57">
        <f>IF(AJ60&lt;0,0.01,AJ60/Conversions!$B$3)</f>
        <v>10</v>
      </c>
      <c r="CY60" s="57">
        <f>IF(AK60&lt;0,0.01,AK60/Conversions!$B$3)</f>
        <v>10</v>
      </c>
      <c r="CZ60" s="57">
        <f>IF(AL60&lt;0,0.01,AL60/Conversions!$B$3)</f>
        <v>10</v>
      </c>
      <c r="DA60" s="57">
        <f>IF(AM60&lt;0,0.01,AM60/Conversions!$B$3)</f>
        <v>10</v>
      </c>
      <c r="DB60" s="57">
        <f>IF(AN60&lt;0,0.01,AN60/Conversions!$B$3)</f>
        <v>10</v>
      </c>
      <c r="DC60" s="57">
        <f>IF(AO60&lt;0,0.01,AO60/Conversions!$B$3)</f>
        <v>10</v>
      </c>
      <c r="DD60" s="57">
        <f>IF(AP60&lt;0,0.01,AP60/Conversions!$B$3)</f>
        <v>10</v>
      </c>
      <c r="DE60" s="57">
        <f>IF(AQ60&lt;0,0.01,AQ60/Conversions!$B$3)</f>
        <v>10</v>
      </c>
      <c r="DF60" s="57">
        <f>IF(AR60&lt;0,0.01,AR60/Conversions!$B$3)</f>
        <v>10</v>
      </c>
      <c r="DG60" s="57">
        <f>IF(AS60&lt;0,0.01,AS60/Conversions!$B$3)</f>
        <v>10</v>
      </c>
      <c r="DH60" s="57">
        <f>IF(AT60&lt;0,0.01,AT60/Conversions!$B$3)</f>
        <v>10</v>
      </c>
      <c r="DI60" s="57">
        <f>IF(AU60&lt;0,0.01,AU60/Conversions!$B$3)</f>
        <v>10</v>
      </c>
      <c r="DJ60" s="57">
        <f>IF(AV60&lt;0,0.01,AV60/Conversions!$B$3)</f>
        <v>10</v>
      </c>
      <c r="DK60" s="57">
        <f>IF(AW60&lt;0,0.01,AW60/Conversions!$B$3)</f>
        <v>10</v>
      </c>
      <c r="DL60" s="57">
        <f>IF(AX60&lt;0,0.01,AX60/Conversions!$B$3)</f>
        <v>10</v>
      </c>
      <c r="DM60" s="57">
        <f>IF(AY60&lt;0,0.01,AY60/Conversions!$B$3)</f>
        <v>10</v>
      </c>
      <c r="DN60" s="57">
        <f>IF(AZ60&lt;0,0.01,AZ60/Conversions!$B$3)</f>
        <v>10</v>
      </c>
      <c r="DO60" s="57">
        <f>IF(BA60&lt;0,0.01,BA60/Conversions!$B$3)</f>
        <v>10</v>
      </c>
      <c r="DP60" s="57">
        <f>IF(BB60&lt;0,0.01,BB60/Conversions!$B$3)</f>
        <v>10</v>
      </c>
      <c r="DQ60" s="57">
        <f>IF(BC60&lt;0,0.01,BC60/Conversions!$B$3)</f>
        <v>10</v>
      </c>
      <c r="DR60" s="11">
        <v>5</v>
      </c>
    </row>
    <row r="61" spans="1:122">
      <c r="A61" s="21" t="s">
        <v>85</v>
      </c>
      <c r="B61" s="21" t="s">
        <v>12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1331.1677972039104</v>
      </c>
      <c r="N61" s="20">
        <v>4043.4221840068781</v>
      </c>
      <c r="O61" s="20">
        <v>7839.3681729881191</v>
      </c>
      <c r="P61" s="20">
        <v>13085.167669819428</v>
      </c>
      <c r="Q61" s="20">
        <v>20264.74252412343</v>
      </c>
      <c r="R61" s="20">
        <v>30016.982182096101</v>
      </c>
      <c r="S61" s="20">
        <v>43184.622836852301</v>
      </c>
      <c r="T61" s="20">
        <v>60878.446284035519</v>
      </c>
      <c r="U61" s="20">
        <v>84561.584526480015</v>
      </c>
      <c r="V61" s="20">
        <v>116160.20830035822</v>
      </c>
      <c r="W61" s="20">
        <v>158208.8342788622</v>
      </c>
      <c r="X61" s="20">
        <v>214041.05112105026</v>
      </c>
      <c r="Y61" s="20">
        <v>288039.82796798029</v>
      </c>
      <c r="Z61" s="20">
        <v>385965.97836203559</v>
      </c>
      <c r="AA61" s="20">
        <v>475885.83154464478</v>
      </c>
      <c r="AB61" s="20">
        <v>480948.44677384337</v>
      </c>
      <c r="AD61" s="19">
        <v>418.68</v>
      </c>
      <c r="AE61" s="19">
        <v>418.68</v>
      </c>
      <c r="AF61" s="19">
        <v>418.68</v>
      </c>
      <c r="AG61" s="19">
        <v>418.68</v>
      </c>
      <c r="AH61" s="19">
        <v>418.68</v>
      </c>
      <c r="AI61" s="19">
        <v>418.68</v>
      </c>
      <c r="AJ61" s="19">
        <v>418.68</v>
      </c>
      <c r="AK61" s="19">
        <v>418.68</v>
      </c>
      <c r="AL61" s="19">
        <v>418.68</v>
      </c>
      <c r="AM61" s="19">
        <v>418.68</v>
      </c>
      <c r="AN61" s="19">
        <v>418.68</v>
      </c>
      <c r="AO61" s="19">
        <v>418.68</v>
      </c>
      <c r="AP61" s="19">
        <v>418.68</v>
      </c>
      <c r="AQ61" s="19">
        <v>418.68</v>
      </c>
      <c r="AR61" s="19">
        <v>418.68</v>
      </c>
      <c r="AS61" s="19">
        <v>418.68</v>
      </c>
      <c r="AT61" s="19">
        <v>418.68</v>
      </c>
      <c r="AU61" s="19">
        <v>418.68</v>
      </c>
      <c r="AV61" s="19">
        <v>418.68</v>
      </c>
      <c r="AW61" s="19">
        <v>418.68</v>
      </c>
      <c r="AX61" s="19">
        <v>418.68</v>
      </c>
      <c r="AY61" s="19">
        <v>418.68</v>
      </c>
      <c r="AZ61" s="19">
        <v>418.68</v>
      </c>
      <c r="BA61" s="19">
        <v>418.68</v>
      </c>
      <c r="BB61" s="19">
        <v>418.68</v>
      </c>
      <c r="BC61" s="19">
        <v>418.68</v>
      </c>
      <c r="BD61" s="27"/>
      <c r="BE61" s="11">
        <v>3</v>
      </c>
      <c r="BF61" s="102"/>
      <c r="BG61" s="93" t="str">
        <f>"ABIOCRP3"&amp;BE61</f>
        <v>ABIOCRP33</v>
      </c>
      <c r="BH61" s="11" t="str">
        <f t="shared" si="16"/>
        <v>Miscanthus - Hi</v>
      </c>
      <c r="BI61" s="11" t="s">
        <v>5</v>
      </c>
      <c r="BJ61" s="11" t="s">
        <v>7</v>
      </c>
      <c r="BK61" s="11" t="s">
        <v>1</v>
      </c>
      <c r="BL61" s="57">
        <f>E61/1000*Conversions!$B$2</f>
        <v>0</v>
      </c>
      <c r="BM61" s="57">
        <f>F61/1000*Conversions!$B$2</f>
        <v>0</v>
      </c>
      <c r="BN61" s="57">
        <f>G61/1000*Conversions!$B$2</f>
        <v>0</v>
      </c>
      <c r="BO61" s="57">
        <f>H61/1000*Conversions!$B$2</f>
        <v>0</v>
      </c>
      <c r="BP61" s="57">
        <f>I61/1000*Conversions!$B$2</f>
        <v>0</v>
      </c>
      <c r="BQ61" s="57">
        <f>J61/1000*Conversions!$B$2</f>
        <v>0</v>
      </c>
      <c r="BR61" s="57">
        <f>K61/1000*Conversions!$B$2</f>
        <v>0</v>
      </c>
      <c r="BS61" s="57">
        <f>L61/1000*Conversions!$B$2</f>
        <v>0</v>
      </c>
      <c r="BT61" s="92">
        <v>0</v>
      </c>
      <c r="BU61" s="92">
        <v>0</v>
      </c>
      <c r="BV61" s="92">
        <v>0</v>
      </c>
      <c r="BW61" s="92">
        <v>0</v>
      </c>
      <c r="BX61" s="92">
        <v>0</v>
      </c>
      <c r="BY61" s="92">
        <v>0</v>
      </c>
      <c r="BZ61" s="92">
        <v>0</v>
      </c>
      <c r="CA61" s="92">
        <v>0</v>
      </c>
      <c r="CB61" s="92">
        <v>0</v>
      </c>
      <c r="CC61" s="92">
        <v>0</v>
      </c>
      <c r="CD61" s="92">
        <v>0</v>
      </c>
      <c r="CE61" s="92">
        <v>0</v>
      </c>
      <c r="CF61" s="92">
        <v>0</v>
      </c>
      <c r="CG61" s="92">
        <v>0</v>
      </c>
      <c r="CH61" s="92">
        <v>0</v>
      </c>
      <c r="CI61" s="92">
        <v>0</v>
      </c>
      <c r="CJ61" s="92">
        <v>0</v>
      </c>
      <c r="CK61" s="93">
        <v>5</v>
      </c>
      <c r="CL61" s="93"/>
      <c r="CM61" s="93"/>
      <c r="CN61" s="11" t="str">
        <f t="shared" si="13"/>
        <v>ABIOCRP33</v>
      </c>
      <c r="CO61" s="11" t="str">
        <f t="shared" si="14"/>
        <v>Miscanthus - Hi</v>
      </c>
      <c r="CP61" t="s">
        <v>105</v>
      </c>
      <c r="CQ61" t="s">
        <v>128</v>
      </c>
      <c r="CR61" s="11" t="str">
        <f t="shared" si="15"/>
        <v>BIOWOO</v>
      </c>
      <c r="CS61" s="11" t="s">
        <v>103</v>
      </c>
      <c r="CT61" s="57">
        <f>IF(AF61&lt;0,0.01,AF61/Conversions!$B$3)</f>
        <v>10</v>
      </c>
      <c r="CU61" s="57">
        <f>IF(AG61&lt;0,0.01,AG61/Conversions!$B$3)</f>
        <v>10</v>
      </c>
      <c r="CV61" s="57">
        <f>IF(AH61&lt;0,0.01,AH61/Conversions!$B$3)</f>
        <v>10</v>
      </c>
      <c r="CW61" s="57">
        <f>IF(AI61&lt;0,0.01,AI61/Conversions!$B$3)</f>
        <v>10</v>
      </c>
      <c r="CX61" s="57">
        <f>IF(AJ61&lt;0,0.01,AJ61/Conversions!$B$3)</f>
        <v>10</v>
      </c>
      <c r="CY61" s="57">
        <f>IF(AK61&lt;0,0.01,AK61/Conversions!$B$3)</f>
        <v>10</v>
      </c>
      <c r="CZ61" s="57">
        <f>IF(AL61&lt;0,0.01,AL61/Conversions!$B$3)</f>
        <v>10</v>
      </c>
      <c r="DA61" s="57">
        <f>IF(AM61&lt;0,0.01,AM61/Conversions!$B$3)</f>
        <v>10</v>
      </c>
      <c r="DB61" s="57">
        <f>IF(AN61&lt;0,0.01,AN61/Conversions!$B$3)</f>
        <v>10</v>
      </c>
      <c r="DC61" s="57">
        <f>IF(AO61&lt;0,0.01,AO61/Conversions!$B$3)</f>
        <v>10</v>
      </c>
      <c r="DD61" s="57">
        <f>IF(AP61&lt;0,0.01,AP61/Conversions!$B$3)</f>
        <v>10</v>
      </c>
      <c r="DE61" s="57">
        <f>IF(AQ61&lt;0,0.01,AQ61/Conversions!$B$3)</f>
        <v>10</v>
      </c>
      <c r="DF61" s="57">
        <f>IF(AR61&lt;0,0.01,AR61/Conversions!$B$3)</f>
        <v>10</v>
      </c>
      <c r="DG61" s="57">
        <f>IF(AS61&lt;0,0.01,AS61/Conversions!$B$3)</f>
        <v>10</v>
      </c>
      <c r="DH61" s="57">
        <f>IF(AT61&lt;0,0.01,AT61/Conversions!$B$3)</f>
        <v>10</v>
      </c>
      <c r="DI61" s="57">
        <f>IF(AU61&lt;0,0.01,AU61/Conversions!$B$3)</f>
        <v>10</v>
      </c>
      <c r="DJ61" s="57">
        <f>IF(AV61&lt;0,0.01,AV61/Conversions!$B$3)</f>
        <v>10</v>
      </c>
      <c r="DK61" s="57">
        <f>IF(AW61&lt;0,0.01,AW61/Conversions!$B$3)</f>
        <v>10</v>
      </c>
      <c r="DL61" s="57">
        <f>IF(AX61&lt;0,0.01,AX61/Conversions!$B$3)</f>
        <v>10</v>
      </c>
      <c r="DM61" s="57">
        <f>IF(AY61&lt;0,0.01,AY61/Conversions!$B$3)</f>
        <v>10</v>
      </c>
      <c r="DN61" s="57">
        <f>IF(AZ61&lt;0,0.01,AZ61/Conversions!$B$3)</f>
        <v>10</v>
      </c>
      <c r="DO61" s="57">
        <f>IF(BA61&lt;0,0.01,BA61/Conversions!$B$3)</f>
        <v>10</v>
      </c>
      <c r="DP61" s="57">
        <f>IF(BB61&lt;0,0.01,BB61/Conversions!$B$3)</f>
        <v>10</v>
      </c>
      <c r="DQ61" s="57">
        <f>IF(BC61&lt;0,0.01,BC61/Conversions!$B$3)</f>
        <v>10</v>
      </c>
      <c r="DR61" s="11">
        <v>5</v>
      </c>
    </row>
    <row r="62" spans="1:122">
      <c r="A62" s="21" t="s">
        <v>86</v>
      </c>
      <c r="B62" s="21" t="s">
        <v>18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1742.2406136926493</v>
      </c>
      <c r="J62" s="20">
        <v>3509.357774988287</v>
      </c>
      <c r="K62" s="20">
        <v>5305.1687642166826</v>
      </c>
      <c r="L62" s="20">
        <v>7125.1348334034747</v>
      </c>
      <c r="M62" s="20">
        <v>8964.7394723906218</v>
      </c>
      <c r="N62" s="20">
        <v>9028.1235733724661</v>
      </c>
      <c r="O62" s="20">
        <v>9091.5076743543104</v>
      </c>
      <c r="P62" s="20">
        <v>9154.8917753361548</v>
      </c>
      <c r="Q62" s="20">
        <v>9218.2758763180009</v>
      </c>
      <c r="R62" s="20">
        <v>9281.6599772998434</v>
      </c>
      <c r="S62" s="20">
        <v>9345.0440782816895</v>
      </c>
      <c r="T62" s="20">
        <v>9408.4281792635338</v>
      </c>
      <c r="U62" s="20">
        <v>9471.8122802453781</v>
      </c>
      <c r="V62" s="20">
        <v>9535.1963812272206</v>
      </c>
      <c r="W62" s="20">
        <v>9598.5804822090649</v>
      </c>
      <c r="X62" s="20">
        <v>9661.9645831909111</v>
      </c>
      <c r="Y62" s="20">
        <v>9725.3486841727554</v>
      </c>
      <c r="Z62" s="20">
        <v>9788.7327851545997</v>
      </c>
      <c r="AA62" s="20">
        <v>9852.116886136444</v>
      </c>
      <c r="AB62" s="20">
        <v>9915.5009871182901</v>
      </c>
      <c r="AD62" s="19">
        <v>1194.3721758181568</v>
      </c>
      <c r="AE62" s="19">
        <v>1194.3721758181568</v>
      </c>
      <c r="AF62" s="19">
        <v>1194.3721758181568</v>
      </c>
      <c r="AG62" s="19">
        <v>1194.3721758181568</v>
      </c>
      <c r="AH62" s="19">
        <v>1194.3721758181568</v>
      </c>
      <c r="AI62" s="19">
        <v>1194.3721758181568</v>
      </c>
      <c r="AJ62" s="19">
        <v>1194.3721758181568</v>
      </c>
      <c r="AK62" s="19">
        <v>1194.3721758181568</v>
      </c>
      <c r="AL62" s="19">
        <v>1194.3721758181568</v>
      </c>
      <c r="AM62" s="19">
        <v>1194.3721758181568</v>
      </c>
      <c r="AN62" s="19">
        <v>1194.3721758181568</v>
      </c>
      <c r="AO62" s="19">
        <v>1194.3721758181568</v>
      </c>
      <c r="AP62" s="19">
        <v>1194.3721758181568</v>
      </c>
      <c r="AQ62" s="19">
        <v>1194.3721758181568</v>
      </c>
      <c r="AR62" s="19">
        <v>1194.3721758181568</v>
      </c>
      <c r="AS62" s="19">
        <v>1194.3721758181568</v>
      </c>
      <c r="AT62" s="19">
        <v>1194.3721758181568</v>
      </c>
      <c r="AU62" s="19">
        <v>1194.3721758181568</v>
      </c>
      <c r="AV62" s="19">
        <v>1194.3721758181568</v>
      </c>
      <c r="AW62" s="19">
        <v>1194.3721758181568</v>
      </c>
      <c r="AX62" s="19">
        <v>1194.3721758181568</v>
      </c>
      <c r="AY62" s="19">
        <v>1194.3721758181568</v>
      </c>
      <c r="AZ62" s="19">
        <v>1194.3721758181568</v>
      </c>
      <c r="BA62" s="19">
        <v>1194.3721758181568</v>
      </c>
      <c r="BB62" s="19">
        <v>1194.3721758181568</v>
      </c>
      <c r="BC62" s="19">
        <v>1194.3721758181568</v>
      </c>
      <c r="BD62" s="27"/>
      <c r="BE62" s="11">
        <v>3</v>
      </c>
      <c r="BF62" s="102"/>
      <c r="BG62" s="11" t="str">
        <f>"ABIOCRP1"&amp;BE62</f>
        <v>ABIOCRP13</v>
      </c>
      <c r="BH62" s="11" t="str">
        <f t="shared" si="16"/>
        <v>Wheat - Hi</v>
      </c>
      <c r="BI62" s="11" t="s">
        <v>5</v>
      </c>
      <c r="BJ62" s="11" t="s">
        <v>96</v>
      </c>
      <c r="BK62" s="11" t="s">
        <v>1</v>
      </c>
      <c r="BL62" s="57">
        <f>E62/1000*Conversions!$B$2</f>
        <v>0</v>
      </c>
      <c r="BM62" s="57">
        <f>F62/1000*Conversions!$B$2</f>
        <v>0</v>
      </c>
      <c r="BN62" s="57">
        <f>G62/1000*Conversions!$B$2</f>
        <v>0</v>
      </c>
      <c r="BO62" s="57">
        <f>H62/1000*Conversions!$B$2</f>
        <v>0</v>
      </c>
      <c r="BP62" s="57">
        <f>I62/1000*Conversions!$B$2</f>
        <v>7.2944130014083855E-2</v>
      </c>
      <c r="BQ62" s="57">
        <f>J62/1000*Conversions!$B$2</f>
        <v>0.1469297913232096</v>
      </c>
      <c r="BR62" s="57">
        <f>K62/1000*Conversions!$B$2</f>
        <v>0.22211680582022408</v>
      </c>
      <c r="BS62" s="57">
        <f>L62/1000*Conversions!$B$2</f>
        <v>0.29831514520493668</v>
      </c>
      <c r="BT62" s="92">
        <v>0</v>
      </c>
      <c r="BU62" s="92">
        <v>0</v>
      </c>
      <c r="BV62" s="92">
        <v>0</v>
      </c>
      <c r="BW62" s="92">
        <v>0</v>
      </c>
      <c r="BX62" s="92">
        <v>0</v>
      </c>
      <c r="BY62" s="92">
        <v>0</v>
      </c>
      <c r="BZ62" s="92">
        <v>0</v>
      </c>
      <c r="CA62" s="92">
        <v>0</v>
      </c>
      <c r="CB62" s="92">
        <v>0</v>
      </c>
      <c r="CC62" s="92">
        <v>0</v>
      </c>
      <c r="CD62" s="92">
        <v>0</v>
      </c>
      <c r="CE62" s="92">
        <v>0</v>
      </c>
      <c r="CF62" s="92">
        <v>0</v>
      </c>
      <c r="CG62" s="92">
        <v>0</v>
      </c>
      <c r="CH62" s="92">
        <v>0</v>
      </c>
      <c r="CI62" s="92">
        <v>0</v>
      </c>
      <c r="CJ62" s="92">
        <v>0</v>
      </c>
      <c r="CK62" s="93">
        <v>5</v>
      </c>
      <c r="CL62" s="93"/>
      <c r="CM62" s="93"/>
      <c r="CN62" s="11" t="str">
        <f t="shared" si="13"/>
        <v>ABIOCRP13</v>
      </c>
      <c r="CO62" s="11" t="str">
        <f t="shared" si="14"/>
        <v>Wheat - Hi</v>
      </c>
      <c r="CP62" t="s">
        <v>105</v>
      </c>
      <c r="CQ62" t="s">
        <v>128</v>
      </c>
      <c r="CR62" s="11" t="str">
        <f t="shared" si="15"/>
        <v>BIOCRP1</v>
      </c>
      <c r="CS62" s="11" t="s">
        <v>103</v>
      </c>
      <c r="CT62" s="57">
        <f>IF(AF62&lt;0,0.01,AF62/Conversions!$B$3)</f>
        <v>28.527089324022089</v>
      </c>
      <c r="CU62" s="57">
        <f>IF(AG62&lt;0,0.01,AG62/Conversions!$B$3)</f>
        <v>28.527089324022089</v>
      </c>
      <c r="CV62" s="57">
        <f>IF(AH62&lt;0,0.01,AH62/Conversions!$B$3)</f>
        <v>28.527089324022089</v>
      </c>
      <c r="CW62" s="57">
        <f>IF(AI62&lt;0,0.01,AI62/Conversions!$B$3)</f>
        <v>28.527089324022089</v>
      </c>
      <c r="CX62" s="57">
        <f>IF(AJ62&lt;0,0.01,AJ62/Conversions!$B$3)</f>
        <v>28.527089324022089</v>
      </c>
      <c r="CY62" s="57">
        <f>IF(AK62&lt;0,0.01,AK62/Conversions!$B$3)</f>
        <v>28.527089324022089</v>
      </c>
      <c r="CZ62" s="57">
        <f>IF(AL62&lt;0,0.01,AL62/Conversions!$B$3)</f>
        <v>28.527089324022089</v>
      </c>
      <c r="DA62" s="57">
        <f>IF(AM62&lt;0,0.01,AM62/Conversions!$B$3)</f>
        <v>28.527089324022089</v>
      </c>
      <c r="DB62" s="57">
        <f>IF(AN62&lt;0,0.01,AN62/Conversions!$B$3)</f>
        <v>28.527089324022089</v>
      </c>
      <c r="DC62" s="57">
        <f>IF(AO62&lt;0,0.01,AO62/Conversions!$B$3)</f>
        <v>28.527089324022089</v>
      </c>
      <c r="DD62" s="57">
        <f>IF(AP62&lt;0,0.01,AP62/Conversions!$B$3)</f>
        <v>28.527089324022089</v>
      </c>
      <c r="DE62" s="57">
        <f>IF(AQ62&lt;0,0.01,AQ62/Conversions!$B$3)</f>
        <v>28.527089324022089</v>
      </c>
      <c r="DF62" s="57">
        <f>IF(AR62&lt;0,0.01,AR62/Conversions!$B$3)</f>
        <v>28.527089324022089</v>
      </c>
      <c r="DG62" s="57">
        <f>IF(AS62&lt;0,0.01,AS62/Conversions!$B$3)</f>
        <v>28.527089324022089</v>
      </c>
      <c r="DH62" s="57">
        <f>IF(AT62&lt;0,0.01,AT62/Conversions!$B$3)</f>
        <v>28.527089324022089</v>
      </c>
      <c r="DI62" s="57">
        <f>IF(AU62&lt;0,0.01,AU62/Conversions!$B$3)</f>
        <v>28.527089324022089</v>
      </c>
      <c r="DJ62" s="57">
        <f>IF(AV62&lt;0,0.01,AV62/Conversions!$B$3)</f>
        <v>28.527089324022089</v>
      </c>
      <c r="DK62" s="57">
        <f>IF(AW62&lt;0,0.01,AW62/Conversions!$B$3)</f>
        <v>28.527089324022089</v>
      </c>
      <c r="DL62" s="57">
        <f>IF(AX62&lt;0,0.01,AX62/Conversions!$B$3)</f>
        <v>28.527089324022089</v>
      </c>
      <c r="DM62" s="57">
        <f>IF(AY62&lt;0,0.01,AY62/Conversions!$B$3)</f>
        <v>28.527089324022089</v>
      </c>
      <c r="DN62" s="57">
        <f>IF(AZ62&lt;0,0.01,AZ62/Conversions!$B$3)</f>
        <v>28.527089324022089</v>
      </c>
      <c r="DO62" s="57">
        <f>IF(BA62&lt;0,0.01,BA62/Conversions!$B$3)</f>
        <v>28.527089324022089</v>
      </c>
      <c r="DP62" s="57">
        <f>IF(BB62&lt;0,0.01,BB62/Conversions!$B$3)</f>
        <v>28.527089324022089</v>
      </c>
      <c r="DQ62" s="57">
        <f>IF(BC62&lt;0,0.01,BC62/Conversions!$B$3)</f>
        <v>28.527089324022089</v>
      </c>
      <c r="DR62" s="11">
        <v>5</v>
      </c>
    </row>
    <row r="63" spans="1:122">
      <c r="A63" s="21" t="s">
        <v>87</v>
      </c>
      <c r="B63" s="21" t="s">
        <v>20</v>
      </c>
      <c r="C63" s="20">
        <v>2512.3714421324166</v>
      </c>
      <c r="D63" s="20">
        <v>6005.5726952733285</v>
      </c>
      <c r="E63" s="20">
        <v>8971.0231933827508</v>
      </c>
      <c r="F63" s="20">
        <v>11762.980655518455</v>
      </c>
      <c r="G63" s="20">
        <v>5928.5422503813015</v>
      </c>
      <c r="H63" s="20">
        <v>4481.9779412882635</v>
      </c>
      <c r="I63" s="20">
        <v>12047.556706182851</v>
      </c>
      <c r="J63" s="20">
        <v>20492.893957217031</v>
      </c>
      <c r="K63" s="20">
        <v>29072.585560638563</v>
      </c>
      <c r="L63" s="20">
        <v>37788.240684501572</v>
      </c>
      <c r="M63" s="20">
        <v>46563.749835462389</v>
      </c>
      <c r="N63" s="20">
        <v>46936.259834146098</v>
      </c>
      <c r="O63" s="20">
        <v>47311.749912819258</v>
      </c>
      <c r="P63" s="20">
        <v>47690.243912121812</v>
      </c>
      <c r="Q63" s="20">
        <v>48071.76586341879</v>
      </c>
      <c r="R63" s="20">
        <v>48456.339990326131</v>
      </c>
      <c r="S63" s="20">
        <v>48843.990710248749</v>
      </c>
      <c r="T63" s="20">
        <v>49234.742635930743</v>
      </c>
      <c r="U63" s="20">
        <v>49628.620577018184</v>
      </c>
      <c r="V63" s="20">
        <v>50025.649541634331</v>
      </c>
      <c r="W63" s="20">
        <v>50425.854737967398</v>
      </c>
      <c r="X63" s="20">
        <v>50826.059934300443</v>
      </c>
      <c r="Y63" s="20">
        <v>51226.265130633496</v>
      </c>
      <c r="Z63" s="20">
        <v>51626.470326966541</v>
      </c>
      <c r="AA63" s="20">
        <v>52026.675523299709</v>
      </c>
      <c r="AB63" s="20">
        <v>52426.880719632776</v>
      </c>
      <c r="AD63" s="19">
        <v>1670.0556015072143</v>
      </c>
      <c r="AE63" s="19">
        <v>1670.0556015072143</v>
      </c>
      <c r="AF63" s="19">
        <v>1670.0556015072143</v>
      </c>
      <c r="AG63" s="19">
        <v>1670.0556015072143</v>
      </c>
      <c r="AH63" s="19">
        <v>1670.0556015072143</v>
      </c>
      <c r="AI63" s="19">
        <v>1670.0556015072143</v>
      </c>
      <c r="AJ63" s="19">
        <v>1670.0556015072143</v>
      </c>
      <c r="AK63" s="19">
        <v>1670.0556015072143</v>
      </c>
      <c r="AL63" s="19">
        <v>1670.0556015072143</v>
      </c>
      <c r="AM63" s="19">
        <v>1670.0556015072143</v>
      </c>
      <c r="AN63" s="19">
        <v>1670.0556015072143</v>
      </c>
      <c r="AO63" s="19">
        <v>1670.0556015072143</v>
      </c>
      <c r="AP63" s="19">
        <v>1670.0556015072143</v>
      </c>
      <c r="AQ63" s="19">
        <v>1670.0556015072143</v>
      </c>
      <c r="AR63" s="19">
        <v>1670.0556015072143</v>
      </c>
      <c r="AS63" s="19">
        <v>1670.0556015072143</v>
      </c>
      <c r="AT63" s="19">
        <v>1670.0556015072143</v>
      </c>
      <c r="AU63" s="19">
        <v>1670.0556015072143</v>
      </c>
      <c r="AV63" s="19">
        <v>1670.0556015072143</v>
      </c>
      <c r="AW63" s="19">
        <v>1670.0556015072143</v>
      </c>
      <c r="AX63" s="19">
        <v>1670.0556015072143</v>
      </c>
      <c r="AY63" s="19">
        <v>1670.0556015072143</v>
      </c>
      <c r="AZ63" s="19">
        <v>1670.0556015072143</v>
      </c>
      <c r="BA63" s="19">
        <v>1670.0556015072143</v>
      </c>
      <c r="BB63" s="19">
        <v>1670.0556015072143</v>
      </c>
      <c r="BC63" s="19">
        <v>1670.0556015072143</v>
      </c>
      <c r="BD63" s="27"/>
      <c r="BE63" s="11">
        <v>3</v>
      </c>
      <c r="BF63" s="102"/>
      <c r="BG63" s="11" t="str">
        <f>"ABIOCRP2"&amp;BE63</f>
        <v>ABIOCRP23</v>
      </c>
      <c r="BH63" s="11" t="str">
        <f t="shared" si="16"/>
        <v>OSR - Hi</v>
      </c>
      <c r="BI63" s="11" t="s">
        <v>5</v>
      </c>
      <c r="BJ63" s="11" t="s">
        <v>8</v>
      </c>
      <c r="BK63" s="11" t="s">
        <v>1</v>
      </c>
      <c r="BL63" s="57">
        <f>E63/1000*Conversions!$B$2</f>
        <v>0.37559879906054899</v>
      </c>
      <c r="BM63" s="57">
        <f>F63/1000*Conversions!$B$2</f>
        <v>0.49249247408524666</v>
      </c>
      <c r="BN63" s="57">
        <f>G63/1000*Conversions!$B$2</f>
        <v>0.24821620693896435</v>
      </c>
      <c r="BO63" s="57">
        <f>H63/1000*Conversions!$B$2</f>
        <v>0.18765145244585704</v>
      </c>
      <c r="BP63" s="57">
        <f>I63/1000*Conversions!$B$2</f>
        <v>0.50440710417446366</v>
      </c>
      <c r="BQ63" s="57">
        <f>J63/1000*Conversions!$B$2</f>
        <v>0.85799648420076269</v>
      </c>
      <c r="BR63" s="57">
        <f>K63/1000*Conversions!$B$2</f>
        <v>1.2172110122528155</v>
      </c>
      <c r="BS63" s="57">
        <f>L63/1000*Conversions!$B$2</f>
        <v>1.582118060978712</v>
      </c>
      <c r="BT63" s="92">
        <v>0</v>
      </c>
      <c r="BU63" s="92">
        <v>0</v>
      </c>
      <c r="BV63" s="92">
        <v>0</v>
      </c>
      <c r="BW63" s="92">
        <v>0</v>
      </c>
      <c r="BX63" s="92">
        <v>0</v>
      </c>
      <c r="BY63" s="92">
        <v>0</v>
      </c>
      <c r="BZ63" s="92">
        <v>0</v>
      </c>
      <c r="CA63" s="92">
        <v>0</v>
      </c>
      <c r="CB63" s="92">
        <v>0</v>
      </c>
      <c r="CC63" s="92">
        <v>0</v>
      </c>
      <c r="CD63" s="92">
        <v>0</v>
      </c>
      <c r="CE63" s="92">
        <v>0</v>
      </c>
      <c r="CF63" s="92">
        <v>0</v>
      </c>
      <c r="CG63" s="92">
        <v>0</v>
      </c>
      <c r="CH63" s="92">
        <v>0</v>
      </c>
      <c r="CI63" s="92">
        <v>0</v>
      </c>
      <c r="CJ63" s="92">
        <v>0</v>
      </c>
      <c r="CK63" s="93">
        <v>5</v>
      </c>
      <c r="CL63" s="93"/>
      <c r="CM63" s="93"/>
      <c r="CN63" s="11" t="str">
        <f t="shared" si="13"/>
        <v>ABIOCRP23</v>
      </c>
      <c r="CO63" s="11" t="str">
        <f t="shared" si="14"/>
        <v>OSR - Hi</v>
      </c>
      <c r="CP63" t="s">
        <v>105</v>
      </c>
      <c r="CQ63" t="s">
        <v>128</v>
      </c>
      <c r="CR63" s="11" t="str">
        <f t="shared" si="15"/>
        <v>BIORPS</v>
      </c>
      <c r="CS63" s="11" t="s">
        <v>103</v>
      </c>
      <c r="CT63" s="57">
        <f>IF(AF63&lt;0,0.01,AF63/Conversions!$B$3)</f>
        <v>39.888592755976262</v>
      </c>
      <c r="CU63" s="57">
        <f>IF(AG63&lt;0,0.01,AG63/Conversions!$B$3)</f>
        <v>39.888592755976262</v>
      </c>
      <c r="CV63" s="57">
        <f>IF(AH63&lt;0,0.01,AH63/Conversions!$B$3)</f>
        <v>39.888592755976262</v>
      </c>
      <c r="CW63" s="57">
        <f>IF(AI63&lt;0,0.01,AI63/Conversions!$B$3)</f>
        <v>39.888592755976262</v>
      </c>
      <c r="CX63" s="57">
        <f>IF(AJ63&lt;0,0.01,AJ63/Conversions!$B$3)</f>
        <v>39.888592755976262</v>
      </c>
      <c r="CY63" s="57">
        <f>IF(AK63&lt;0,0.01,AK63/Conversions!$B$3)</f>
        <v>39.888592755976262</v>
      </c>
      <c r="CZ63" s="57">
        <f>IF(AL63&lt;0,0.01,AL63/Conversions!$B$3)</f>
        <v>39.888592755976262</v>
      </c>
      <c r="DA63" s="57">
        <f>IF(AM63&lt;0,0.01,AM63/Conversions!$B$3)</f>
        <v>39.888592755976262</v>
      </c>
      <c r="DB63" s="57">
        <f>IF(AN63&lt;0,0.01,AN63/Conversions!$B$3)</f>
        <v>39.888592755976262</v>
      </c>
      <c r="DC63" s="57">
        <f>IF(AO63&lt;0,0.01,AO63/Conversions!$B$3)</f>
        <v>39.888592755976262</v>
      </c>
      <c r="DD63" s="57">
        <f>IF(AP63&lt;0,0.01,AP63/Conversions!$B$3)</f>
        <v>39.888592755976262</v>
      </c>
      <c r="DE63" s="57">
        <f>IF(AQ63&lt;0,0.01,AQ63/Conversions!$B$3)</f>
        <v>39.888592755976262</v>
      </c>
      <c r="DF63" s="57">
        <f>IF(AR63&lt;0,0.01,AR63/Conversions!$B$3)</f>
        <v>39.888592755976262</v>
      </c>
      <c r="DG63" s="57">
        <f>IF(AS63&lt;0,0.01,AS63/Conversions!$B$3)</f>
        <v>39.888592755976262</v>
      </c>
      <c r="DH63" s="57">
        <f>IF(AT63&lt;0,0.01,AT63/Conversions!$B$3)</f>
        <v>39.888592755976262</v>
      </c>
      <c r="DI63" s="57">
        <f>IF(AU63&lt;0,0.01,AU63/Conversions!$B$3)</f>
        <v>39.888592755976262</v>
      </c>
      <c r="DJ63" s="57">
        <f>IF(AV63&lt;0,0.01,AV63/Conversions!$B$3)</f>
        <v>39.888592755976262</v>
      </c>
      <c r="DK63" s="57">
        <f>IF(AW63&lt;0,0.01,AW63/Conversions!$B$3)</f>
        <v>39.888592755976262</v>
      </c>
      <c r="DL63" s="57">
        <f>IF(AX63&lt;0,0.01,AX63/Conversions!$B$3)</f>
        <v>39.888592755976262</v>
      </c>
      <c r="DM63" s="57">
        <f>IF(AY63&lt;0,0.01,AY63/Conversions!$B$3)</f>
        <v>39.888592755976262</v>
      </c>
      <c r="DN63" s="57">
        <f>IF(AZ63&lt;0,0.01,AZ63/Conversions!$B$3)</f>
        <v>39.888592755976262</v>
      </c>
      <c r="DO63" s="57">
        <f>IF(BA63&lt;0,0.01,BA63/Conversions!$B$3)</f>
        <v>39.888592755976262</v>
      </c>
      <c r="DP63" s="57">
        <f>IF(BB63&lt;0,0.01,BB63/Conversions!$B$3)</f>
        <v>39.888592755976262</v>
      </c>
      <c r="DQ63" s="57">
        <f>IF(BC63&lt;0,0.01,BC63/Conversions!$B$3)</f>
        <v>39.888592755976262</v>
      </c>
      <c r="DR63" s="11">
        <v>5</v>
      </c>
    </row>
    <row r="64" spans="1:122">
      <c r="A64" s="21" t="s">
        <v>88</v>
      </c>
      <c r="B64" s="21" t="s">
        <v>50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82300.36049426916</v>
      </c>
      <c r="J64" s="20">
        <v>95851.042656351899</v>
      </c>
      <c r="K64" s="20">
        <v>110008.14852733977</v>
      </c>
      <c r="L64" s="20">
        <v>124771.67810723277</v>
      </c>
      <c r="M64" s="20">
        <v>140141.63139603098</v>
      </c>
      <c r="N64" s="20">
        <v>149873.28805798487</v>
      </c>
      <c r="O64" s="20">
        <v>159908.15657439138</v>
      </c>
      <c r="P64" s="20">
        <v>170246.23694525048</v>
      </c>
      <c r="Q64" s="20">
        <v>180887.52917056211</v>
      </c>
      <c r="R64" s="20">
        <v>191832.03325032635</v>
      </c>
      <c r="S64" s="20">
        <v>203079.74918454309</v>
      </c>
      <c r="T64" s="20">
        <v>214630.67697321239</v>
      </c>
      <c r="U64" s="20">
        <v>219178.85479000097</v>
      </c>
      <c r="V64" s="20">
        <v>223727.03260678961</v>
      </c>
      <c r="W64" s="20">
        <v>228275.21042357816</v>
      </c>
      <c r="X64" s="20">
        <v>232823.38824036674</v>
      </c>
      <c r="Y64" s="20">
        <v>237371.56605715529</v>
      </c>
      <c r="Z64" s="20">
        <v>241919.74387394389</v>
      </c>
      <c r="AA64" s="20">
        <v>246467.92169073244</v>
      </c>
      <c r="AB64" s="20">
        <v>251016.09950752099</v>
      </c>
      <c r="AD64" s="19">
        <v>510.32583269091015</v>
      </c>
      <c r="AE64" s="19">
        <v>510.32583269091015</v>
      </c>
      <c r="AF64" s="19">
        <v>510.32583269091015</v>
      </c>
      <c r="AG64" s="19">
        <v>510.32583269091015</v>
      </c>
      <c r="AH64" s="19">
        <v>510.32583269091015</v>
      </c>
      <c r="AI64" s="19">
        <v>510.32583269091015</v>
      </c>
      <c r="AJ64" s="19">
        <v>510.32583269091015</v>
      </c>
      <c r="AK64" s="19">
        <v>510.32583269091015</v>
      </c>
      <c r="AL64" s="19">
        <v>510.32583269091015</v>
      </c>
      <c r="AM64" s="19">
        <v>510.32583269091015</v>
      </c>
      <c r="AN64" s="19">
        <v>510.32583269091015</v>
      </c>
      <c r="AO64" s="19">
        <v>510.32583269091015</v>
      </c>
      <c r="AP64" s="19">
        <v>510.32583269091015</v>
      </c>
      <c r="AQ64" s="19">
        <v>510.32583269091015</v>
      </c>
      <c r="AR64" s="19">
        <v>510.32583269091015</v>
      </c>
      <c r="AS64" s="19">
        <v>510.32583269091015</v>
      </c>
      <c r="AT64" s="19">
        <v>510.32583269091015</v>
      </c>
      <c r="AU64" s="19">
        <v>510.32583269091015</v>
      </c>
      <c r="AV64" s="19">
        <v>510.32583269091015</v>
      </c>
      <c r="AW64" s="19">
        <v>510.32583269091015</v>
      </c>
      <c r="AX64" s="19">
        <v>510.32583269091015</v>
      </c>
      <c r="AY64" s="19">
        <v>510.32583269091015</v>
      </c>
      <c r="AZ64" s="19">
        <v>510.32583269091015</v>
      </c>
      <c r="BA64" s="19">
        <v>510.32583269091015</v>
      </c>
      <c r="BB64" s="19">
        <v>510.32583269091015</v>
      </c>
      <c r="BC64" s="19">
        <v>510.32583269091015</v>
      </c>
      <c r="BD64" s="27"/>
      <c r="BE64" s="11">
        <v>3</v>
      </c>
      <c r="BF64" s="104"/>
      <c r="BG64" s="95" t="str">
        <f>"ABIOGAS1"&amp;BE64</f>
        <v>ABIOGAS13</v>
      </c>
      <c r="BH64" s="95" t="str">
        <f t="shared" si="16"/>
        <v>Crops Anaerobic - Hi</v>
      </c>
      <c r="BI64" s="95" t="s">
        <v>5</v>
      </c>
      <c r="BJ64" s="95" t="s">
        <v>9</v>
      </c>
      <c r="BK64" s="95" t="s">
        <v>1</v>
      </c>
      <c r="BL64" s="96">
        <v>0</v>
      </c>
      <c r="BM64" s="96">
        <v>0</v>
      </c>
      <c r="BN64" s="96">
        <v>0</v>
      </c>
      <c r="BO64" s="96">
        <v>0</v>
      </c>
      <c r="BP64" s="96">
        <v>0</v>
      </c>
      <c r="BQ64" s="96">
        <v>0</v>
      </c>
      <c r="BR64" s="96">
        <v>0</v>
      </c>
      <c r="BS64" s="96">
        <v>0</v>
      </c>
      <c r="BT64" s="96">
        <v>0</v>
      </c>
      <c r="BU64" s="96">
        <v>0</v>
      </c>
      <c r="BV64" s="96">
        <v>0</v>
      </c>
      <c r="BW64" s="96">
        <v>0</v>
      </c>
      <c r="BX64" s="96">
        <v>0</v>
      </c>
      <c r="BY64" s="96">
        <v>0</v>
      </c>
      <c r="BZ64" s="96">
        <v>0</v>
      </c>
      <c r="CA64" s="96">
        <v>0</v>
      </c>
      <c r="CB64" s="96">
        <v>0</v>
      </c>
      <c r="CC64" s="96">
        <v>0</v>
      </c>
      <c r="CD64" s="96">
        <v>0</v>
      </c>
      <c r="CE64" s="96">
        <v>0</v>
      </c>
      <c r="CF64" s="96">
        <v>0</v>
      </c>
      <c r="CG64" s="96">
        <v>0</v>
      </c>
      <c r="CH64" s="96">
        <v>0</v>
      </c>
      <c r="CI64" s="96">
        <v>0</v>
      </c>
      <c r="CJ64" s="96">
        <v>0</v>
      </c>
      <c r="CK64" s="95">
        <v>5</v>
      </c>
      <c r="CL64" s="95"/>
      <c r="CM64" s="95"/>
      <c r="CN64" s="11" t="str">
        <f t="shared" si="13"/>
        <v>ABIOGAS13</v>
      </c>
      <c r="CO64" s="11" t="str">
        <f t="shared" si="14"/>
        <v>Crops Anaerobic - Hi</v>
      </c>
      <c r="CP64" t="s">
        <v>105</v>
      </c>
      <c r="CQ64" t="s">
        <v>128</v>
      </c>
      <c r="CR64" s="11" t="str">
        <f t="shared" si="15"/>
        <v>BIOGAS</v>
      </c>
      <c r="CS64" s="11" t="s">
        <v>103</v>
      </c>
      <c r="CT64" s="57">
        <f>IF(AF64&lt;0,0.01,AF64/Conversions!$B$3)</f>
        <v>12.18892310812339</v>
      </c>
      <c r="CU64" s="57">
        <f>IF(AG64&lt;0,0.01,AG64/Conversions!$B$3)</f>
        <v>12.18892310812339</v>
      </c>
      <c r="CV64" s="57">
        <f>IF(AH64&lt;0,0.01,AH64/Conversions!$B$3)</f>
        <v>12.18892310812339</v>
      </c>
      <c r="CW64" s="57">
        <f>IF(AI64&lt;0,0.01,AI64/Conversions!$B$3)</f>
        <v>12.18892310812339</v>
      </c>
      <c r="CX64" s="57">
        <f>IF(AJ64&lt;0,0.01,AJ64/Conversions!$B$3)</f>
        <v>12.18892310812339</v>
      </c>
      <c r="CY64" s="57">
        <f>IF(AK64&lt;0,0.01,AK64/Conversions!$B$3)</f>
        <v>12.18892310812339</v>
      </c>
      <c r="CZ64" s="57">
        <f>IF(AL64&lt;0,0.01,AL64/Conversions!$B$3)</f>
        <v>12.18892310812339</v>
      </c>
      <c r="DA64" s="57">
        <f>IF(AM64&lt;0,0.01,AM64/Conversions!$B$3)</f>
        <v>12.18892310812339</v>
      </c>
      <c r="DB64" s="57">
        <f>IF(AN64&lt;0,0.01,AN64/Conversions!$B$3)</f>
        <v>12.18892310812339</v>
      </c>
      <c r="DC64" s="57">
        <f>IF(AO64&lt;0,0.01,AO64/Conversions!$B$3)</f>
        <v>12.18892310812339</v>
      </c>
      <c r="DD64" s="57">
        <f>IF(AP64&lt;0,0.01,AP64/Conversions!$B$3)</f>
        <v>12.18892310812339</v>
      </c>
      <c r="DE64" s="57">
        <f>IF(AQ64&lt;0,0.01,AQ64/Conversions!$B$3)</f>
        <v>12.18892310812339</v>
      </c>
      <c r="DF64" s="57">
        <f>IF(AR64&lt;0,0.01,AR64/Conversions!$B$3)</f>
        <v>12.18892310812339</v>
      </c>
      <c r="DG64" s="57">
        <f>IF(AS64&lt;0,0.01,AS64/Conversions!$B$3)</f>
        <v>12.18892310812339</v>
      </c>
      <c r="DH64" s="57">
        <f>IF(AT64&lt;0,0.01,AT64/Conversions!$B$3)</f>
        <v>12.18892310812339</v>
      </c>
      <c r="DI64" s="57">
        <f>IF(AU64&lt;0,0.01,AU64/Conversions!$B$3)</f>
        <v>12.18892310812339</v>
      </c>
      <c r="DJ64" s="57">
        <f>IF(AV64&lt;0,0.01,AV64/Conversions!$B$3)</f>
        <v>12.18892310812339</v>
      </c>
      <c r="DK64" s="57">
        <f>IF(AW64&lt;0,0.01,AW64/Conversions!$B$3)</f>
        <v>12.18892310812339</v>
      </c>
      <c r="DL64" s="57">
        <f>IF(AX64&lt;0,0.01,AX64/Conversions!$B$3)</f>
        <v>12.18892310812339</v>
      </c>
      <c r="DM64" s="57">
        <f>IF(AY64&lt;0,0.01,AY64/Conversions!$B$3)</f>
        <v>12.18892310812339</v>
      </c>
      <c r="DN64" s="57">
        <f>IF(AZ64&lt;0,0.01,AZ64/Conversions!$B$3)</f>
        <v>12.18892310812339</v>
      </c>
      <c r="DO64" s="57">
        <f>IF(BA64&lt;0,0.01,BA64/Conversions!$B$3)</f>
        <v>12.18892310812339</v>
      </c>
      <c r="DP64" s="57">
        <f>IF(BB64&lt;0,0.01,BB64/Conversions!$B$3)</f>
        <v>12.18892310812339</v>
      </c>
      <c r="DQ64" s="57">
        <f>IF(BC64&lt;0,0.01,BC64/Conversions!$B$3)</f>
        <v>12.18892310812339</v>
      </c>
      <c r="DR64" s="11">
        <v>5</v>
      </c>
    </row>
    <row r="65" spans="1:122">
      <c r="A65" s="21" t="s">
        <v>89</v>
      </c>
      <c r="B65" s="21" t="s">
        <v>52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  <c r="U65" s="20">
        <v>0</v>
      </c>
      <c r="V65" s="20">
        <v>0</v>
      </c>
      <c r="W65" s="20">
        <v>0</v>
      </c>
      <c r="X65" s="20">
        <v>0</v>
      </c>
      <c r="Y65" s="20">
        <v>0</v>
      </c>
      <c r="Z65" s="20">
        <v>0</v>
      </c>
      <c r="AA65" s="20">
        <v>0</v>
      </c>
      <c r="AB65" s="20">
        <v>0</v>
      </c>
      <c r="AD65" s="19">
        <v>0</v>
      </c>
      <c r="AE65" s="19">
        <v>0</v>
      </c>
      <c r="AF65" s="19">
        <v>0</v>
      </c>
      <c r="AG65" s="19">
        <v>0</v>
      </c>
      <c r="AH65" s="19">
        <v>0</v>
      </c>
      <c r="AI65" s="19">
        <v>0</v>
      </c>
      <c r="AJ65" s="19">
        <v>0</v>
      </c>
      <c r="AK65" s="19">
        <v>0</v>
      </c>
      <c r="AL65" s="19">
        <v>0</v>
      </c>
      <c r="AM65" s="19">
        <v>0</v>
      </c>
      <c r="AN65" s="19">
        <v>0</v>
      </c>
      <c r="AO65" s="19">
        <v>0</v>
      </c>
      <c r="AP65" s="19">
        <v>0</v>
      </c>
      <c r="AQ65" s="19">
        <v>0</v>
      </c>
      <c r="AR65" s="19">
        <v>0</v>
      </c>
      <c r="AS65" s="19">
        <v>0</v>
      </c>
      <c r="AT65" s="19">
        <v>0</v>
      </c>
      <c r="AU65" s="19">
        <v>0</v>
      </c>
      <c r="AV65" s="19">
        <v>0</v>
      </c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>
        <v>0</v>
      </c>
      <c r="BC65" s="19">
        <v>0</v>
      </c>
      <c r="BD65" s="27"/>
      <c r="BE65" s="11" t="s">
        <v>108</v>
      </c>
      <c r="BF65" s="103"/>
      <c r="BG65" s="11" t="str">
        <f>"MINBIOINDF"&amp;BE65</f>
        <v>MINBIOINDF_S3</v>
      </c>
      <c r="BH65" s="11" t="str">
        <f t="shared" si="16"/>
        <v>Industrial Food - Hi</v>
      </c>
      <c r="BI65" s="11" t="s">
        <v>5</v>
      </c>
      <c r="BJ65" s="11" t="s">
        <v>11</v>
      </c>
      <c r="BK65" s="11" t="s">
        <v>1</v>
      </c>
      <c r="BL65" s="57">
        <f>E65/1000*Conversions!$B$2</f>
        <v>0</v>
      </c>
      <c r="BM65" s="57">
        <f>F65/1000*Conversions!$B$2</f>
        <v>0</v>
      </c>
      <c r="BN65" s="57">
        <f>G65/1000*Conversions!$B$2</f>
        <v>0</v>
      </c>
      <c r="BO65" s="57">
        <f>H65/1000*Conversions!$B$2</f>
        <v>0</v>
      </c>
      <c r="BP65" s="57">
        <f>I65/1000*Conversions!$B$2</f>
        <v>0</v>
      </c>
      <c r="BQ65" s="57">
        <f>J65/1000*Conversions!$B$2</f>
        <v>0</v>
      </c>
      <c r="BR65" s="57">
        <f>K65/1000*Conversions!$B$2</f>
        <v>0</v>
      </c>
      <c r="BS65" s="57">
        <f>L65/1000*Conversions!$B$2</f>
        <v>0</v>
      </c>
      <c r="BT65" s="92">
        <v>0</v>
      </c>
      <c r="BU65" s="92">
        <v>0</v>
      </c>
      <c r="BV65" s="92">
        <v>0</v>
      </c>
      <c r="BW65" s="92">
        <v>0</v>
      </c>
      <c r="BX65" s="92">
        <v>0</v>
      </c>
      <c r="BY65" s="92">
        <v>0</v>
      </c>
      <c r="BZ65" s="92">
        <v>0</v>
      </c>
      <c r="CA65" s="92">
        <v>0</v>
      </c>
      <c r="CB65" s="92">
        <v>0</v>
      </c>
      <c r="CC65" s="92">
        <v>0</v>
      </c>
      <c r="CD65" s="92">
        <v>0</v>
      </c>
      <c r="CE65" s="92">
        <v>0</v>
      </c>
      <c r="CF65" s="92">
        <v>0</v>
      </c>
      <c r="CG65" s="92">
        <v>0</v>
      </c>
      <c r="CH65" s="92">
        <v>0</v>
      </c>
      <c r="CI65" s="92">
        <v>0</v>
      </c>
      <c r="CJ65" s="92">
        <v>0</v>
      </c>
      <c r="CK65" s="93">
        <v>5</v>
      </c>
      <c r="CL65" s="93"/>
      <c r="CM65" s="93"/>
      <c r="CN65" s="11" t="str">
        <f t="shared" si="13"/>
        <v>MINBIOINDF_S3</v>
      </c>
      <c r="CO65" s="11" t="str">
        <f t="shared" si="14"/>
        <v>Industrial Food - Hi</v>
      </c>
      <c r="CP65" t="s">
        <v>6</v>
      </c>
      <c r="CQ65" t="s">
        <v>128</v>
      </c>
      <c r="CR65" s="11" t="str">
        <f t="shared" si="15"/>
        <v>BIOSLU</v>
      </c>
      <c r="CS65" s="11" t="s">
        <v>103</v>
      </c>
      <c r="CT65" s="57">
        <f>IF(AF65&lt;0,0.01,AF65/Conversions!$B$3)</f>
        <v>0</v>
      </c>
      <c r="CU65" s="57">
        <f>IF(AG65&lt;0,0.01,AG65/Conversions!$B$3)</f>
        <v>0</v>
      </c>
      <c r="CV65" s="57">
        <f>IF(AH65&lt;0,0.01,AH65/Conversions!$B$3)</f>
        <v>0</v>
      </c>
      <c r="CW65" s="57">
        <f>IF(AI65&lt;0,0.01,AI65/Conversions!$B$3)</f>
        <v>0</v>
      </c>
      <c r="CX65" s="57">
        <f>IF(AJ65&lt;0,0.01,AJ65/Conversions!$B$3)</f>
        <v>0</v>
      </c>
      <c r="CY65" s="57">
        <f>IF(AK65&lt;0,0.01,AK65/Conversions!$B$3)</f>
        <v>0</v>
      </c>
      <c r="CZ65" s="57">
        <f>IF(AL65&lt;0,0.01,AL65/Conversions!$B$3)</f>
        <v>0</v>
      </c>
      <c r="DA65" s="57">
        <f>IF(AM65&lt;0,0.01,AM65/Conversions!$B$3)</f>
        <v>0</v>
      </c>
      <c r="DB65" s="57">
        <f>IF(AN65&lt;0,0.01,AN65/Conversions!$B$3)</f>
        <v>0</v>
      </c>
      <c r="DC65" s="57">
        <f>IF(AO65&lt;0,0.01,AO65/Conversions!$B$3)</f>
        <v>0</v>
      </c>
      <c r="DD65" s="57">
        <f>IF(AP65&lt;0,0.01,AP65/Conversions!$B$3)</f>
        <v>0</v>
      </c>
      <c r="DE65" s="57">
        <f>IF(AQ65&lt;0,0.01,AQ65/Conversions!$B$3)</f>
        <v>0</v>
      </c>
      <c r="DF65" s="57">
        <f>IF(AR65&lt;0,0.01,AR65/Conversions!$B$3)</f>
        <v>0</v>
      </c>
      <c r="DG65" s="57">
        <f>IF(AS65&lt;0,0.01,AS65/Conversions!$B$3)</f>
        <v>0</v>
      </c>
      <c r="DH65" s="57">
        <f>IF(AT65&lt;0,0.01,AT65/Conversions!$B$3)</f>
        <v>0</v>
      </c>
      <c r="DI65" s="57">
        <f>IF(AU65&lt;0,0.01,AU65/Conversions!$B$3)</f>
        <v>0</v>
      </c>
      <c r="DJ65" s="57">
        <f>IF(AV65&lt;0,0.01,AV65/Conversions!$B$3)</f>
        <v>0</v>
      </c>
      <c r="DK65" s="57">
        <f>IF(AW65&lt;0,0.01,AW65/Conversions!$B$3)</f>
        <v>0</v>
      </c>
      <c r="DL65" s="57">
        <f>IF(AX65&lt;0,0.01,AX65/Conversions!$B$3)</f>
        <v>0</v>
      </c>
      <c r="DM65" s="57">
        <f>IF(AY65&lt;0,0.01,AY65/Conversions!$B$3)</f>
        <v>0</v>
      </c>
      <c r="DN65" s="57">
        <f>IF(AZ65&lt;0,0.01,AZ65/Conversions!$B$3)</f>
        <v>0</v>
      </c>
      <c r="DO65" s="57">
        <f>IF(BA65&lt;0,0.01,BA65/Conversions!$B$3)</f>
        <v>0</v>
      </c>
      <c r="DP65" s="57">
        <f>IF(BB65&lt;0,0.01,BB65/Conversions!$B$3)</f>
        <v>0</v>
      </c>
      <c r="DQ65" s="57">
        <f>IF(BC65&lt;0,0.01,BC65/Conversions!$B$3)</f>
        <v>0</v>
      </c>
      <c r="DR65" s="11">
        <v>5</v>
      </c>
    </row>
    <row r="66" spans="1:122" ht="15" thickBo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6"/>
    </row>
    <row r="67" spans="1:122">
      <c r="CJ67" s="58">
        <f>SUM(CJ6:CJ21,CJ28:CJ43,CJ50:CJ65)</f>
        <v>66.410000000000011</v>
      </c>
      <c r="CK67" s="11" t="s">
        <v>1</v>
      </c>
    </row>
    <row r="68" spans="1:122">
      <c r="AB68" s="15">
        <f>SUM(AB6:AB21,AB28:AB43,AB50:AB65)</f>
        <v>2829139.6648809365</v>
      </c>
      <c r="BC68" s="15"/>
      <c r="CJ68" s="58">
        <f>CJ67*1000/Conversions!$B$2</f>
        <v>1586175.5995032007</v>
      </c>
      <c r="CK68" s="11" t="s">
        <v>19</v>
      </c>
    </row>
  </sheetData>
  <mergeCells count="6">
    <mergeCell ref="C2:AB2"/>
    <mergeCell ref="AD2:BC2"/>
    <mergeCell ref="C24:AB24"/>
    <mergeCell ref="AD24:BC24"/>
    <mergeCell ref="C46:AB46"/>
    <mergeCell ref="AD46:BC46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88A18-D276-4018-AAE4-A417B47D48BA}">
  <dimension ref="A2:AF37"/>
  <sheetViews>
    <sheetView zoomScale="80" zoomScaleNormal="80" workbookViewId="0">
      <selection activeCell="G19" sqref="G19:N19"/>
    </sheetView>
  </sheetViews>
  <sheetFormatPr defaultRowHeight="14.5"/>
  <cols>
    <col min="2" max="2" width="15.6328125" customWidth="1"/>
  </cols>
  <sheetData>
    <row r="2" spans="1:32">
      <c r="A2" s="126" t="s">
        <v>206</v>
      </c>
      <c r="B2" t="s">
        <v>203</v>
      </c>
    </row>
    <row r="3" spans="1:32">
      <c r="B3" t="s">
        <v>204</v>
      </c>
    </row>
    <row r="4" spans="1:32">
      <c r="B4" t="s">
        <v>205</v>
      </c>
    </row>
    <row r="9" spans="1:32">
      <c r="C9" s="2" t="s">
        <v>213</v>
      </c>
    </row>
    <row r="10" spans="1:32">
      <c r="B10" s="2" t="s">
        <v>109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>
      <c r="B11" s="2" t="s">
        <v>4</v>
      </c>
      <c r="C11" s="2" t="s">
        <v>91</v>
      </c>
      <c r="D11" s="2" t="s">
        <v>3</v>
      </c>
      <c r="E11" s="2" t="s">
        <v>97</v>
      </c>
      <c r="F11" s="2" t="s">
        <v>92</v>
      </c>
      <c r="G11" s="2">
        <v>2012</v>
      </c>
      <c r="H11" s="2">
        <v>2013</v>
      </c>
      <c r="I11" s="2">
        <v>2014</v>
      </c>
      <c r="J11" s="2">
        <v>2015</v>
      </c>
      <c r="K11" s="2">
        <v>2016</v>
      </c>
      <c r="L11" s="2">
        <v>2017</v>
      </c>
      <c r="M11" s="2">
        <v>2018</v>
      </c>
      <c r="N11" s="2">
        <v>2019</v>
      </c>
      <c r="O11" s="2">
        <v>2020</v>
      </c>
      <c r="P11" s="2">
        <v>2021</v>
      </c>
      <c r="Q11" s="2">
        <v>2022</v>
      </c>
      <c r="R11" s="2">
        <v>2023</v>
      </c>
      <c r="S11" s="2">
        <v>2024</v>
      </c>
      <c r="T11" s="2">
        <v>2025</v>
      </c>
      <c r="U11" s="2">
        <v>2026</v>
      </c>
      <c r="V11" s="2">
        <v>2027</v>
      </c>
      <c r="W11" s="2">
        <v>2028</v>
      </c>
      <c r="X11" s="2">
        <v>2029</v>
      </c>
      <c r="Y11" s="2">
        <v>2030</v>
      </c>
      <c r="Z11" s="2">
        <v>2031</v>
      </c>
      <c r="AA11" s="2">
        <v>2032</v>
      </c>
      <c r="AB11" s="2">
        <v>2033</v>
      </c>
      <c r="AC11" s="2">
        <v>2034</v>
      </c>
      <c r="AD11" s="2">
        <v>2035</v>
      </c>
      <c r="AE11" s="2">
        <v>2050</v>
      </c>
      <c r="AF11" s="2">
        <v>0</v>
      </c>
    </row>
    <row r="12" spans="1:32">
      <c r="B12" t="s">
        <v>207</v>
      </c>
      <c r="C12" t="s">
        <v>40</v>
      </c>
      <c r="D12" t="s">
        <v>5</v>
      </c>
      <c r="E12" t="s">
        <v>11</v>
      </c>
      <c r="F12" t="s">
        <v>1</v>
      </c>
      <c r="G12">
        <v>3.5734014261880179E-2</v>
      </c>
      <c r="H12">
        <v>3.653847051592099E-2</v>
      </c>
      <c r="I12">
        <v>3.7342926769961808E-2</v>
      </c>
      <c r="J12">
        <v>3.8147383024002633E-2</v>
      </c>
      <c r="K12">
        <v>3.9340429378173593E-2</v>
      </c>
      <c r="L12">
        <v>3.9715467468391434E-2</v>
      </c>
      <c r="M12">
        <v>4.041846627026701E-2</v>
      </c>
      <c r="N12">
        <v>4.1361808817856428E-2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5</v>
      </c>
    </row>
    <row r="13" spans="1:32">
      <c r="B13" t="s">
        <v>208</v>
      </c>
      <c r="C13" t="s">
        <v>42</v>
      </c>
      <c r="D13" t="s">
        <v>5</v>
      </c>
      <c r="E13" t="s">
        <v>11</v>
      </c>
      <c r="F13" t="s">
        <v>1</v>
      </c>
      <c r="G13">
        <v>1.0116136595718053</v>
      </c>
      <c r="H13">
        <v>1.0031574436426196</v>
      </c>
      <c r="I13">
        <v>0.99470122771343361</v>
      </c>
      <c r="J13">
        <v>0.98624501178424795</v>
      </c>
      <c r="K13">
        <v>0.98757802568952668</v>
      </c>
      <c r="L13">
        <v>0.99506234601098886</v>
      </c>
      <c r="M13">
        <v>1.000844401595776</v>
      </c>
      <c r="N13">
        <v>1.0047598163854181</v>
      </c>
      <c r="O13">
        <v>1.0073810900289761</v>
      </c>
      <c r="P13">
        <v>1.0089833717998424</v>
      </c>
      <c r="Q13">
        <v>1.0097470025800646</v>
      </c>
      <c r="R13">
        <v>1.8216000000000001</v>
      </c>
      <c r="S13">
        <v>1.8216000000000001</v>
      </c>
      <c r="T13">
        <v>1.8216000000000001</v>
      </c>
      <c r="Y13">
        <v>1.8756000000000002</v>
      </c>
      <c r="AD13">
        <v>1.8756000000000002</v>
      </c>
      <c r="AE13">
        <v>1.8756000000000002</v>
      </c>
      <c r="AF13">
        <v>5</v>
      </c>
    </row>
    <row r="14" spans="1:32">
      <c r="B14" t="s">
        <v>209</v>
      </c>
      <c r="C14" t="s">
        <v>63</v>
      </c>
      <c r="D14" t="s">
        <v>5</v>
      </c>
      <c r="E14" t="s">
        <v>11</v>
      </c>
      <c r="F14" t="s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5</v>
      </c>
    </row>
    <row r="15" spans="1:32">
      <c r="B15" t="s">
        <v>210</v>
      </c>
      <c r="C15" t="s">
        <v>64</v>
      </c>
      <c r="D15" t="s">
        <v>5</v>
      </c>
      <c r="E15" t="s">
        <v>11</v>
      </c>
      <c r="F15" t="s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5</v>
      </c>
    </row>
    <row r="16" spans="1:32">
      <c r="B16" t="s">
        <v>211</v>
      </c>
      <c r="C16" t="s">
        <v>81</v>
      </c>
      <c r="D16" t="s">
        <v>5</v>
      </c>
      <c r="E16" t="s">
        <v>11</v>
      </c>
      <c r="F16" t="s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5</v>
      </c>
    </row>
    <row r="17" spans="1:32">
      <c r="B17" t="s">
        <v>212</v>
      </c>
      <c r="C17" t="s">
        <v>82</v>
      </c>
      <c r="D17" t="s">
        <v>5</v>
      </c>
      <c r="E17" t="s">
        <v>11</v>
      </c>
      <c r="F17" t="s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5</v>
      </c>
    </row>
    <row r="19" spans="1:32">
      <c r="A19" t="s">
        <v>215</v>
      </c>
      <c r="B19" t="s">
        <v>41</v>
      </c>
      <c r="G19">
        <f>AVERAGE(G12,G14,G16)</f>
        <v>1.1911338087293393E-2</v>
      </c>
      <c r="H19">
        <f t="shared" ref="H19:AE19" si="0">AVERAGE(H12,H14,H16)</f>
        <v>1.2179490171973664E-2</v>
      </c>
      <c r="I19">
        <f t="shared" si="0"/>
        <v>1.2447642256653936E-2</v>
      </c>
      <c r="J19">
        <f t="shared" si="0"/>
        <v>1.2715794341334212E-2</v>
      </c>
      <c r="K19">
        <f t="shared" si="0"/>
        <v>1.3113476459391198E-2</v>
      </c>
      <c r="L19">
        <f t="shared" si="0"/>
        <v>1.3238489156130477E-2</v>
      </c>
      <c r="M19">
        <f t="shared" si="0"/>
        <v>1.3472822090089003E-2</v>
      </c>
      <c r="N19">
        <f t="shared" si="0"/>
        <v>1.3787269605952142E-2</v>
      </c>
      <c r="O19">
        <f t="shared" si="0"/>
        <v>0</v>
      </c>
      <c r="P19">
        <f t="shared" si="0"/>
        <v>0</v>
      </c>
      <c r="Q19">
        <f t="shared" si="0"/>
        <v>0</v>
      </c>
      <c r="R19">
        <f t="shared" si="0"/>
        <v>0</v>
      </c>
      <c r="S19">
        <f t="shared" si="0"/>
        <v>0</v>
      </c>
      <c r="T19">
        <f t="shared" si="0"/>
        <v>0</v>
      </c>
      <c r="U19">
        <f t="shared" si="0"/>
        <v>0</v>
      </c>
      <c r="V19">
        <f t="shared" si="0"/>
        <v>0</v>
      </c>
      <c r="W19">
        <f t="shared" si="0"/>
        <v>0</v>
      </c>
      <c r="X19">
        <f t="shared" si="0"/>
        <v>0</v>
      </c>
      <c r="Y19">
        <f t="shared" si="0"/>
        <v>0</v>
      </c>
      <c r="Z19">
        <f t="shared" si="0"/>
        <v>0</v>
      </c>
      <c r="AA19">
        <f t="shared" si="0"/>
        <v>0</v>
      </c>
      <c r="AB19">
        <f t="shared" si="0"/>
        <v>0</v>
      </c>
      <c r="AC19">
        <f t="shared" si="0"/>
        <v>0</v>
      </c>
      <c r="AD19">
        <f t="shared" si="0"/>
        <v>0</v>
      </c>
      <c r="AE19">
        <f t="shared" si="0"/>
        <v>0</v>
      </c>
    </row>
    <row r="20" spans="1:32">
      <c r="B20" t="s">
        <v>43</v>
      </c>
      <c r="G20">
        <f>AVERAGE(G13,G15,G17)</f>
        <v>0.33720455319060177</v>
      </c>
      <c r="H20">
        <f t="shared" ref="H20:AE20" si="1">AVERAGE(H13,H15,H17)</f>
        <v>0.33438581454753985</v>
      </c>
      <c r="I20">
        <f t="shared" si="1"/>
        <v>0.33156707590447787</v>
      </c>
      <c r="J20">
        <f t="shared" si="1"/>
        <v>0.328748337261416</v>
      </c>
      <c r="K20">
        <f t="shared" si="1"/>
        <v>0.32919267522984225</v>
      </c>
      <c r="L20">
        <f t="shared" si="1"/>
        <v>0.33168744867032962</v>
      </c>
      <c r="M20">
        <f t="shared" si="1"/>
        <v>0.33361480053192533</v>
      </c>
      <c r="N20">
        <f t="shared" si="1"/>
        <v>0.33491993879513937</v>
      </c>
      <c r="O20">
        <f t="shared" si="1"/>
        <v>0.33579369667632536</v>
      </c>
      <c r="P20">
        <f t="shared" si="1"/>
        <v>0.3363277905999475</v>
      </c>
      <c r="Q20">
        <f t="shared" si="1"/>
        <v>0.33658233419335487</v>
      </c>
      <c r="R20">
        <f t="shared" si="1"/>
        <v>0.60720000000000007</v>
      </c>
      <c r="S20">
        <f t="shared" si="1"/>
        <v>0.60720000000000007</v>
      </c>
      <c r="T20">
        <f t="shared" si="1"/>
        <v>0.60720000000000007</v>
      </c>
      <c r="U20">
        <f t="shared" si="1"/>
        <v>0</v>
      </c>
      <c r="V20">
        <f t="shared" si="1"/>
        <v>0</v>
      </c>
      <c r="W20">
        <f t="shared" si="1"/>
        <v>0</v>
      </c>
      <c r="X20">
        <f t="shared" si="1"/>
        <v>0</v>
      </c>
      <c r="Y20">
        <f t="shared" si="1"/>
        <v>0.62520000000000009</v>
      </c>
      <c r="Z20">
        <f t="shared" si="1"/>
        <v>0</v>
      </c>
      <c r="AA20">
        <f t="shared" si="1"/>
        <v>0</v>
      </c>
      <c r="AB20">
        <f t="shared" si="1"/>
        <v>0</v>
      </c>
      <c r="AC20">
        <f t="shared" si="1"/>
        <v>0</v>
      </c>
      <c r="AD20">
        <f t="shared" si="1"/>
        <v>0.62520000000000009</v>
      </c>
      <c r="AE20">
        <f t="shared" si="1"/>
        <v>0.62520000000000009</v>
      </c>
    </row>
    <row r="21" spans="1:32">
      <c r="C21" s="2" t="s">
        <v>214</v>
      </c>
      <c r="D21" s="2"/>
    </row>
    <row r="22" spans="1:32">
      <c r="B22" s="2" t="s">
        <v>109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>
      <c r="B23" s="2" t="s">
        <v>4</v>
      </c>
      <c r="C23" s="2" t="s">
        <v>91</v>
      </c>
      <c r="D23" s="2" t="s">
        <v>3</v>
      </c>
      <c r="E23" s="2" t="s">
        <v>104</v>
      </c>
      <c r="F23" s="2" t="s">
        <v>97</v>
      </c>
      <c r="G23" s="2" t="s">
        <v>92</v>
      </c>
      <c r="H23" s="2">
        <v>2012</v>
      </c>
      <c r="I23" s="2">
        <v>2013</v>
      </c>
      <c r="J23" s="2">
        <v>2014</v>
      </c>
      <c r="K23" s="2">
        <v>2015</v>
      </c>
      <c r="L23" s="2">
        <v>2016</v>
      </c>
      <c r="M23" s="2">
        <v>2017</v>
      </c>
      <c r="N23" s="2">
        <v>2018</v>
      </c>
      <c r="O23" s="2">
        <v>2019</v>
      </c>
      <c r="P23" s="2">
        <v>2020</v>
      </c>
      <c r="Q23" s="2">
        <v>2021</v>
      </c>
      <c r="R23" s="2">
        <v>2022</v>
      </c>
      <c r="S23" s="2">
        <v>2023</v>
      </c>
      <c r="T23" s="2">
        <v>2024</v>
      </c>
      <c r="U23" s="2">
        <v>2025</v>
      </c>
      <c r="V23" s="2">
        <v>2026</v>
      </c>
      <c r="W23" s="2">
        <v>2027</v>
      </c>
      <c r="X23" s="2">
        <v>2028</v>
      </c>
      <c r="Y23" s="2">
        <v>2029</v>
      </c>
      <c r="Z23" s="2">
        <v>2030</v>
      </c>
      <c r="AA23" s="2">
        <v>2031</v>
      </c>
      <c r="AB23" s="2">
        <v>2032</v>
      </c>
      <c r="AC23" s="2">
        <v>2033</v>
      </c>
      <c r="AD23" s="2">
        <v>2034</v>
      </c>
      <c r="AE23" s="2">
        <v>2035</v>
      </c>
      <c r="AF23" s="2">
        <v>0</v>
      </c>
    </row>
    <row r="24" spans="1:32">
      <c r="B24" s="127" t="s">
        <v>207</v>
      </c>
      <c r="C24" s="127" t="s">
        <v>40</v>
      </c>
      <c r="D24" s="127" t="s">
        <v>6</v>
      </c>
      <c r="E24" s="127" t="s">
        <v>128</v>
      </c>
      <c r="F24" s="127" t="s">
        <v>11</v>
      </c>
      <c r="G24" s="127" t="s">
        <v>103</v>
      </c>
      <c r="H24" s="127">
        <v>0</v>
      </c>
      <c r="I24" s="127">
        <v>0</v>
      </c>
      <c r="J24" s="127">
        <v>0</v>
      </c>
      <c r="K24" s="127">
        <v>0</v>
      </c>
      <c r="L24" s="127">
        <v>0</v>
      </c>
      <c r="M24" s="127">
        <v>0</v>
      </c>
      <c r="N24" s="127">
        <v>0</v>
      </c>
      <c r="O24" s="127">
        <v>0</v>
      </c>
      <c r="P24" s="127">
        <v>0</v>
      </c>
      <c r="Q24" s="127">
        <v>0</v>
      </c>
      <c r="R24" s="127">
        <v>0</v>
      </c>
      <c r="S24" s="127">
        <v>0</v>
      </c>
      <c r="T24" s="127">
        <v>0</v>
      </c>
      <c r="U24" s="127">
        <v>0</v>
      </c>
      <c r="V24" s="127">
        <v>0</v>
      </c>
      <c r="W24" s="127">
        <v>0</v>
      </c>
      <c r="X24" s="127">
        <v>0</v>
      </c>
      <c r="Y24" s="127">
        <v>0</v>
      </c>
      <c r="Z24" s="127">
        <v>0</v>
      </c>
      <c r="AA24" s="127">
        <v>0</v>
      </c>
      <c r="AB24" s="127">
        <v>0</v>
      </c>
      <c r="AC24" s="127">
        <v>0</v>
      </c>
      <c r="AD24" s="127">
        <v>0</v>
      </c>
      <c r="AE24" s="127">
        <v>0</v>
      </c>
      <c r="AF24" s="127">
        <v>5</v>
      </c>
    </row>
    <row r="25" spans="1:32">
      <c r="B25" s="127" t="s">
        <v>208</v>
      </c>
      <c r="C25" s="127" t="s">
        <v>42</v>
      </c>
      <c r="D25" s="127" t="s">
        <v>6</v>
      </c>
      <c r="E25" s="127" t="s">
        <v>128</v>
      </c>
      <c r="F25" s="127" t="s">
        <v>11</v>
      </c>
      <c r="G25" s="127" t="s">
        <v>103</v>
      </c>
      <c r="H25" s="127">
        <v>0</v>
      </c>
      <c r="I25" s="127">
        <v>0</v>
      </c>
      <c r="J25" s="127">
        <v>0</v>
      </c>
      <c r="K25" s="127">
        <v>0</v>
      </c>
      <c r="L25" s="127">
        <v>0</v>
      </c>
      <c r="M25" s="127">
        <v>0</v>
      </c>
      <c r="N25" s="127">
        <v>0</v>
      </c>
      <c r="O25" s="127">
        <v>0</v>
      </c>
      <c r="P25" s="127">
        <v>0</v>
      </c>
      <c r="Q25" s="127">
        <v>0</v>
      </c>
      <c r="R25" s="127">
        <v>0</v>
      </c>
      <c r="S25" s="127">
        <v>0</v>
      </c>
      <c r="T25" s="127">
        <v>0</v>
      </c>
      <c r="U25" s="127">
        <v>0</v>
      </c>
      <c r="V25" s="127">
        <v>0</v>
      </c>
      <c r="W25" s="127">
        <v>0</v>
      </c>
      <c r="X25" s="127">
        <v>0</v>
      </c>
      <c r="Y25" s="127">
        <v>0</v>
      </c>
      <c r="Z25" s="127">
        <v>0</v>
      </c>
      <c r="AA25" s="127">
        <v>0</v>
      </c>
      <c r="AB25" s="127">
        <v>0</v>
      </c>
      <c r="AC25" s="127">
        <v>0</v>
      </c>
      <c r="AD25" s="127">
        <v>0</v>
      </c>
      <c r="AE25" s="127">
        <v>0</v>
      </c>
      <c r="AF25" s="127">
        <v>5</v>
      </c>
    </row>
    <row r="26" spans="1:32">
      <c r="B26" s="127" t="s">
        <v>209</v>
      </c>
      <c r="C26" s="127" t="s">
        <v>63</v>
      </c>
      <c r="D26" s="127" t="s">
        <v>6</v>
      </c>
      <c r="E26" s="127" t="s">
        <v>128</v>
      </c>
      <c r="F26" s="127" t="s">
        <v>11</v>
      </c>
      <c r="G26" s="127" t="s">
        <v>103</v>
      </c>
      <c r="H26" s="127">
        <v>4.3634210960160331</v>
      </c>
      <c r="I26" s="127">
        <v>4.363421096016034</v>
      </c>
      <c r="J26" s="127">
        <v>4.3634210960160331</v>
      </c>
      <c r="K26" s="127">
        <v>4.3634210960160322</v>
      </c>
      <c r="L26" s="127">
        <v>4.3634210960160331</v>
      </c>
      <c r="M26" s="127">
        <v>4.3634210960160331</v>
      </c>
      <c r="N26" s="127">
        <v>4.3634210960160322</v>
      </c>
      <c r="O26" s="127">
        <v>4.3634210960160322</v>
      </c>
      <c r="P26" s="127">
        <v>4.3634210960160322</v>
      </c>
      <c r="Q26" s="127">
        <v>4.3634210960160331</v>
      </c>
      <c r="R26" s="127">
        <v>4.3634210960160331</v>
      </c>
      <c r="S26" s="127">
        <v>4.9533246244159637</v>
      </c>
      <c r="T26" s="127">
        <v>4.3634210960160331</v>
      </c>
      <c r="U26" s="127">
        <v>4.3634210960160322</v>
      </c>
      <c r="V26" s="127">
        <v>4.3634210960160322</v>
      </c>
      <c r="W26" s="127">
        <v>4.3634210960160331</v>
      </c>
      <c r="X26" s="127">
        <v>4.3634210960160331</v>
      </c>
      <c r="Y26" s="127">
        <v>4.3634210960160322</v>
      </c>
      <c r="Z26" s="127">
        <v>4.3634210960160322</v>
      </c>
      <c r="AA26" s="127">
        <v>4.3634210960160331</v>
      </c>
      <c r="AB26" s="127">
        <v>4.3634210960160322</v>
      </c>
      <c r="AC26" s="127">
        <v>4.3634210960160322</v>
      </c>
      <c r="AD26" s="127">
        <v>4.3634210960160331</v>
      </c>
      <c r="AE26" s="127">
        <v>4.3634210960160313</v>
      </c>
      <c r="AF26" s="127">
        <v>5</v>
      </c>
    </row>
    <row r="27" spans="1:32">
      <c r="B27" s="127" t="s">
        <v>210</v>
      </c>
      <c r="C27" s="127" t="s">
        <v>64</v>
      </c>
      <c r="D27" s="127" t="s">
        <v>6</v>
      </c>
      <c r="E27" s="127" t="s">
        <v>128</v>
      </c>
      <c r="F27" s="127" t="s">
        <v>11</v>
      </c>
      <c r="G27" s="127" t="s">
        <v>103</v>
      </c>
      <c r="H27" s="127">
        <v>4.137169631778165</v>
      </c>
      <c r="I27" s="127">
        <v>4.1371696317781641</v>
      </c>
      <c r="J27" s="127">
        <v>4.137169631778165</v>
      </c>
      <c r="K27" s="127">
        <v>4.1371696317781632</v>
      </c>
      <c r="L27" s="127">
        <v>4.137169631778165</v>
      </c>
      <c r="M27" s="127">
        <v>4.1371696317781641</v>
      </c>
      <c r="N27" s="127">
        <v>4.1371696317781632</v>
      </c>
      <c r="O27" s="127">
        <v>4.1371696317781641</v>
      </c>
      <c r="P27" s="127">
        <v>4.137169631778165</v>
      </c>
      <c r="Q27" s="127">
        <v>4.1371696317781641</v>
      </c>
      <c r="R27" s="127">
        <v>4.137169631778165</v>
      </c>
      <c r="S27" s="127">
        <v>4.137169631778165</v>
      </c>
      <c r="T27" s="127">
        <v>4.1371696317781632</v>
      </c>
      <c r="U27" s="127">
        <v>4.1371696317781641</v>
      </c>
      <c r="V27" s="127">
        <v>4.137169631778165</v>
      </c>
      <c r="W27" s="127">
        <v>4.1371696317781632</v>
      </c>
      <c r="X27" s="127">
        <v>4.1371696317781632</v>
      </c>
      <c r="Y27" s="127">
        <v>4.137169631778165</v>
      </c>
      <c r="Z27" s="127">
        <v>4.1371696317781641</v>
      </c>
      <c r="AA27" s="127">
        <v>4.1371696317781641</v>
      </c>
      <c r="AB27" s="127">
        <v>4.1371696317781641</v>
      </c>
      <c r="AC27" s="127">
        <v>4.137169631778165</v>
      </c>
      <c r="AD27" s="127">
        <v>4.1371696317781641</v>
      </c>
      <c r="AE27" s="127">
        <v>4.1371696317781641</v>
      </c>
      <c r="AF27" s="127">
        <v>5</v>
      </c>
    </row>
    <row r="28" spans="1:32">
      <c r="B28" s="127" t="s">
        <v>211</v>
      </c>
      <c r="C28" s="127" t="s">
        <v>81</v>
      </c>
      <c r="D28" s="127" t="s">
        <v>6</v>
      </c>
      <c r="E28" s="127" t="s">
        <v>128</v>
      </c>
      <c r="F28" s="127" t="s">
        <v>11</v>
      </c>
      <c r="G28" s="127" t="s">
        <v>103</v>
      </c>
      <c r="H28" s="127">
        <v>9.4344239913860175</v>
      </c>
      <c r="I28" s="127">
        <v>9.4344239913860193</v>
      </c>
      <c r="J28" s="127">
        <v>9.4344239913860175</v>
      </c>
      <c r="K28" s="127">
        <v>9.4344239913860157</v>
      </c>
      <c r="L28" s="127">
        <v>9.4344239913860157</v>
      </c>
      <c r="M28" s="127">
        <v>9.4344239913860157</v>
      </c>
      <c r="N28" s="127">
        <v>9.434423991386014</v>
      </c>
      <c r="O28" s="127">
        <v>9.434423991386014</v>
      </c>
      <c r="P28" s="127">
        <v>9.4344239913860157</v>
      </c>
      <c r="Q28" s="127">
        <v>9.4344239913860175</v>
      </c>
      <c r="R28" s="127">
        <v>9.4344239913860175</v>
      </c>
      <c r="S28" s="127">
        <v>10.709891079818298</v>
      </c>
      <c r="T28" s="127">
        <v>9.4344239913860157</v>
      </c>
      <c r="U28" s="127">
        <v>9.4344239913860157</v>
      </c>
      <c r="V28" s="127">
        <v>9.434423991386014</v>
      </c>
      <c r="W28" s="127">
        <v>9.4344239913860175</v>
      </c>
      <c r="X28" s="127">
        <v>9.4344239913860175</v>
      </c>
      <c r="Y28" s="127">
        <v>9.4344239913860157</v>
      </c>
      <c r="Z28" s="127">
        <v>9.4344239913860157</v>
      </c>
      <c r="AA28" s="127">
        <v>9.4344239913860175</v>
      </c>
      <c r="AB28" s="127">
        <v>9.434423991386014</v>
      </c>
      <c r="AC28" s="127">
        <v>9.434423991386014</v>
      </c>
      <c r="AD28" s="127">
        <v>9.4344239913860157</v>
      </c>
      <c r="AE28" s="127">
        <v>9.434423991386014</v>
      </c>
      <c r="AF28" s="127">
        <v>5</v>
      </c>
    </row>
    <row r="29" spans="1:32">
      <c r="B29" s="127" t="s">
        <v>212</v>
      </c>
      <c r="C29" s="127" t="s">
        <v>82</v>
      </c>
      <c r="D29" s="127" t="s">
        <v>6</v>
      </c>
      <c r="E29" s="127" t="s">
        <v>128</v>
      </c>
      <c r="F29" s="127" t="s">
        <v>11</v>
      </c>
      <c r="G29" s="127" t="s">
        <v>103</v>
      </c>
      <c r="H29" s="127">
        <v>8.9452316362771125</v>
      </c>
      <c r="I29" s="127">
        <v>8.9452316362771107</v>
      </c>
      <c r="J29" s="127">
        <v>8.9452316362771125</v>
      </c>
      <c r="K29" s="127">
        <v>8.9452316362771089</v>
      </c>
      <c r="L29" s="127">
        <v>8.9452316362771125</v>
      </c>
      <c r="M29" s="127">
        <v>8.9452316362771107</v>
      </c>
      <c r="N29" s="127">
        <v>8.9452316362771089</v>
      </c>
      <c r="O29" s="127">
        <v>8.9452316362771125</v>
      </c>
      <c r="P29" s="127">
        <v>8.9452316362771125</v>
      </c>
      <c r="Q29" s="127">
        <v>8.9452316362771107</v>
      </c>
      <c r="R29" s="127">
        <v>8.9452316362771143</v>
      </c>
      <c r="S29" s="127">
        <v>8.9452316362771125</v>
      </c>
      <c r="T29" s="127">
        <v>8.9452316362771089</v>
      </c>
      <c r="U29" s="127">
        <v>8.9452316362771107</v>
      </c>
      <c r="V29" s="127">
        <v>8.9452316362771125</v>
      </c>
      <c r="W29" s="127">
        <v>8.9452316362771089</v>
      </c>
      <c r="X29" s="127">
        <v>8.9452316362771089</v>
      </c>
      <c r="Y29" s="127">
        <v>8.9452316362771143</v>
      </c>
      <c r="Z29" s="127">
        <v>8.9452316362771107</v>
      </c>
      <c r="AA29" s="127">
        <v>8.9452316362771089</v>
      </c>
      <c r="AB29" s="127">
        <v>8.9452316362771107</v>
      </c>
      <c r="AC29" s="127">
        <v>8.9452316362771125</v>
      </c>
      <c r="AD29" s="127">
        <v>8.9452316362771107</v>
      </c>
      <c r="AE29" s="127">
        <v>8.9452316362771107</v>
      </c>
      <c r="AF29" s="127">
        <v>5</v>
      </c>
    </row>
    <row r="31" spans="1:32">
      <c r="A31" t="s">
        <v>216</v>
      </c>
      <c r="C31" s="127" t="s">
        <v>41</v>
      </c>
      <c r="H31">
        <f>AVERAGE(H24,H26,H28)</f>
        <v>4.5992816958006832</v>
      </c>
      <c r="I31">
        <f t="shared" ref="I31:AE31" si="2">AVERAGE(I24,I26,I28)</f>
        <v>4.5992816958006841</v>
      </c>
      <c r="J31">
        <f t="shared" si="2"/>
        <v>4.5992816958006832</v>
      </c>
      <c r="K31">
        <f t="shared" si="2"/>
        <v>4.5992816958006832</v>
      </c>
      <c r="L31">
        <f t="shared" si="2"/>
        <v>4.5992816958006832</v>
      </c>
      <c r="M31">
        <f t="shared" si="2"/>
        <v>4.5992816958006832</v>
      </c>
      <c r="N31">
        <f t="shared" si="2"/>
        <v>4.5992816958006815</v>
      </c>
      <c r="O31">
        <f t="shared" si="2"/>
        <v>4.5992816958006815</v>
      </c>
      <c r="P31">
        <f t="shared" si="2"/>
        <v>4.5992816958006832</v>
      </c>
      <c r="Q31">
        <f t="shared" si="2"/>
        <v>4.5992816958006832</v>
      </c>
      <c r="R31">
        <f t="shared" si="2"/>
        <v>4.5992816958006832</v>
      </c>
      <c r="S31">
        <f t="shared" si="2"/>
        <v>5.2210719014114204</v>
      </c>
      <c r="T31">
        <f t="shared" si="2"/>
        <v>4.5992816958006832</v>
      </c>
      <c r="U31">
        <f t="shared" si="2"/>
        <v>4.5992816958006832</v>
      </c>
      <c r="V31">
        <f t="shared" si="2"/>
        <v>4.5992816958006815</v>
      </c>
      <c r="W31">
        <f t="shared" si="2"/>
        <v>4.5992816958006832</v>
      </c>
      <c r="X31">
        <f t="shared" si="2"/>
        <v>4.5992816958006832</v>
      </c>
      <c r="Y31">
        <f t="shared" si="2"/>
        <v>4.5992816958006832</v>
      </c>
      <c r="Z31">
        <f t="shared" si="2"/>
        <v>4.5992816958006832</v>
      </c>
      <c r="AA31">
        <f t="shared" si="2"/>
        <v>4.5992816958006832</v>
      </c>
      <c r="AB31">
        <f t="shared" si="2"/>
        <v>4.5992816958006815</v>
      </c>
      <c r="AC31">
        <f t="shared" si="2"/>
        <v>4.5992816958006815</v>
      </c>
      <c r="AD31">
        <f t="shared" si="2"/>
        <v>4.5992816958006832</v>
      </c>
      <c r="AE31">
        <f t="shared" si="2"/>
        <v>4.5992816958006815</v>
      </c>
    </row>
    <row r="32" spans="1:32">
      <c r="C32" s="127" t="s">
        <v>43</v>
      </c>
      <c r="H32">
        <f>AVERAGE(H25,H27,H29)</f>
        <v>4.3608004226850925</v>
      </c>
      <c r="I32">
        <f t="shared" ref="I32:AE32" si="3">AVERAGE(I25,I27,I29)</f>
        <v>4.3608004226850916</v>
      </c>
      <c r="J32">
        <f t="shared" si="3"/>
        <v>4.3608004226850925</v>
      </c>
      <c r="K32">
        <f t="shared" si="3"/>
        <v>4.3608004226850907</v>
      </c>
      <c r="L32">
        <f t="shared" si="3"/>
        <v>4.3608004226850925</v>
      </c>
      <c r="M32">
        <f t="shared" si="3"/>
        <v>4.3608004226850916</v>
      </c>
      <c r="N32">
        <f t="shared" si="3"/>
        <v>4.3608004226850907</v>
      </c>
      <c r="O32">
        <f t="shared" si="3"/>
        <v>4.3608004226850925</v>
      </c>
      <c r="P32">
        <f t="shared" si="3"/>
        <v>4.3608004226850925</v>
      </c>
      <c r="Q32">
        <f t="shared" si="3"/>
        <v>4.3608004226850916</v>
      </c>
      <c r="R32">
        <f t="shared" si="3"/>
        <v>4.3608004226850925</v>
      </c>
      <c r="S32">
        <f t="shared" si="3"/>
        <v>4.3608004226850925</v>
      </c>
      <c r="T32">
        <f t="shared" si="3"/>
        <v>4.3608004226850907</v>
      </c>
      <c r="U32">
        <f t="shared" si="3"/>
        <v>4.3608004226850916</v>
      </c>
      <c r="V32">
        <f t="shared" si="3"/>
        <v>4.3608004226850925</v>
      </c>
      <c r="W32">
        <f t="shared" si="3"/>
        <v>4.3608004226850907</v>
      </c>
      <c r="X32">
        <f t="shared" si="3"/>
        <v>4.3608004226850907</v>
      </c>
      <c r="Y32">
        <f t="shared" si="3"/>
        <v>4.3608004226850925</v>
      </c>
      <c r="Z32">
        <f t="shared" si="3"/>
        <v>4.3608004226850916</v>
      </c>
      <c r="AA32">
        <f t="shared" si="3"/>
        <v>4.3608004226850907</v>
      </c>
      <c r="AB32">
        <f t="shared" si="3"/>
        <v>4.3608004226850916</v>
      </c>
      <c r="AC32">
        <f t="shared" si="3"/>
        <v>4.3608004226850925</v>
      </c>
      <c r="AD32">
        <f t="shared" si="3"/>
        <v>4.3608004226850916</v>
      </c>
      <c r="AE32">
        <f t="shared" si="3"/>
        <v>4.3608004226850916</v>
      </c>
    </row>
    <row r="36" spans="8:8">
      <c r="H36">
        <f>H24+H26+H28</f>
        <v>13.797845087402051</v>
      </c>
    </row>
    <row r="37" spans="8:8">
      <c r="H37">
        <f>H36/3</f>
        <v>4.5992816958006832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3E1EE-29BD-4EA6-BD7E-3CE30CA43F09}">
  <dimension ref="D10:H30"/>
  <sheetViews>
    <sheetView tabSelected="1" topLeftCell="C15" workbookViewId="0">
      <selection activeCell="R36" sqref="R36"/>
    </sheetView>
  </sheetViews>
  <sheetFormatPr defaultRowHeight="14.5"/>
  <cols>
    <col min="4" max="4" width="17.26953125" customWidth="1"/>
    <col min="5" max="5" width="24.1796875" customWidth="1"/>
    <col min="6" max="6" width="18" customWidth="1"/>
    <col min="7" max="7" width="23.90625" customWidth="1"/>
    <col min="8" max="8" width="11.453125" customWidth="1"/>
  </cols>
  <sheetData>
    <row r="10" spans="4:8">
      <c r="D10" t="s">
        <v>173</v>
      </c>
      <c r="E10" t="s">
        <v>174</v>
      </c>
      <c r="F10" t="s">
        <v>175</v>
      </c>
      <c r="G10" t="s">
        <v>176</v>
      </c>
      <c r="H10" t="s">
        <v>178</v>
      </c>
    </row>
    <row r="11" spans="4:8">
      <c r="D11" t="s">
        <v>18</v>
      </c>
      <c r="E11" s="86">
        <v>0</v>
      </c>
      <c r="F11">
        <v>44</v>
      </c>
      <c r="G11" s="86">
        <f>(E11*41.888)/F11</f>
        <v>0</v>
      </c>
      <c r="H11" s="113">
        <f>G11/10^6</f>
        <v>0</v>
      </c>
    </row>
    <row r="12" spans="4:8">
      <c r="D12" t="s">
        <v>12</v>
      </c>
      <c r="E12" s="86">
        <v>0</v>
      </c>
      <c r="F12">
        <v>156</v>
      </c>
      <c r="G12" s="86">
        <f t="shared" ref="G12:G20" si="0">(E12*41.888)/F12</f>
        <v>0</v>
      </c>
      <c r="H12" s="113">
        <f t="shared" ref="H12:H20" si="1">G12/10^6</f>
        <v>0</v>
      </c>
    </row>
    <row r="13" spans="4:8">
      <c r="D13" t="s">
        <v>13</v>
      </c>
      <c r="E13">
        <v>5305.1687642166826</v>
      </c>
      <c r="F13">
        <v>83</v>
      </c>
      <c r="G13" s="86">
        <f t="shared" si="0"/>
        <v>2677.3844481386554</v>
      </c>
      <c r="H13" s="113">
        <f t="shared" si="1"/>
        <v>2.6773844481386556E-3</v>
      </c>
    </row>
    <row r="14" spans="4:8">
      <c r="D14" s="111" t="s">
        <v>20</v>
      </c>
      <c r="E14" s="112">
        <v>29072.585560638563</v>
      </c>
      <c r="F14" s="111">
        <v>9</v>
      </c>
      <c r="G14" s="112">
        <f t="shared" si="0"/>
        <v>135310.27377378091</v>
      </c>
      <c r="H14" s="113">
        <f t="shared" si="1"/>
        <v>0.13531027377378091</v>
      </c>
    </row>
    <row r="15" spans="4:8">
      <c r="D15" t="s">
        <v>177</v>
      </c>
      <c r="E15">
        <v>110008.14852733977</v>
      </c>
      <c r="F15">
        <v>159</v>
      </c>
      <c r="G15" s="86">
        <f t="shared" si="0"/>
        <v>28981.266198196277</v>
      </c>
      <c r="H15" s="113">
        <f t="shared" si="1"/>
        <v>2.8981266198196277E-2</v>
      </c>
    </row>
    <row r="16" spans="4:8">
      <c r="D16" t="s">
        <v>18</v>
      </c>
      <c r="E16">
        <v>2732.6454571510458</v>
      </c>
      <c r="F16">
        <v>44</v>
      </c>
      <c r="G16" s="86">
        <f t="shared" si="0"/>
        <v>2601.4784752077958</v>
      </c>
      <c r="H16" s="113">
        <f t="shared" si="1"/>
        <v>2.6014784752077958E-3</v>
      </c>
    </row>
    <row r="17" spans="4:8">
      <c r="D17" t="s">
        <v>12</v>
      </c>
      <c r="E17">
        <v>1477.2332091334667</v>
      </c>
      <c r="F17">
        <v>156</v>
      </c>
      <c r="G17" s="86">
        <f t="shared" si="0"/>
        <v>396.6560555396324</v>
      </c>
      <c r="H17" s="113">
        <f t="shared" si="1"/>
        <v>3.9665605553963241E-4</v>
      </c>
    </row>
    <row r="18" spans="4:8">
      <c r="D18" t="s">
        <v>13</v>
      </c>
      <c r="E18">
        <v>0</v>
      </c>
      <c r="F18">
        <v>83</v>
      </c>
      <c r="G18" s="86">
        <f t="shared" si="0"/>
        <v>0</v>
      </c>
      <c r="H18" s="113">
        <f t="shared" si="1"/>
        <v>0</v>
      </c>
    </row>
    <row r="19" spans="4:8">
      <c r="D19" t="s">
        <v>20</v>
      </c>
      <c r="E19">
        <v>0</v>
      </c>
      <c r="F19">
        <v>9</v>
      </c>
      <c r="G19" s="86">
        <f t="shared" si="0"/>
        <v>0</v>
      </c>
      <c r="H19" s="113">
        <f t="shared" si="1"/>
        <v>0</v>
      </c>
    </row>
    <row r="20" spans="4:8">
      <c r="D20" t="s">
        <v>177</v>
      </c>
      <c r="E20">
        <v>28949.512770352572</v>
      </c>
      <c r="F20">
        <v>159</v>
      </c>
      <c r="G20" s="86">
        <f t="shared" si="0"/>
        <v>7626.6489995253369</v>
      </c>
      <c r="H20" s="113">
        <f t="shared" si="1"/>
        <v>7.6266489995253373E-3</v>
      </c>
    </row>
    <row r="24" spans="4:8">
      <c r="E24" t="s">
        <v>179</v>
      </c>
      <c r="F24" t="s">
        <v>182</v>
      </c>
      <c r="G24" t="s">
        <v>183</v>
      </c>
    </row>
    <row r="25" spans="4:8">
      <c r="E25" t="s">
        <v>180</v>
      </c>
      <c r="F25" s="113">
        <f>SUM(H11:H14)</f>
        <v>0.13798765822191955</v>
      </c>
      <c r="G25" s="113">
        <f>SUM(H16:H19)</f>
        <v>2.9981345307474282E-3</v>
      </c>
    </row>
    <row r="26" spans="4:8">
      <c r="E26" t="s">
        <v>181</v>
      </c>
      <c r="F26" s="114">
        <f>H15</f>
        <v>2.8981266198196277E-2</v>
      </c>
      <c r="G26" s="115">
        <f>H20</f>
        <v>7.6266489995253373E-3</v>
      </c>
    </row>
    <row r="28" spans="4:8">
      <c r="E28" t="s">
        <v>184</v>
      </c>
    </row>
    <row r="29" spans="4:8">
      <c r="D29" t="s">
        <v>185</v>
      </c>
      <c r="E29">
        <v>0.74673900000000004</v>
      </c>
      <c r="F29">
        <f>F25/E29</f>
        <v>0.18478699816390939</v>
      </c>
      <c r="G29">
        <f>G25/E29</f>
        <v>4.0149697963377138E-3</v>
      </c>
    </row>
    <row r="30" spans="4:8">
      <c r="D30" t="s">
        <v>186</v>
      </c>
      <c r="E30">
        <v>4.2341300000000004</v>
      </c>
      <c r="F30">
        <f>F26/E30</f>
        <v>6.8446802998954389E-3</v>
      </c>
      <c r="G30">
        <f>G26/E30</f>
        <v>1.8012316578672211E-3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F720E-65A1-4F94-B232-38987B01B016}">
  <dimension ref="B1:S69"/>
  <sheetViews>
    <sheetView zoomScale="85" zoomScaleNormal="85" workbookViewId="0">
      <selection activeCell="X33" sqref="X33"/>
    </sheetView>
  </sheetViews>
  <sheetFormatPr defaultRowHeight="14.5"/>
  <cols>
    <col min="2" max="2" width="23.1796875" customWidth="1"/>
  </cols>
  <sheetData>
    <row r="1" spans="2:19">
      <c r="B1" t="s">
        <v>129</v>
      </c>
    </row>
    <row r="3" spans="2:19" ht="17.5" thickBot="1">
      <c r="B3" s="82" t="s">
        <v>130</v>
      </c>
      <c r="C3" s="82"/>
      <c r="D3" s="82"/>
      <c r="E3" s="82"/>
      <c r="F3" s="82"/>
      <c r="G3" s="82"/>
      <c r="H3" s="82"/>
      <c r="I3" s="82"/>
      <c r="J3" s="82"/>
    </row>
    <row r="4" spans="2:19" ht="15" thickTop="1">
      <c r="B4" s="83" t="s">
        <v>131</v>
      </c>
      <c r="C4" s="81"/>
      <c r="D4" s="81"/>
      <c r="E4" s="81"/>
      <c r="F4" s="81"/>
      <c r="G4" s="81"/>
      <c r="H4" s="81"/>
      <c r="I4" s="81"/>
      <c r="J4" s="81"/>
    </row>
    <row r="6" spans="2:19" ht="17.5" thickBot="1">
      <c r="B6" s="84" t="s">
        <v>132</v>
      </c>
      <c r="C6" s="84"/>
      <c r="D6" s="84"/>
      <c r="E6" s="84"/>
      <c r="F6" s="84"/>
      <c r="G6" s="84"/>
      <c r="H6" s="84"/>
      <c r="I6" s="84"/>
      <c r="J6" s="84"/>
    </row>
    <row r="7" spans="2:19" ht="15" thickTop="1"/>
    <row r="8" spans="2:19" ht="15" thickBot="1">
      <c r="B8" s="85" t="s">
        <v>14</v>
      </c>
      <c r="C8" s="85" t="s">
        <v>133</v>
      </c>
      <c r="D8" s="85">
        <v>2020</v>
      </c>
      <c r="E8" s="85">
        <v>2025</v>
      </c>
      <c r="F8" s="85">
        <v>2030</v>
      </c>
      <c r="G8" s="85">
        <v>2035</v>
      </c>
      <c r="H8" s="85">
        <v>2040</v>
      </c>
      <c r="I8" s="85">
        <v>2045</v>
      </c>
      <c r="J8" s="85">
        <v>2050</v>
      </c>
      <c r="L8" s="85" t="s">
        <v>133</v>
      </c>
      <c r="M8" s="85">
        <v>2020</v>
      </c>
      <c r="N8" s="85">
        <v>2025</v>
      </c>
      <c r="O8" s="85">
        <v>2030</v>
      </c>
      <c r="P8" s="85">
        <v>2035</v>
      </c>
      <c r="Q8" s="85">
        <v>2040</v>
      </c>
      <c r="R8" s="85">
        <v>2045</v>
      </c>
      <c r="S8" s="85">
        <v>2050</v>
      </c>
    </row>
    <row r="9" spans="2:19" ht="15" thickBot="1">
      <c r="B9" s="85"/>
      <c r="C9" s="85" t="s">
        <v>134</v>
      </c>
      <c r="D9" s="87" t="s">
        <v>135</v>
      </c>
      <c r="E9" s="87" t="s">
        <v>135</v>
      </c>
      <c r="F9" s="87" t="s">
        <v>135</v>
      </c>
      <c r="G9" s="87" t="s">
        <v>135</v>
      </c>
      <c r="H9" s="87" t="s">
        <v>135</v>
      </c>
      <c r="I9" s="87" t="s">
        <v>135</v>
      </c>
      <c r="J9" s="87" t="s">
        <v>135</v>
      </c>
      <c r="L9" s="85" t="s">
        <v>136</v>
      </c>
      <c r="M9" s="87" t="s">
        <v>1</v>
      </c>
      <c r="N9" s="87" t="s">
        <v>1</v>
      </c>
      <c r="O9" s="87" t="s">
        <v>1</v>
      </c>
      <c r="P9" s="87" t="s">
        <v>1</v>
      </c>
      <c r="Q9" s="87" t="s">
        <v>1</v>
      </c>
      <c r="R9" s="87" t="s">
        <v>1</v>
      </c>
      <c r="S9" s="87" t="s">
        <v>1</v>
      </c>
    </row>
    <row r="10" spans="2:19">
      <c r="B10" s="80" t="s">
        <v>137</v>
      </c>
      <c r="C10">
        <v>29</v>
      </c>
      <c r="D10">
        <v>59</v>
      </c>
      <c r="E10">
        <v>62</v>
      </c>
      <c r="F10">
        <v>43</v>
      </c>
      <c r="G10">
        <v>22</v>
      </c>
      <c r="H10">
        <v>11</v>
      </c>
      <c r="I10">
        <v>11</v>
      </c>
      <c r="J10">
        <v>11</v>
      </c>
      <c r="L10" s="99">
        <f>C10/3.6</f>
        <v>8.0555555555555554</v>
      </c>
      <c r="M10" s="100">
        <f>D10*3.6/1000</f>
        <v>0.21240000000000001</v>
      </c>
      <c r="N10" s="100">
        <f t="shared" ref="N10:S10" si="0">E10*3.6/1000</f>
        <v>0.22320000000000001</v>
      </c>
      <c r="O10" s="100">
        <f t="shared" si="0"/>
        <v>0.15480000000000002</v>
      </c>
      <c r="P10" s="100">
        <f t="shared" si="0"/>
        <v>7.9200000000000007E-2</v>
      </c>
      <c r="Q10" s="100">
        <f t="shared" si="0"/>
        <v>3.9600000000000003E-2</v>
      </c>
      <c r="R10" s="100">
        <f t="shared" si="0"/>
        <v>3.9600000000000003E-2</v>
      </c>
      <c r="S10" s="100">
        <f t="shared" si="0"/>
        <v>3.9600000000000003E-2</v>
      </c>
    </row>
    <row r="11" spans="2:19">
      <c r="B11" s="80" t="s">
        <v>137</v>
      </c>
      <c r="C11">
        <v>18</v>
      </c>
      <c r="D11">
        <v>0</v>
      </c>
      <c r="E11">
        <v>3</v>
      </c>
      <c r="F11">
        <v>14</v>
      </c>
      <c r="G11">
        <v>22</v>
      </c>
      <c r="H11">
        <v>34</v>
      </c>
      <c r="I11">
        <v>34</v>
      </c>
      <c r="J11">
        <v>34</v>
      </c>
      <c r="L11" s="99">
        <f t="shared" ref="L11:L30" si="1">C11/3.6</f>
        <v>5</v>
      </c>
      <c r="M11" s="100">
        <f t="shared" ref="M11:M30" si="2">D11*3.6/1000</f>
        <v>0</v>
      </c>
      <c r="N11" s="100">
        <f t="shared" ref="N11:N30" si="3">E11*3.6/1000</f>
        <v>1.0800000000000001E-2</v>
      </c>
      <c r="O11" s="100">
        <f t="shared" ref="O11:O30" si="4">F11*3.6/1000</f>
        <v>5.04E-2</v>
      </c>
      <c r="P11" s="100">
        <f t="shared" ref="P11:P30" si="5">G11*3.6/1000</f>
        <v>7.9200000000000007E-2</v>
      </c>
      <c r="Q11" s="100">
        <f t="shared" ref="Q11:Q30" si="6">H11*3.6/1000</f>
        <v>0.12240000000000001</v>
      </c>
      <c r="R11" s="100">
        <f t="shared" ref="R11:R30" si="7">I11*3.6/1000</f>
        <v>0.12240000000000001</v>
      </c>
      <c r="S11" s="100">
        <f t="shared" ref="S11:S30" si="8">J11*3.6/1000</f>
        <v>0.12240000000000001</v>
      </c>
    </row>
    <row r="12" spans="2:19">
      <c r="B12" s="80" t="s">
        <v>137</v>
      </c>
      <c r="C12">
        <v>17</v>
      </c>
      <c r="D12" s="86">
        <v>1088</v>
      </c>
      <c r="E12" s="86">
        <v>1340</v>
      </c>
      <c r="F12" s="86">
        <v>1549</v>
      </c>
      <c r="G12" s="86">
        <v>1512</v>
      </c>
      <c r="H12" s="86">
        <v>1415</v>
      </c>
      <c r="I12" s="86">
        <v>1163</v>
      </c>
      <c r="J12">
        <v>723</v>
      </c>
      <c r="L12" s="99">
        <f t="shared" si="1"/>
        <v>4.7222222222222223</v>
      </c>
      <c r="M12" s="100">
        <f t="shared" si="2"/>
        <v>3.9168000000000003</v>
      </c>
      <c r="N12" s="100">
        <f t="shared" si="3"/>
        <v>4.8239999999999998</v>
      </c>
      <c r="O12" s="100">
        <f t="shared" si="4"/>
        <v>5.5764000000000005</v>
      </c>
      <c r="P12" s="100">
        <f t="shared" si="5"/>
        <v>5.4432</v>
      </c>
      <c r="Q12" s="100">
        <f t="shared" si="6"/>
        <v>5.0940000000000003</v>
      </c>
      <c r="R12" s="100">
        <f t="shared" si="7"/>
        <v>4.1867999999999999</v>
      </c>
      <c r="S12" s="100">
        <f t="shared" si="8"/>
        <v>2.6028000000000002</v>
      </c>
    </row>
    <row r="13" spans="2:19">
      <c r="B13" t="s">
        <v>138</v>
      </c>
      <c r="C13">
        <v>16</v>
      </c>
      <c r="D13" s="86">
        <v>1544</v>
      </c>
      <c r="E13" s="86">
        <v>1989</v>
      </c>
      <c r="F13" s="86">
        <v>2451</v>
      </c>
      <c r="G13" s="86">
        <v>3001</v>
      </c>
      <c r="H13" s="86">
        <v>3648</v>
      </c>
      <c r="I13" s="86">
        <v>3648</v>
      </c>
      <c r="J13" s="86">
        <v>3648</v>
      </c>
      <c r="L13" s="99">
        <f t="shared" si="1"/>
        <v>4.4444444444444446</v>
      </c>
      <c r="M13" s="100">
        <f t="shared" si="2"/>
        <v>5.5584000000000007</v>
      </c>
      <c r="N13" s="100">
        <f t="shared" si="3"/>
        <v>7.160400000000001</v>
      </c>
      <c r="O13" s="100">
        <f t="shared" si="4"/>
        <v>8.8236000000000008</v>
      </c>
      <c r="P13" s="100">
        <f t="shared" si="5"/>
        <v>10.803600000000001</v>
      </c>
      <c r="Q13" s="100">
        <f t="shared" si="6"/>
        <v>13.132800000000001</v>
      </c>
      <c r="R13" s="100">
        <f t="shared" si="7"/>
        <v>13.132800000000001</v>
      </c>
      <c r="S13" s="100">
        <f t="shared" si="8"/>
        <v>13.132800000000001</v>
      </c>
    </row>
    <row r="14" spans="2:19">
      <c r="B14" s="80" t="s">
        <v>39</v>
      </c>
      <c r="C14">
        <v>25</v>
      </c>
      <c r="D14">
        <v>7</v>
      </c>
      <c r="E14">
        <v>0</v>
      </c>
      <c r="F14">
        <v>10</v>
      </c>
      <c r="G14">
        <v>10</v>
      </c>
      <c r="H14">
        <v>10</v>
      </c>
      <c r="I14">
        <v>10</v>
      </c>
      <c r="J14">
        <v>10</v>
      </c>
      <c r="L14" s="99">
        <f t="shared" si="1"/>
        <v>6.9444444444444446</v>
      </c>
      <c r="M14" s="100">
        <f t="shared" si="2"/>
        <v>2.52E-2</v>
      </c>
      <c r="N14" s="100">
        <f t="shared" si="3"/>
        <v>0</v>
      </c>
      <c r="O14" s="100">
        <f t="shared" si="4"/>
        <v>3.5999999999999997E-2</v>
      </c>
      <c r="P14" s="100">
        <f t="shared" si="5"/>
        <v>3.5999999999999997E-2</v>
      </c>
      <c r="Q14" s="100">
        <f t="shared" si="6"/>
        <v>3.5999999999999997E-2</v>
      </c>
      <c r="R14" s="100">
        <f t="shared" si="7"/>
        <v>3.5999999999999997E-2</v>
      </c>
      <c r="S14" s="100">
        <f t="shared" si="8"/>
        <v>3.5999999999999997E-2</v>
      </c>
    </row>
    <row r="15" spans="2:19">
      <c r="B15" s="80" t="s">
        <v>39</v>
      </c>
      <c r="C15">
        <v>15</v>
      </c>
      <c r="D15">
        <v>26</v>
      </c>
      <c r="E15">
        <v>0</v>
      </c>
      <c r="F15">
        <v>37</v>
      </c>
      <c r="G15">
        <v>37</v>
      </c>
      <c r="H15">
        <v>37</v>
      </c>
      <c r="I15">
        <v>37</v>
      </c>
      <c r="J15">
        <v>37</v>
      </c>
      <c r="L15" s="99">
        <f t="shared" si="1"/>
        <v>4.166666666666667</v>
      </c>
      <c r="M15" s="100">
        <f t="shared" si="2"/>
        <v>9.3600000000000003E-2</v>
      </c>
      <c r="N15" s="100">
        <f t="shared" si="3"/>
        <v>0</v>
      </c>
      <c r="O15" s="100">
        <f t="shared" si="4"/>
        <v>0.13320000000000001</v>
      </c>
      <c r="P15" s="100">
        <f t="shared" si="5"/>
        <v>0.13320000000000001</v>
      </c>
      <c r="Q15" s="100">
        <f t="shared" si="6"/>
        <v>0.13320000000000001</v>
      </c>
      <c r="R15" s="100">
        <f t="shared" si="7"/>
        <v>0.13320000000000001</v>
      </c>
      <c r="S15" s="100">
        <f t="shared" si="8"/>
        <v>0.13320000000000001</v>
      </c>
    </row>
    <row r="16" spans="2:19">
      <c r="B16" s="80" t="s">
        <v>39</v>
      </c>
      <c r="C16">
        <v>10</v>
      </c>
      <c r="D16">
        <v>14</v>
      </c>
      <c r="E16">
        <v>0</v>
      </c>
      <c r="F16">
        <v>20</v>
      </c>
      <c r="G16">
        <v>20</v>
      </c>
      <c r="H16">
        <v>20</v>
      </c>
      <c r="I16">
        <v>20</v>
      </c>
      <c r="J16">
        <v>20</v>
      </c>
      <c r="L16" s="99">
        <f t="shared" si="1"/>
        <v>2.7777777777777777</v>
      </c>
      <c r="M16" s="100">
        <f t="shared" si="2"/>
        <v>5.04E-2</v>
      </c>
      <c r="N16" s="100">
        <f t="shared" si="3"/>
        <v>0</v>
      </c>
      <c r="O16" s="100">
        <f t="shared" si="4"/>
        <v>7.1999999999999995E-2</v>
      </c>
      <c r="P16" s="100">
        <f t="shared" si="5"/>
        <v>7.1999999999999995E-2</v>
      </c>
      <c r="Q16" s="100">
        <f t="shared" si="6"/>
        <v>7.1999999999999995E-2</v>
      </c>
      <c r="R16" s="100">
        <f t="shared" si="7"/>
        <v>7.1999999999999995E-2</v>
      </c>
      <c r="S16" s="100">
        <f t="shared" si="8"/>
        <v>7.1999999999999995E-2</v>
      </c>
    </row>
    <row r="17" spans="2:19">
      <c r="B17" s="80" t="s">
        <v>139</v>
      </c>
      <c r="C17">
        <v>0</v>
      </c>
      <c r="D17">
        <v>500</v>
      </c>
      <c r="E17">
        <v>506</v>
      </c>
      <c r="F17">
        <v>521</v>
      </c>
      <c r="G17">
        <v>521</v>
      </c>
      <c r="H17" s="80">
        <v>521</v>
      </c>
      <c r="I17">
        <v>521</v>
      </c>
      <c r="J17">
        <v>521</v>
      </c>
      <c r="L17" s="99">
        <f t="shared" si="1"/>
        <v>0</v>
      </c>
      <c r="M17" s="100">
        <f t="shared" si="2"/>
        <v>1.8</v>
      </c>
      <c r="N17" s="100">
        <f t="shared" si="3"/>
        <v>1.8216000000000001</v>
      </c>
      <c r="O17" s="100">
        <f t="shared" si="4"/>
        <v>1.8756000000000002</v>
      </c>
      <c r="P17" s="100">
        <f t="shared" si="5"/>
        <v>1.8756000000000002</v>
      </c>
      <c r="Q17" s="100">
        <f t="shared" si="6"/>
        <v>1.8756000000000002</v>
      </c>
      <c r="R17" s="100">
        <f t="shared" si="7"/>
        <v>1.8756000000000002</v>
      </c>
      <c r="S17" s="100">
        <f t="shared" si="8"/>
        <v>1.8756000000000002</v>
      </c>
    </row>
    <row r="18" spans="2:19">
      <c r="B18" t="s">
        <v>140</v>
      </c>
      <c r="C18">
        <v>-47</v>
      </c>
      <c r="D18" s="86">
        <v>1846</v>
      </c>
      <c r="E18" s="86">
        <v>1262</v>
      </c>
      <c r="F18" s="86">
        <v>1018</v>
      </c>
      <c r="G18">
        <v>680</v>
      </c>
      <c r="H18">
        <v>712</v>
      </c>
      <c r="I18">
        <v>732</v>
      </c>
      <c r="J18">
        <v>737</v>
      </c>
      <c r="L18" s="99">
        <f t="shared" si="1"/>
        <v>-13.055555555555555</v>
      </c>
      <c r="M18" s="100">
        <f t="shared" si="2"/>
        <v>6.6456</v>
      </c>
      <c r="N18" s="100">
        <f t="shared" si="3"/>
        <v>4.5431999999999997</v>
      </c>
      <c r="O18" s="100">
        <f t="shared" si="4"/>
        <v>3.6648000000000001</v>
      </c>
      <c r="P18" s="100">
        <f t="shared" si="5"/>
        <v>2.448</v>
      </c>
      <c r="Q18" s="100">
        <f t="shared" si="6"/>
        <v>2.5632000000000001</v>
      </c>
      <c r="R18" s="100">
        <f t="shared" si="7"/>
        <v>2.6352000000000002</v>
      </c>
      <c r="S18" s="100">
        <f t="shared" si="8"/>
        <v>2.6532000000000004</v>
      </c>
    </row>
    <row r="19" spans="2:19">
      <c r="B19" t="s">
        <v>141</v>
      </c>
      <c r="C19">
        <v>4</v>
      </c>
      <c r="D19">
        <v>75</v>
      </c>
      <c r="E19">
        <v>85</v>
      </c>
      <c r="F19">
        <v>96</v>
      </c>
      <c r="G19">
        <v>107</v>
      </c>
      <c r="H19">
        <v>115</v>
      </c>
      <c r="I19">
        <v>120</v>
      </c>
      <c r="J19">
        <v>122</v>
      </c>
      <c r="L19" s="99">
        <f t="shared" si="1"/>
        <v>1.1111111111111112</v>
      </c>
      <c r="M19" s="100">
        <f t="shared" si="2"/>
        <v>0.27</v>
      </c>
      <c r="N19" s="100">
        <f t="shared" si="3"/>
        <v>0.30599999999999999</v>
      </c>
      <c r="O19" s="100">
        <f t="shared" si="4"/>
        <v>0.34560000000000002</v>
      </c>
      <c r="P19" s="100">
        <f t="shared" si="5"/>
        <v>0.38519999999999999</v>
      </c>
      <c r="Q19" s="100">
        <f t="shared" si="6"/>
        <v>0.41399999999999998</v>
      </c>
      <c r="R19" s="100">
        <f t="shared" si="7"/>
        <v>0.432</v>
      </c>
      <c r="S19" s="100">
        <f t="shared" si="8"/>
        <v>0.43919999999999998</v>
      </c>
    </row>
    <row r="20" spans="2:19">
      <c r="B20" t="s">
        <v>141</v>
      </c>
      <c r="C20">
        <v>0</v>
      </c>
      <c r="D20">
        <v>0</v>
      </c>
      <c r="E20">
        <v>0</v>
      </c>
      <c r="F20">
        <v>54</v>
      </c>
      <c r="G20">
        <v>120</v>
      </c>
      <c r="H20">
        <v>130</v>
      </c>
      <c r="I20">
        <v>136</v>
      </c>
      <c r="J20">
        <v>137</v>
      </c>
      <c r="L20" s="99">
        <f t="shared" si="1"/>
        <v>0</v>
      </c>
      <c r="M20" s="100">
        <f t="shared" si="2"/>
        <v>0</v>
      </c>
      <c r="N20" s="100">
        <f t="shared" si="3"/>
        <v>0</v>
      </c>
      <c r="O20" s="100">
        <f t="shared" si="4"/>
        <v>0.19440000000000002</v>
      </c>
      <c r="P20" s="100">
        <f t="shared" si="5"/>
        <v>0.432</v>
      </c>
      <c r="Q20" s="100">
        <f t="shared" si="6"/>
        <v>0.46800000000000003</v>
      </c>
      <c r="R20" s="100">
        <f t="shared" si="7"/>
        <v>0.48960000000000004</v>
      </c>
      <c r="S20" s="100">
        <f t="shared" si="8"/>
        <v>0.49319999999999997</v>
      </c>
    </row>
    <row r="21" spans="2:19">
      <c r="B21" t="s">
        <v>141</v>
      </c>
      <c r="C21">
        <v>-3</v>
      </c>
      <c r="D21">
        <v>170</v>
      </c>
      <c r="E21">
        <v>192</v>
      </c>
      <c r="F21">
        <v>163</v>
      </c>
      <c r="G21">
        <v>120</v>
      </c>
      <c r="H21">
        <v>130</v>
      </c>
      <c r="I21">
        <v>136</v>
      </c>
      <c r="J21">
        <v>137</v>
      </c>
      <c r="L21" s="99">
        <f t="shared" si="1"/>
        <v>-0.83333333333333326</v>
      </c>
      <c r="M21" s="100">
        <f t="shared" si="2"/>
        <v>0.61199999999999999</v>
      </c>
      <c r="N21" s="100">
        <f t="shared" si="3"/>
        <v>0.69120000000000004</v>
      </c>
      <c r="O21" s="100">
        <f t="shared" si="4"/>
        <v>0.5868000000000001</v>
      </c>
      <c r="P21" s="100">
        <f t="shared" si="5"/>
        <v>0.432</v>
      </c>
      <c r="Q21" s="100">
        <f t="shared" si="6"/>
        <v>0.46800000000000003</v>
      </c>
      <c r="R21" s="100">
        <f t="shared" si="7"/>
        <v>0.48960000000000004</v>
      </c>
      <c r="S21" s="100">
        <f t="shared" si="8"/>
        <v>0.49319999999999997</v>
      </c>
    </row>
    <row r="22" spans="2:19">
      <c r="B22" t="s">
        <v>142</v>
      </c>
      <c r="C22">
        <v>0</v>
      </c>
      <c r="D22">
        <v>36</v>
      </c>
      <c r="E22">
        <v>77</v>
      </c>
      <c r="F22">
        <v>97</v>
      </c>
      <c r="G22">
        <v>97</v>
      </c>
      <c r="H22">
        <v>97</v>
      </c>
      <c r="I22">
        <v>97</v>
      </c>
      <c r="J22">
        <v>97</v>
      </c>
      <c r="L22" s="99">
        <f t="shared" si="1"/>
        <v>0</v>
      </c>
      <c r="M22" s="100">
        <f t="shared" si="2"/>
        <v>0.12959999999999999</v>
      </c>
      <c r="N22" s="100">
        <f t="shared" si="3"/>
        <v>0.2772</v>
      </c>
      <c r="O22" s="100">
        <f t="shared" si="4"/>
        <v>0.34920000000000001</v>
      </c>
      <c r="P22" s="100">
        <f t="shared" si="5"/>
        <v>0.34920000000000001</v>
      </c>
      <c r="Q22" s="100">
        <f t="shared" si="6"/>
        <v>0.34920000000000001</v>
      </c>
      <c r="R22" s="100">
        <f t="shared" si="7"/>
        <v>0.34920000000000001</v>
      </c>
      <c r="S22" s="100">
        <f t="shared" si="8"/>
        <v>0.34920000000000001</v>
      </c>
    </row>
    <row r="23" spans="2:19">
      <c r="B23" t="s">
        <v>143</v>
      </c>
      <c r="C23">
        <v>-9</v>
      </c>
      <c r="D23">
        <v>44</v>
      </c>
      <c r="E23">
        <v>69</v>
      </c>
      <c r="F23">
        <v>92</v>
      </c>
      <c r="G23">
        <v>118</v>
      </c>
      <c r="H23">
        <v>127</v>
      </c>
      <c r="I23">
        <v>132</v>
      </c>
      <c r="J23">
        <v>134</v>
      </c>
      <c r="L23" s="99">
        <f t="shared" si="1"/>
        <v>-2.5</v>
      </c>
      <c r="M23" s="100">
        <f t="shared" si="2"/>
        <v>0.15840000000000001</v>
      </c>
      <c r="N23" s="100">
        <f t="shared" si="3"/>
        <v>0.24840000000000001</v>
      </c>
      <c r="O23" s="100">
        <f t="shared" si="4"/>
        <v>0.33119999999999999</v>
      </c>
      <c r="P23" s="100">
        <f t="shared" si="5"/>
        <v>0.42480000000000001</v>
      </c>
      <c r="Q23" s="100">
        <f t="shared" si="6"/>
        <v>0.4572</v>
      </c>
      <c r="R23" s="100">
        <f t="shared" si="7"/>
        <v>0.47520000000000001</v>
      </c>
      <c r="S23" s="100">
        <f t="shared" si="8"/>
        <v>0.48240000000000005</v>
      </c>
    </row>
    <row r="24" spans="2:19">
      <c r="B24" t="s">
        <v>143</v>
      </c>
      <c r="C24">
        <v>-36</v>
      </c>
      <c r="D24">
        <v>44</v>
      </c>
      <c r="E24">
        <v>69</v>
      </c>
      <c r="F24">
        <v>92</v>
      </c>
      <c r="G24">
        <v>118</v>
      </c>
      <c r="H24">
        <v>127</v>
      </c>
      <c r="I24">
        <v>132</v>
      </c>
      <c r="J24">
        <v>134</v>
      </c>
      <c r="L24" s="99">
        <f t="shared" si="1"/>
        <v>-10</v>
      </c>
      <c r="M24" s="100">
        <f t="shared" si="2"/>
        <v>0.15840000000000001</v>
      </c>
      <c r="N24" s="100">
        <f t="shared" si="3"/>
        <v>0.24840000000000001</v>
      </c>
      <c r="O24" s="100">
        <f t="shared" si="4"/>
        <v>0.33119999999999999</v>
      </c>
      <c r="P24" s="100">
        <f t="shared" si="5"/>
        <v>0.42480000000000001</v>
      </c>
      <c r="Q24" s="100">
        <f t="shared" si="6"/>
        <v>0.4572</v>
      </c>
      <c r="R24" s="100">
        <f t="shared" si="7"/>
        <v>0.47520000000000001</v>
      </c>
      <c r="S24" s="100">
        <f t="shared" si="8"/>
        <v>0.48240000000000005</v>
      </c>
    </row>
    <row r="25" spans="2:19">
      <c r="B25" t="s">
        <v>143</v>
      </c>
      <c r="C25">
        <v>-63</v>
      </c>
      <c r="D25">
        <v>87</v>
      </c>
      <c r="E25">
        <v>138</v>
      </c>
      <c r="F25">
        <v>184</v>
      </c>
      <c r="G25">
        <v>235</v>
      </c>
      <c r="H25">
        <v>253</v>
      </c>
      <c r="I25">
        <v>264</v>
      </c>
      <c r="J25">
        <v>268</v>
      </c>
      <c r="L25" s="99">
        <f t="shared" si="1"/>
        <v>-17.5</v>
      </c>
      <c r="M25" s="100">
        <f t="shared" si="2"/>
        <v>0.31319999999999998</v>
      </c>
      <c r="N25" s="100">
        <f t="shared" si="3"/>
        <v>0.49680000000000002</v>
      </c>
      <c r="O25" s="100">
        <f t="shared" si="4"/>
        <v>0.66239999999999999</v>
      </c>
      <c r="P25" s="100">
        <f t="shared" si="5"/>
        <v>0.84599999999999997</v>
      </c>
      <c r="Q25" s="100">
        <f t="shared" si="6"/>
        <v>0.91080000000000005</v>
      </c>
      <c r="R25" s="100">
        <f t="shared" si="7"/>
        <v>0.95040000000000002</v>
      </c>
      <c r="S25" s="100">
        <f t="shared" si="8"/>
        <v>0.9648000000000001</v>
      </c>
    </row>
    <row r="26" spans="2:19">
      <c r="B26" t="s">
        <v>144</v>
      </c>
      <c r="C26">
        <v>56</v>
      </c>
      <c r="D26">
        <v>49</v>
      </c>
      <c r="E26">
        <v>52</v>
      </c>
      <c r="F26">
        <v>54</v>
      </c>
      <c r="G26">
        <v>55</v>
      </c>
      <c r="H26">
        <v>57</v>
      </c>
      <c r="I26">
        <v>59</v>
      </c>
      <c r="J26">
        <v>60</v>
      </c>
      <c r="L26" s="99">
        <f t="shared" si="1"/>
        <v>15.555555555555555</v>
      </c>
      <c r="M26" s="100">
        <f t="shared" si="2"/>
        <v>0.1764</v>
      </c>
      <c r="N26" s="100">
        <f t="shared" si="3"/>
        <v>0.18720000000000001</v>
      </c>
      <c r="O26" s="100">
        <f t="shared" si="4"/>
        <v>0.19440000000000002</v>
      </c>
      <c r="P26" s="100">
        <f t="shared" si="5"/>
        <v>0.19800000000000001</v>
      </c>
      <c r="Q26" s="100">
        <f t="shared" si="6"/>
        <v>0.20520000000000002</v>
      </c>
      <c r="R26" s="100">
        <f t="shared" si="7"/>
        <v>0.21240000000000001</v>
      </c>
      <c r="S26" s="100">
        <f t="shared" si="8"/>
        <v>0.216</v>
      </c>
    </row>
    <row r="27" spans="2:19">
      <c r="B27" t="s">
        <v>144</v>
      </c>
      <c r="C27">
        <v>81</v>
      </c>
      <c r="D27">
        <v>49</v>
      </c>
      <c r="E27">
        <v>52</v>
      </c>
      <c r="F27">
        <v>54</v>
      </c>
      <c r="G27">
        <v>55</v>
      </c>
      <c r="H27">
        <v>57</v>
      </c>
      <c r="I27">
        <v>59</v>
      </c>
      <c r="J27">
        <v>60</v>
      </c>
      <c r="L27" s="99">
        <f t="shared" si="1"/>
        <v>22.5</v>
      </c>
      <c r="M27" s="100">
        <f t="shared" si="2"/>
        <v>0.1764</v>
      </c>
      <c r="N27" s="100">
        <f t="shared" si="3"/>
        <v>0.18720000000000001</v>
      </c>
      <c r="O27" s="100">
        <f t="shared" si="4"/>
        <v>0.19440000000000002</v>
      </c>
      <c r="P27" s="100">
        <f t="shared" si="5"/>
        <v>0.19800000000000001</v>
      </c>
      <c r="Q27" s="100">
        <f t="shared" si="6"/>
        <v>0.20520000000000002</v>
      </c>
      <c r="R27" s="100">
        <f t="shared" si="7"/>
        <v>0.21240000000000001</v>
      </c>
      <c r="S27" s="100">
        <f t="shared" si="8"/>
        <v>0.216</v>
      </c>
    </row>
    <row r="28" spans="2:19">
      <c r="B28" t="s">
        <v>36</v>
      </c>
      <c r="C28">
        <v>40</v>
      </c>
      <c r="D28">
        <v>323</v>
      </c>
      <c r="E28">
        <v>328</v>
      </c>
      <c r="F28">
        <v>328</v>
      </c>
      <c r="G28">
        <v>328</v>
      </c>
      <c r="H28">
        <v>328</v>
      </c>
      <c r="I28">
        <v>328</v>
      </c>
      <c r="J28">
        <v>328</v>
      </c>
      <c r="L28" s="99">
        <f t="shared" si="1"/>
        <v>11.111111111111111</v>
      </c>
      <c r="M28" s="100">
        <f t="shared" si="2"/>
        <v>1.1628000000000001</v>
      </c>
      <c r="N28" s="100">
        <f t="shared" si="3"/>
        <v>1.1807999999999998</v>
      </c>
      <c r="O28" s="100">
        <f t="shared" si="4"/>
        <v>1.1807999999999998</v>
      </c>
      <c r="P28" s="100">
        <f t="shared" si="5"/>
        <v>1.1807999999999998</v>
      </c>
      <c r="Q28" s="100">
        <f t="shared" si="6"/>
        <v>1.1807999999999998</v>
      </c>
      <c r="R28" s="100">
        <f t="shared" si="7"/>
        <v>1.1807999999999998</v>
      </c>
      <c r="S28" s="100">
        <f t="shared" si="8"/>
        <v>1.1807999999999998</v>
      </c>
    </row>
    <row r="29" spans="2:19">
      <c r="B29" t="s">
        <v>36</v>
      </c>
      <c r="C29">
        <v>37</v>
      </c>
      <c r="D29">
        <v>175</v>
      </c>
      <c r="E29">
        <v>178</v>
      </c>
      <c r="F29">
        <v>177</v>
      </c>
      <c r="G29">
        <v>177</v>
      </c>
      <c r="H29">
        <v>177</v>
      </c>
      <c r="I29">
        <v>177</v>
      </c>
      <c r="J29">
        <v>177</v>
      </c>
      <c r="L29" s="99">
        <f t="shared" si="1"/>
        <v>10.277777777777777</v>
      </c>
      <c r="M29" s="100">
        <f t="shared" si="2"/>
        <v>0.63</v>
      </c>
      <c r="N29" s="100">
        <f t="shared" si="3"/>
        <v>0.64080000000000004</v>
      </c>
      <c r="O29" s="100">
        <f t="shared" si="4"/>
        <v>0.6372000000000001</v>
      </c>
      <c r="P29" s="100">
        <f t="shared" si="5"/>
        <v>0.6372000000000001</v>
      </c>
      <c r="Q29" s="100">
        <f t="shared" si="6"/>
        <v>0.6372000000000001</v>
      </c>
      <c r="R29" s="100">
        <f t="shared" si="7"/>
        <v>0.6372000000000001</v>
      </c>
      <c r="S29" s="100">
        <f t="shared" si="8"/>
        <v>0.6372000000000001</v>
      </c>
    </row>
    <row r="30" spans="2:19">
      <c r="B30" t="s">
        <v>36</v>
      </c>
      <c r="C30">
        <v>31</v>
      </c>
      <c r="D30">
        <v>350</v>
      </c>
      <c r="E30">
        <v>356</v>
      </c>
      <c r="F30">
        <v>355</v>
      </c>
      <c r="G30">
        <v>355</v>
      </c>
      <c r="H30">
        <v>355</v>
      </c>
      <c r="I30">
        <v>355</v>
      </c>
      <c r="J30">
        <v>355</v>
      </c>
      <c r="L30" s="99">
        <f t="shared" si="1"/>
        <v>8.6111111111111107</v>
      </c>
      <c r="M30" s="100">
        <f t="shared" si="2"/>
        <v>1.26</v>
      </c>
      <c r="N30" s="100">
        <f t="shared" si="3"/>
        <v>1.2816000000000001</v>
      </c>
      <c r="O30" s="100">
        <f t="shared" si="4"/>
        <v>1.278</v>
      </c>
      <c r="P30" s="100">
        <f t="shared" si="5"/>
        <v>1.278</v>
      </c>
      <c r="Q30" s="100">
        <f t="shared" si="6"/>
        <v>1.278</v>
      </c>
      <c r="R30" s="100">
        <f t="shared" si="7"/>
        <v>1.278</v>
      </c>
      <c r="S30" s="100">
        <f t="shared" si="8"/>
        <v>1.278</v>
      </c>
    </row>
    <row r="33" spans="2:19" ht="17.5" thickBot="1">
      <c r="B33" s="82" t="s">
        <v>130</v>
      </c>
      <c r="C33" s="82"/>
      <c r="D33" s="82"/>
      <c r="E33" s="82"/>
      <c r="F33" s="82"/>
      <c r="G33" s="82"/>
      <c r="H33" s="82"/>
      <c r="I33" s="82"/>
      <c r="J33" s="82"/>
    </row>
    <row r="34" spans="2:19" ht="15" thickTop="1">
      <c r="B34" s="83" t="s">
        <v>145</v>
      </c>
      <c r="C34" s="81"/>
      <c r="D34" s="81"/>
      <c r="E34" s="81"/>
      <c r="F34" s="81"/>
      <c r="G34" s="81"/>
      <c r="H34" s="81"/>
      <c r="I34" s="81"/>
      <c r="J34" s="81"/>
    </row>
    <row r="36" spans="2:19" ht="17.5" thickBot="1">
      <c r="B36" s="84" t="s">
        <v>146</v>
      </c>
      <c r="C36" s="84"/>
      <c r="D36" s="84"/>
      <c r="E36" s="84"/>
      <c r="F36" s="84"/>
      <c r="G36" s="84"/>
      <c r="H36" s="84"/>
      <c r="I36" s="84"/>
      <c r="J36" s="84"/>
    </row>
    <row r="37" spans="2:19" ht="15" thickTop="1"/>
    <row r="38" spans="2:19" ht="15" thickBot="1">
      <c r="B38" s="85" t="s">
        <v>14</v>
      </c>
      <c r="C38" s="85" t="s">
        <v>133</v>
      </c>
      <c r="D38" s="85">
        <v>2020</v>
      </c>
      <c r="E38" s="85">
        <v>2025</v>
      </c>
      <c r="F38" s="85">
        <v>2030</v>
      </c>
      <c r="G38" s="85">
        <v>2035</v>
      </c>
      <c r="H38" s="85">
        <v>2040</v>
      </c>
      <c r="I38" s="85">
        <v>2045</v>
      </c>
      <c r="J38" s="85">
        <v>2050</v>
      </c>
      <c r="L38" s="85" t="s">
        <v>133</v>
      </c>
      <c r="M38" s="85">
        <v>2020</v>
      </c>
      <c r="N38" s="85">
        <v>2025</v>
      </c>
      <c r="O38" s="85">
        <v>2030</v>
      </c>
      <c r="P38" s="85">
        <v>2035</v>
      </c>
      <c r="Q38" s="85">
        <v>2040</v>
      </c>
      <c r="R38" s="85">
        <v>2045</v>
      </c>
      <c r="S38" s="85">
        <v>2050</v>
      </c>
    </row>
    <row r="39" spans="2:19" ht="15" thickBot="1">
      <c r="B39" s="85"/>
      <c r="C39" s="85" t="s">
        <v>134</v>
      </c>
      <c r="D39" s="87" t="s">
        <v>135</v>
      </c>
      <c r="E39" s="87" t="s">
        <v>135</v>
      </c>
      <c r="F39" s="87" t="s">
        <v>135</v>
      </c>
      <c r="G39" s="87" t="s">
        <v>135</v>
      </c>
      <c r="H39" s="87" t="s">
        <v>135</v>
      </c>
      <c r="I39" s="87" t="s">
        <v>135</v>
      </c>
      <c r="J39" s="87" t="s">
        <v>135</v>
      </c>
      <c r="L39" s="85" t="s">
        <v>136</v>
      </c>
      <c r="M39" s="87" t="s">
        <v>1</v>
      </c>
      <c r="N39" s="87" t="s">
        <v>1</v>
      </c>
      <c r="O39" s="87" t="s">
        <v>1</v>
      </c>
      <c r="P39" s="87" t="s">
        <v>1</v>
      </c>
      <c r="Q39" s="87" t="s">
        <v>1</v>
      </c>
      <c r="R39" s="87" t="s">
        <v>1</v>
      </c>
      <c r="S39" s="87" t="s">
        <v>1</v>
      </c>
    </row>
    <row r="40" spans="2:19">
      <c r="B40" t="s">
        <v>147</v>
      </c>
      <c r="C40">
        <v>52.9</v>
      </c>
      <c r="D40">
        <v>0</v>
      </c>
      <c r="E40">
        <v>477</v>
      </c>
      <c r="F40" s="86">
        <v>1271</v>
      </c>
      <c r="G40" s="86">
        <v>1271</v>
      </c>
      <c r="H40" s="86">
        <v>1271</v>
      </c>
      <c r="I40" s="86">
        <v>1271</v>
      </c>
      <c r="J40" s="86">
        <v>1271</v>
      </c>
      <c r="L40" s="88">
        <f>C40/3.6</f>
        <v>14.694444444444443</v>
      </c>
      <c r="M40" s="89">
        <f>D40*3.6/1000</f>
        <v>0</v>
      </c>
      <c r="N40" s="89">
        <f t="shared" ref="N40:S49" si="9">E40*3.6/1000</f>
        <v>1.7172000000000001</v>
      </c>
      <c r="O40" s="89">
        <f t="shared" si="9"/>
        <v>4.5756000000000006</v>
      </c>
      <c r="P40" s="89">
        <f t="shared" si="9"/>
        <v>4.5756000000000006</v>
      </c>
      <c r="Q40" s="89">
        <f t="shared" si="9"/>
        <v>4.5756000000000006</v>
      </c>
      <c r="R40" s="89">
        <f t="shared" si="9"/>
        <v>4.5756000000000006</v>
      </c>
      <c r="S40" s="89">
        <f t="shared" si="9"/>
        <v>4.5756000000000006</v>
      </c>
    </row>
    <row r="41" spans="2:19">
      <c r="B41" s="80" t="s">
        <v>147</v>
      </c>
      <c r="C41">
        <v>55.1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L41" s="88">
        <f t="shared" ref="L41:L49" si="10">C41/3.6</f>
        <v>15.305555555555555</v>
      </c>
      <c r="M41" s="89">
        <f t="shared" ref="M41:M49" si="11">D41*3.6/1000</f>
        <v>0</v>
      </c>
      <c r="N41" s="89">
        <f t="shared" si="9"/>
        <v>0</v>
      </c>
      <c r="O41" s="89">
        <f t="shared" si="9"/>
        <v>0</v>
      </c>
      <c r="P41" s="89">
        <f t="shared" si="9"/>
        <v>0</v>
      </c>
      <c r="Q41" s="89">
        <f t="shared" si="9"/>
        <v>0</v>
      </c>
      <c r="R41" s="89">
        <f t="shared" si="9"/>
        <v>0</v>
      </c>
      <c r="S41" s="89">
        <f t="shared" si="9"/>
        <v>0</v>
      </c>
    </row>
    <row r="42" spans="2:19">
      <c r="B42" t="s">
        <v>148</v>
      </c>
      <c r="C42">
        <v>52.9</v>
      </c>
      <c r="D42" s="86">
        <v>0</v>
      </c>
      <c r="E42" s="86">
        <v>477</v>
      </c>
      <c r="F42" s="86">
        <v>1271</v>
      </c>
      <c r="G42" s="86">
        <v>1271</v>
      </c>
      <c r="H42" s="86">
        <v>1271</v>
      </c>
      <c r="I42" s="86">
        <v>1271</v>
      </c>
      <c r="J42" s="86">
        <v>1271</v>
      </c>
      <c r="L42" s="88">
        <f t="shared" si="10"/>
        <v>14.694444444444443</v>
      </c>
      <c r="M42" s="89">
        <f t="shared" si="11"/>
        <v>0</v>
      </c>
      <c r="N42" s="89">
        <f t="shared" si="9"/>
        <v>1.7172000000000001</v>
      </c>
      <c r="O42" s="89">
        <f t="shared" si="9"/>
        <v>4.5756000000000006</v>
      </c>
      <c r="P42" s="89">
        <f t="shared" si="9"/>
        <v>4.5756000000000006</v>
      </c>
      <c r="Q42" s="89">
        <f t="shared" si="9"/>
        <v>4.5756000000000006</v>
      </c>
      <c r="R42" s="89">
        <f t="shared" si="9"/>
        <v>4.5756000000000006</v>
      </c>
      <c r="S42" s="89">
        <f t="shared" si="9"/>
        <v>4.5756000000000006</v>
      </c>
    </row>
    <row r="43" spans="2:19">
      <c r="B43" t="s">
        <v>148</v>
      </c>
      <c r="C43">
        <v>55.1</v>
      </c>
      <c r="D43" s="86">
        <v>0</v>
      </c>
      <c r="E43" s="86">
        <v>677</v>
      </c>
      <c r="F43" s="86">
        <v>1805</v>
      </c>
      <c r="G43" s="86">
        <v>1805</v>
      </c>
      <c r="H43" s="86">
        <v>1805</v>
      </c>
      <c r="I43" s="86">
        <v>1805</v>
      </c>
      <c r="J43" s="86">
        <v>1805</v>
      </c>
      <c r="L43" s="88">
        <f t="shared" si="10"/>
        <v>15.305555555555555</v>
      </c>
      <c r="M43" s="89">
        <f t="shared" si="11"/>
        <v>0</v>
      </c>
      <c r="N43" s="89">
        <f t="shared" si="9"/>
        <v>2.4372000000000003</v>
      </c>
      <c r="O43" s="89">
        <f t="shared" si="9"/>
        <v>6.4980000000000002</v>
      </c>
      <c r="P43" s="89">
        <f t="shared" si="9"/>
        <v>6.4980000000000002</v>
      </c>
      <c r="Q43" s="89">
        <f t="shared" si="9"/>
        <v>6.4980000000000002</v>
      </c>
      <c r="R43" s="89">
        <f t="shared" si="9"/>
        <v>6.4980000000000002</v>
      </c>
      <c r="S43" s="89">
        <f t="shared" si="9"/>
        <v>6.4980000000000002</v>
      </c>
    </row>
    <row r="44" spans="2:19">
      <c r="B44" s="80" t="s">
        <v>149</v>
      </c>
      <c r="C44">
        <v>52.9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L44" s="88">
        <f t="shared" si="10"/>
        <v>14.694444444444443</v>
      </c>
      <c r="M44" s="89">
        <f t="shared" si="11"/>
        <v>0</v>
      </c>
      <c r="N44" s="89">
        <f t="shared" si="9"/>
        <v>0</v>
      </c>
      <c r="O44" s="89">
        <f t="shared" si="9"/>
        <v>0</v>
      </c>
      <c r="P44" s="89">
        <f t="shared" si="9"/>
        <v>0</v>
      </c>
      <c r="Q44" s="89">
        <f t="shared" si="9"/>
        <v>0</v>
      </c>
      <c r="R44" s="89">
        <f t="shared" si="9"/>
        <v>0</v>
      </c>
      <c r="S44" s="89">
        <f t="shared" si="9"/>
        <v>0</v>
      </c>
    </row>
    <row r="45" spans="2:19">
      <c r="B45" s="80" t="s">
        <v>149</v>
      </c>
      <c r="C45">
        <v>55.1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L45" s="88">
        <f t="shared" si="10"/>
        <v>15.305555555555555</v>
      </c>
      <c r="M45" s="89">
        <f t="shared" si="11"/>
        <v>0</v>
      </c>
      <c r="N45" s="89">
        <f t="shared" si="9"/>
        <v>0</v>
      </c>
      <c r="O45" s="89">
        <f t="shared" si="9"/>
        <v>0</v>
      </c>
      <c r="P45" s="89">
        <f t="shared" si="9"/>
        <v>0</v>
      </c>
      <c r="Q45" s="89">
        <f t="shared" si="9"/>
        <v>0</v>
      </c>
      <c r="R45" s="89">
        <f t="shared" si="9"/>
        <v>0</v>
      </c>
      <c r="S45" s="89">
        <f t="shared" si="9"/>
        <v>0</v>
      </c>
    </row>
    <row r="46" spans="2:19">
      <c r="B46" s="80" t="s">
        <v>150</v>
      </c>
      <c r="C46">
        <v>52.9</v>
      </c>
      <c r="D46">
        <v>0</v>
      </c>
      <c r="E46">
        <v>238</v>
      </c>
      <c r="F46">
        <v>635</v>
      </c>
      <c r="G46">
        <v>635</v>
      </c>
      <c r="H46">
        <v>635</v>
      </c>
      <c r="I46">
        <v>635</v>
      </c>
      <c r="J46">
        <v>635</v>
      </c>
      <c r="L46" s="88">
        <f t="shared" si="10"/>
        <v>14.694444444444443</v>
      </c>
      <c r="M46" s="89">
        <f t="shared" si="11"/>
        <v>0</v>
      </c>
      <c r="N46" s="89">
        <f t="shared" si="9"/>
        <v>0.85680000000000012</v>
      </c>
      <c r="O46" s="89">
        <f t="shared" si="9"/>
        <v>2.286</v>
      </c>
      <c r="P46" s="89">
        <f t="shared" si="9"/>
        <v>2.286</v>
      </c>
      <c r="Q46" s="89">
        <f t="shared" si="9"/>
        <v>2.286</v>
      </c>
      <c r="R46" s="89">
        <f t="shared" si="9"/>
        <v>2.286</v>
      </c>
      <c r="S46" s="89">
        <f t="shared" si="9"/>
        <v>2.286</v>
      </c>
    </row>
    <row r="47" spans="2:19">
      <c r="B47" s="80" t="s">
        <v>150</v>
      </c>
      <c r="C47">
        <v>55.1</v>
      </c>
      <c r="D47">
        <v>0</v>
      </c>
      <c r="E47">
        <v>339</v>
      </c>
      <c r="F47">
        <v>903</v>
      </c>
      <c r="G47">
        <v>903</v>
      </c>
      <c r="H47" s="80">
        <v>903</v>
      </c>
      <c r="I47">
        <v>903</v>
      </c>
      <c r="J47">
        <v>903</v>
      </c>
      <c r="L47" s="88">
        <f t="shared" si="10"/>
        <v>15.305555555555555</v>
      </c>
      <c r="M47" s="89">
        <f t="shared" si="11"/>
        <v>0</v>
      </c>
      <c r="N47" s="89">
        <f t="shared" si="9"/>
        <v>1.2204000000000002</v>
      </c>
      <c r="O47" s="89">
        <f t="shared" si="9"/>
        <v>3.2508000000000004</v>
      </c>
      <c r="P47" s="89">
        <f t="shared" si="9"/>
        <v>3.2508000000000004</v>
      </c>
      <c r="Q47" s="89">
        <f t="shared" si="9"/>
        <v>3.2508000000000004</v>
      </c>
      <c r="R47" s="89">
        <f t="shared" si="9"/>
        <v>3.2508000000000004</v>
      </c>
      <c r="S47" s="89">
        <f t="shared" si="9"/>
        <v>3.2508000000000004</v>
      </c>
    </row>
    <row r="48" spans="2:19">
      <c r="B48" t="s">
        <v>151</v>
      </c>
      <c r="C48">
        <v>52.9</v>
      </c>
      <c r="D48" s="86">
        <v>0</v>
      </c>
      <c r="E48" s="86">
        <v>1233</v>
      </c>
      <c r="F48" s="86">
        <v>3287</v>
      </c>
      <c r="G48" s="86">
        <v>3287</v>
      </c>
      <c r="H48" s="86">
        <v>3287</v>
      </c>
      <c r="I48" s="86">
        <v>3287</v>
      </c>
      <c r="J48" s="86">
        <v>3287</v>
      </c>
      <c r="L48" s="101">
        <f t="shared" si="10"/>
        <v>14.694444444444443</v>
      </c>
      <c r="M48" s="100">
        <f t="shared" si="11"/>
        <v>0</v>
      </c>
      <c r="N48" s="100">
        <f t="shared" si="9"/>
        <v>4.4388000000000005</v>
      </c>
      <c r="O48" s="100">
        <f t="shared" si="9"/>
        <v>11.833200000000001</v>
      </c>
      <c r="P48" s="100">
        <f t="shared" si="9"/>
        <v>11.833200000000001</v>
      </c>
      <c r="Q48" s="100">
        <f t="shared" si="9"/>
        <v>11.833200000000001</v>
      </c>
      <c r="R48" s="100">
        <f t="shared" si="9"/>
        <v>11.833200000000001</v>
      </c>
      <c r="S48" s="100">
        <f t="shared" si="9"/>
        <v>11.833200000000001</v>
      </c>
    </row>
    <row r="49" spans="2:19">
      <c r="B49" t="s">
        <v>151</v>
      </c>
      <c r="C49">
        <v>55.1</v>
      </c>
      <c r="D49">
        <v>0</v>
      </c>
      <c r="E49">
        <v>538</v>
      </c>
      <c r="F49" s="86">
        <v>1434</v>
      </c>
      <c r="G49" s="86">
        <v>1434</v>
      </c>
      <c r="H49" s="86">
        <v>1434</v>
      </c>
      <c r="I49" s="86">
        <v>1434</v>
      </c>
      <c r="J49" s="86">
        <v>1434</v>
      </c>
      <c r="L49" s="101">
        <f t="shared" si="10"/>
        <v>15.305555555555555</v>
      </c>
      <c r="M49" s="100">
        <f t="shared" si="11"/>
        <v>0</v>
      </c>
      <c r="N49" s="100">
        <f t="shared" si="9"/>
        <v>1.9367999999999999</v>
      </c>
      <c r="O49" s="100">
        <f t="shared" si="9"/>
        <v>5.1624000000000008</v>
      </c>
      <c r="P49" s="100">
        <f t="shared" si="9"/>
        <v>5.1624000000000008</v>
      </c>
      <c r="Q49" s="100">
        <f t="shared" si="9"/>
        <v>5.1624000000000008</v>
      </c>
      <c r="R49" s="100">
        <f t="shared" si="9"/>
        <v>5.1624000000000008</v>
      </c>
      <c r="S49" s="100">
        <f t="shared" si="9"/>
        <v>5.1624000000000008</v>
      </c>
    </row>
    <row r="50" spans="2:19">
      <c r="L50" s="88"/>
      <c r="M50" s="89"/>
      <c r="N50" s="89"/>
      <c r="O50" s="89"/>
      <c r="P50" s="89"/>
      <c r="Q50" s="89"/>
      <c r="R50" s="89"/>
      <c r="S50" s="89"/>
    </row>
    <row r="51" spans="2:19">
      <c r="L51" s="88"/>
      <c r="M51" s="89"/>
      <c r="N51" s="89"/>
      <c r="O51" s="89"/>
      <c r="P51" s="89"/>
      <c r="Q51" s="89"/>
      <c r="R51" s="89"/>
      <c r="S51" s="89"/>
    </row>
    <row r="52" spans="2:19">
      <c r="L52" s="88"/>
      <c r="M52" s="89"/>
      <c r="N52" s="89"/>
      <c r="O52" s="89"/>
      <c r="P52" s="89"/>
      <c r="Q52" s="89"/>
      <c r="R52" s="89"/>
      <c r="S52" s="89"/>
    </row>
    <row r="53" spans="2:19" ht="17.5" thickBot="1">
      <c r="B53" s="82" t="s">
        <v>130</v>
      </c>
      <c r="C53" s="82"/>
      <c r="D53" s="82"/>
      <c r="E53" s="82"/>
      <c r="F53" s="82"/>
      <c r="G53" s="82"/>
      <c r="H53" s="82"/>
      <c r="I53" s="82"/>
      <c r="J53" s="82"/>
      <c r="L53" s="88"/>
      <c r="M53" s="89"/>
      <c r="N53" s="89"/>
      <c r="O53" s="89"/>
      <c r="P53" s="89"/>
      <c r="Q53" s="89"/>
      <c r="R53" s="89"/>
      <c r="S53" s="89"/>
    </row>
    <row r="54" spans="2:19" ht="15" thickTop="1">
      <c r="B54" s="83" t="s">
        <v>152</v>
      </c>
      <c r="C54" s="81"/>
      <c r="D54" s="81"/>
      <c r="E54" s="81"/>
      <c r="F54" s="81"/>
      <c r="G54" s="81"/>
      <c r="H54" s="81"/>
      <c r="I54" s="81"/>
      <c r="J54" s="81"/>
      <c r="L54" s="88"/>
      <c r="M54" s="89"/>
      <c r="N54" s="89"/>
      <c r="O54" s="89"/>
      <c r="P54" s="89"/>
      <c r="Q54" s="89"/>
      <c r="R54" s="89"/>
      <c r="S54" s="89"/>
    </row>
    <row r="56" spans="2:19" ht="17.5" thickBot="1">
      <c r="B56" s="84" t="s">
        <v>153</v>
      </c>
      <c r="C56" s="84"/>
      <c r="D56" s="84"/>
      <c r="E56" s="84"/>
      <c r="F56" s="84"/>
      <c r="G56" s="84"/>
      <c r="H56" s="84"/>
      <c r="I56" s="84"/>
      <c r="J56" s="84"/>
    </row>
    <row r="57" spans="2:19" ht="15" thickTop="1"/>
    <row r="58" spans="2:19" ht="15" thickBot="1">
      <c r="B58" s="85" t="s">
        <v>14</v>
      </c>
      <c r="C58" s="85" t="s">
        <v>133</v>
      </c>
      <c r="D58" s="85">
        <v>2020</v>
      </c>
      <c r="E58" s="85">
        <v>2025</v>
      </c>
      <c r="F58" s="85">
        <v>2030</v>
      </c>
      <c r="G58" s="85">
        <v>2035</v>
      </c>
      <c r="H58" s="85">
        <v>2040</v>
      </c>
      <c r="I58" s="85">
        <v>2045</v>
      </c>
      <c r="J58" s="85">
        <v>2050</v>
      </c>
      <c r="L58" s="85" t="s">
        <v>133</v>
      </c>
      <c r="M58" s="85">
        <v>2020</v>
      </c>
      <c r="N58" s="85">
        <v>2025</v>
      </c>
      <c r="O58" s="85">
        <v>2030</v>
      </c>
      <c r="P58" s="85">
        <v>2035</v>
      </c>
      <c r="Q58" s="85">
        <v>2040</v>
      </c>
      <c r="R58" s="85">
        <v>2045</v>
      </c>
      <c r="S58" s="85">
        <v>2050</v>
      </c>
    </row>
    <row r="59" spans="2:19" ht="15" thickBot="1">
      <c r="B59" s="85"/>
      <c r="C59" s="85" t="s">
        <v>134</v>
      </c>
      <c r="D59" s="87" t="s">
        <v>135</v>
      </c>
      <c r="E59" s="87" t="s">
        <v>135</v>
      </c>
      <c r="F59" s="87" t="s">
        <v>135</v>
      </c>
      <c r="G59" s="87" t="s">
        <v>135</v>
      </c>
      <c r="H59" s="87" t="s">
        <v>135</v>
      </c>
      <c r="I59" s="87" t="s">
        <v>135</v>
      </c>
      <c r="J59" s="87" t="s">
        <v>135</v>
      </c>
      <c r="L59" s="85" t="s">
        <v>136</v>
      </c>
      <c r="M59" s="87" t="s">
        <v>1</v>
      </c>
      <c r="N59" s="87" t="s">
        <v>1</v>
      </c>
      <c r="O59" s="87" t="s">
        <v>1</v>
      </c>
      <c r="P59" s="87" t="s">
        <v>1</v>
      </c>
      <c r="Q59" s="87" t="s">
        <v>1</v>
      </c>
      <c r="R59" s="87" t="s">
        <v>1</v>
      </c>
      <c r="S59" s="87" t="s">
        <v>1</v>
      </c>
    </row>
    <row r="60" spans="2:19">
      <c r="B60" t="s">
        <v>147</v>
      </c>
      <c r="C60">
        <v>23</v>
      </c>
      <c r="D60">
        <v>15</v>
      </c>
      <c r="E60">
        <v>15</v>
      </c>
      <c r="F60" s="86">
        <v>15</v>
      </c>
      <c r="G60" s="86">
        <v>15</v>
      </c>
      <c r="H60" s="86">
        <v>15</v>
      </c>
      <c r="I60" s="86">
        <v>15</v>
      </c>
      <c r="J60" s="86">
        <v>15</v>
      </c>
      <c r="L60" s="88">
        <f>C60/3.6</f>
        <v>6.3888888888888884</v>
      </c>
      <c r="M60" s="89">
        <f>D60*3.6/1000</f>
        <v>5.3999999999999999E-2</v>
      </c>
      <c r="N60" s="89">
        <f t="shared" ref="N60:S69" si="12">E60*3.6/1000</f>
        <v>5.3999999999999999E-2</v>
      </c>
      <c r="O60" s="89">
        <f t="shared" si="12"/>
        <v>5.3999999999999999E-2</v>
      </c>
      <c r="P60" s="89">
        <f t="shared" si="12"/>
        <v>5.3999999999999999E-2</v>
      </c>
      <c r="Q60" s="89">
        <f t="shared" si="12"/>
        <v>5.3999999999999999E-2</v>
      </c>
      <c r="R60" s="89">
        <f t="shared" si="12"/>
        <v>5.3999999999999999E-2</v>
      </c>
      <c r="S60" s="89">
        <f t="shared" si="12"/>
        <v>5.3999999999999999E-2</v>
      </c>
    </row>
    <row r="61" spans="2:19">
      <c r="B61" s="80" t="s">
        <v>147</v>
      </c>
      <c r="C61">
        <v>25.6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L61" s="88">
        <f t="shared" ref="L61:L69" si="13">C61/3.6</f>
        <v>7.1111111111111116</v>
      </c>
      <c r="M61" s="89">
        <f t="shared" ref="M61:M69" si="14">D61*3.6/1000</f>
        <v>0</v>
      </c>
      <c r="N61" s="89">
        <f t="shared" si="12"/>
        <v>0</v>
      </c>
      <c r="O61" s="89">
        <f t="shared" si="12"/>
        <v>0</v>
      </c>
      <c r="P61" s="89">
        <f t="shared" si="12"/>
        <v>0</v>
      </c>
      <c r="Q61" s="89">
        <f t="shared" si="12"/>
        <v>0</v>
      </c>
      <c r="R61" s="89">
        <f t="shared" si="12"/>
        <v>0</v>
      </c>
      <c r="S61" s="89">
        <f t="shared" si="12"/>
        <v>0</v>
      </c>
    </row>
    <row r="62" spans="2:19">
      <c r="B62" t="s">
        <v>148</v>
      </c>
      <c r="C62">
        <v>23</v>
      </c>
      <c r="D62" s="86">
        <v>15</v>
      </c>
      <c r="E62" s="86">
        <v>15</v>
      </c>
      <c r="F62" s="86">
        <v>15</v>
      </c>
      <c r="G62" s="86">
        <v>15</v>
      </c>
      <c r="H62" s="86">
        <v>15</v>
      </c>
      <c r="I62" s="86">
        <v>15</v>
      </c>
      <c r="J62" s="86">
        <v>15</v>
      </c>
      <c r="L62" s="88">
        <f t="shared" si="13"/>
        <v>6.3888888888888884</v>
      </c>
      <c r="M62" s="89">
        <f t="shared" si="14"/>
        <v>5.3999999999999999E-2</v>
      </c>
      <c r="N62" s="89">
        <f t="shared" si="12"/>
        <v>5.3999999999999999E-2</v>
      </c>
      <c r="O62" s="89">
        <f t="shared" si="12"/>
        <v>5.3999999999999999E-2</v>
      </c>
      <c r="P62" s="89">
        <f t="shared" si="12"/>
        <v>5.3999999999999999E-2</v>
      </c>
      <c r="Q62" s="89">
        <f t="shared" si="12"/>
        <v>5.3999999999999999E-2</v>
      </c>
      <c r="R62" s="89">
        <f t="shared" si="12"/>
        <v>5.3999999999999999E-2</v>
      </c>
      <c r="S62" s="89">
        <f t="shared" si="12"/>
        <v>5.3999999999999999E-2</v>
      </c>
    </row>
    <row r="63" spans="2:19">
      <c r="B63" t="s">
        <v>148</v>
      </c>
      <c r="C63">
        <v>25.6</v>
      </c>
      <c r="D63" s="86">
        <v>0</v>
      </c>
      <c r="E63" s="86">
        <v>0</v>
      </c>
      <c r="F63" s="86">
        <v>0</v>
      </c>
      <c r="G63" s="86">
        <v>0</v>
      </c>
      <c r="H63" s="86">
        <v>0</v>
      </c>
      <c r="I63" s="86">
        <v>0</v>
      </c>
      <c r="J63" s="86">
        <v>0</v>
      </c>
      <c r="L63" s="88">
        <f t="shared" si="13"/>
        <v>7.1111111111111116</v>
      </c>
      <c r="M63" s="89">
        <f t="shared" si="14"/>
        <v>0</v>
      </c>
      <c r="N63" s="89">
        <f t="shared" si="12"/>
        <v>0</v>
      </c>
      <c r="O63" s="89">
        <f t="shared" si="12"/>
        <v>0</v>
      </c>
      <c r="P63" s="89">
        <f t="shared" si="12"/>
        <v>0</v>
      </c>
      <c r="Q63" s="89">
        <f t="shared" si="12"/>
        <v>0</v>
      </c>
      <c r="R63" s="89">
        <f t="shared" si="12"/>
        <v>0</v>
      </c>
      <c r="S63" s="89">
        <f t="shared" si="12"/>
        <v>0</v>
      </c>
    </row>
    <row r="64" spans="2:19">
      <c r="B64" s="80" t="s">
        <v>149</v>
      </c>
      <c r="C64">
        <v>23</v>
      </c>
      <c r="D64">
        <v>15</v>
      </c>
      <c r="E64">
        <v>245</v>
      </c>
      <c r="F64" s="86">
        <v>1089</v>
      </c>
      <c r="G64" s="86">
        <v>1682</v>
      </c>
      <c r="H64" s="86">
        <v>1682</v>
      </c>
      <c r="I64" s="86">
        <v>1682</v>
      </c>
      <c r="J64" s="86">
        <v>1682</v>
      </c>
      <c r="L64" s="99">
        <f t="shared" si="13"/>
        <v>6.3888888888888884</v>
      </c>
      <c r="M64" s="100">
        <f t="shared" si="14"/>
        <v>5.3999999999999999E-2</v>
      </c>
      <c r="N64" s="100">
        <f t="shared" si="12"/>
        <v>0.88200000000000001</v>
      </c>
      <c r="O64" s="100">
        <f t="shared" si="12"/>
        <v>3.9203999999999999</v>
      </c>
      <c r="P64" s="100">
        <f t="shared" si="12"/>
        <v>6.0552000000000001</v>
      </c>
      <c r="Q64" s="100">
        <f t="shared" si="12"/>
        <v>6.0552000000000001</v>
      </c>
      <c r="R64" s="100">
        <f t="shared" si="12"/>
        <v>6.0552000000000001</v>
      </c>
      <c r="S64" s="100">
        <f t="shared" si="12"/>
        <v>6.0552000000000001</v>
      </c>
    </row>
    <row r="65" spans="2:19">
      <c r="B65" s="80" t="s">
        <v>149</v>
      </c>
      <c r="C65">
        <v>25.6</v>
      </c>
      <c r="D65">
        <v>0</v>
      </c>
      <c r="E65">
        <v>0</v>
      </c>
      <c r="F65">
        <v>0</v>
      </c>
      <c r="G65" s="86">
        <v>1159</v>
      </c>
      <c r="H65" s="86">
        <v>2541</v>
      </c>
      <c r="I65" s="86">
        <v>2541</v>
      </c>
      <c r="J65" s="86">
        <v>2541</v>
      </c>
      <c r="L65" s="99">
        <f t="shared" si="13"/>
        <v>7.1111111111111116</v>
      </c>
      <c r="M65" s="100">
        <f t="shared" si="14"/>
        <v>0</v>
      </c>
      <c r="N65" s="100">
        <f t="shared" si="12"/>
        <v>0</v>
      </c>
      <c r="O65" s="100">
        <f t="shared" si="12"/>
        <v>0</v>
      </c>
      <c r="P65" s="100">
        <f t="shared" si="12"/>
        <v>4.1724000000000006</v>
      </c>
      <c r="Q65" s="100">
        <f t="shared" si="12"/>
        <v>9.1476000000000006</v>
      </c>
      <c r="R65" s="100">
        <f t="shared" si="12"/>
        <v>9.1476000000000006</v>
      </c>
      <c r="S65" s="100">
        <f t="shared" si="12"/>
        <v>9.1476000000000006</v>
      </c>
    </row>
    <row r="66" spans="2:19">
      <c r="B66" s="80" t="s">
        <v>150</v>
      </c>
      <c r="C66">
        <v>23</v>
      </c>
      <c r="D66">
        <v>15</v>
      </c>
      <c r="E66">
        <v>122</v>
      </c>
      <c r="F66">
        <v>545</v>
      </c>
      <c r="G66">
        <v>841</v>
      </c>
      <c r="H66">
        <v>841</v>
      </c>
      <c r="I66">
        <v>841</v>
      </c>
      <c r="J66">
        <v>841</v>
      </c>
      <c r="L66" s="88">
        <f t="shared" si="13"/>
        <v>6.3888888888888884</v>
      </c>
      <c r="M66" s="89">
        <f t="shared" si="14"/>
        <v>5.3999999999999999E-2</v>
      </c>
      <c r="N66" s="89">
        <f t="shared" si="12"/>
        <v>0.43919999999999998</v>
      </c>
      <c r="O66" s="89">
        <f t="shared" si="12"/>
        <v>1.962</v>
      </c>
      <c r="P66" s="89">
        <f t="shared" si="12"/>
        <v>3.0276000000000001</v>
      </c>
      <c r="Q66" s="89">
        <f t="shared" si="12"/>
        <v>3.0276000000000001</v>
      </c>
      <c r="R66" s="89">
        <f t="shared" si="12"/>
        <v>3.0276000000000001</v>
      </c>
      <c r="S66" s="89">
        <f t="shared" si="12"/>
        <v>3.0276000000000001</v>
      </c>
    </row>
    <row r="67" spans="2:19">
      <c r="B67" s="80" t="s">
        <v>150</v>
      </c>
      <c r="C67">
        <v>25.6</v>
      </c>
      <c r="D67">
        <v>0</v>
      </c>
      <c r="E67">
        <v>0</v>
      </c>
      <c r="F67">
        <v>0</v>
      </c>
      <c r="G67">
        <v>580</v>
      </c>
      <c r="H67" s="90">
        <v>1270</v>
      </c>
      <c r="I67" s="86">
        <v>1270</v>
      </c>
      <c r="J67" s="86">
        <v>1270</v>
      </c>
      <c r="L67" s="88">
        <f t="shared" si="13"/>
        <v>7.1111111111111116</v>
      </c>
      <c r="M67" s="89">
        <f t="shared" si="14"/>
        <v>0</v>
      </c>
      <c r="N67" s="89">
        <f t="shared" si="12"/>
        <v>0</v>
      </c>
      <c r="O67" s="89">
        <f t="shared" si="12"/>
        <v>0</v>
      </c>
      <c r="P67" s="89">
        <f t="shared" si="12"/>
        <v>2.0880000000000001</v>
      </c>
      <c r="Q67" s="89">
        <f t="shared" si="12"/>
        <v>4.5720000000000001</v>
      </c>
      <c r="R67" s="89">
        <f t="shared" si="12"/>
        <v>4.5720000000000001</v>
      </c>
      <c r="S67" s="89">
        <f t="shared" si="12"/>
        <v>4.5720000000000001</v>
      </c>
    </row>
    <row r="68" spans="2:19">
      <c r="B68" t="s">
        <v>151</v>
      </c>
      <c r="C68">
        <v>23</v>
      </c>
      <c r="D68" s="86">
        <v>15</v>
      </c>
      <c r="E68" s="86">
        <v>15</v>
      </c>
      <c r="F68" s="86">
        <v>15</v>
      </c>
      <c r="G68" s="86">
        <v>15</v>
      </c>
      <c r="H68" s="86">
        <v>15</v>
      </c>
      <c r="I68" s="86">
        <v>15</v>
      </c>
      <c r="J68" s="86">
        <v>15</v>
      </c>
      <c r="L68" s="88">
        <f t="shared" si="13"/>
        <v>6.3888888888888884</v>
      </c>
      <c r="M68" s="89">
        <f t="shared" si="14"/>
        <v>5.3999999999999999E-2</v>
      </c>
      <c r="N68" s="89">
        <f t="shared" si="12"/>
        <v>5.3999999999999999E-2</v>
      </c>
      <c r="O68" s="89">
        <f t="shared" si="12"/>
        <v>5.3999999999999999E-2</v>
      </c>
      <c r="P68" s="89">
        <f t="shared" si="12"/>
        <v>5.3999999999999999E-2</v>
      </c>
      <c r="Q68" s="89">
        <f t="shared" si="12"/>
        <v>5.3999999999999999E-2</v>
      </c>
      <c r="R68" s="89">
        <f t="shared" si="12"/>
        <v>5.3999999999999999E-2</v>
      </c>
      <c r="S68" s="89">
        <f t="shared" si="12"/>
        <v>5.3999999999999999E-2</v>
      </c>
    </row>
    <row r="69" spans="2:19">
      <c r="B69" t="s">
        <v>151</v>
      </c>
      <c r="C69">
        <v>25.6</v>
      </c>
      <c r="D69">
        <v>0</v>
      </c>
      <c r="E69">
        <v>0</v>
      </c>
      <c r="F69" s="86">
        <v>0</v>
      </c>
      <c r="G69" s="86">
        <v>0</v>
      </c>
      <c r="H69" s="86">
        <v>0</v>
      </c>
      <c r="I69" s="86">
        <v>0</v>
      </c>
      <c r="J69" s="86">
        <v>0</v>
      </c>
      <c r="L69" s="88">
        <f t="shared" si="13"/>
        <v>7.1111111111111116</v>
      </c>
      <c r="M69" s="89">
        <f t="shared" si="14"/>
        <v>0</v>
      </c>
      <c r="N69" s="89">
        <f t="shared" si="12"/>
        <v>0</v>
      </c>
      <c r="O69" s="89">
        <f t="shared" si="12"/>
        <v>0</v>
      </c>
      <c r="P69" s="89">
        <f t="shared" si="12"/>
        <v>0</v>
      </c>
      <c r="Q69" s="89">
        <f t="shared" si="12"/>
        <v>0</v>
      </c>
      <c r="R69" s="89">
        <f t="shared" si="12"/>
        <v>0</v>
      </c>
      <c r="S69" s="89">
        <f t="shared" si="12"/>
        <v>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O68"/>
  <sheetViews>
    <sheetView topLeftCell="A25" zoomScale="85" zoomScaleNormal="85" workbookViewId="0">
      <selection activeCell="BU24" sqref="BU24"/>
    </sheetView>
  </sheetViews>
  <sheetFormatPr defaultColWidth="9.1796875" defaultRowHeight="14.5"/>
  <cols>
    <col min="1" max="1" width="25.7265625" style="11" customWidth="1"/>
    <col min="2" max="2" width="13" style="11" bestFit="1" customWidth="1"/>
    <col min="3" max="12" width="9.453125" style="11" customWidth="1"/>
    <col min="13" max="28" width="11" style="11" customWidth="1"/>
    <col min="29" max="58" width="9.1796875" style="11"/>
    <col min="59" max="59" width="18.26953125" style="11" customWidth="1"/>
    <col min="60" max="60" width="23.54296875" style="11" bestFit="1" customWidth="1"/>
    <col min="61" max="61" width="9.81640625" style="11" bestFit="1" customWidth="1"/>
    <col min="62" max="62" width="9.453125" style="11" bestFit="1" customWidth="1"/>
    <col min="63" max="63" width="5.7265625" style="11" bestFit="1" customWidth="1"/>
    <col min="64" max="89" width="9.1796875" style="11"/>
    <col min="90" max="90" width="17.1796875" style="11" customWidth="1"/>
    <col min="91" max="91" width="23.54296875" style="11" bestFit="1" customWidth="1"/>
    <col min="92" max="92" width="9.81640625" style="11" bestFit="1" customWidth="1"/>
    <col min="93" max="93" width="9.81640625" style="11" customWidth="1"/>
    <col min="94" max="94" width="9.453125" style="11" bestFit="1" customWidth="1"/>
    <col min="95" max="16384" width="9.1796875" style="11"/>
  </cols>
  <sheetData>
    <row r="1" spans="1:119" ht="15" thickBot="1">
      <c r="A1" s="32" t="s">
        <v>22</v>
      </c>
      <c r="B1" s="31"/>
      <c r="C1" s="31"/>
      <c r="D1" s="31"/>
      <c r="E1" s="31"/>
      <c r="F1" s="31"/>
      <c r="G1" s="31"/>
      <c r="H1" s="31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29" t="s">
        <v>23</v>
      </c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28"/>
    </row>
    <row r="2" spans="1:119">
      <c r="A2" s="45" t="s">
        <v>14</v>
      </c>
      <c r="B2" s="45" t="s">
        <v>24</v>
      </c>
      <c r="C2" s="141" t="s">
        <v>25</v>
      </c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3"/>
      <c r="AD2" s="141" t="s">
        <v>26</v>
      </c>
      <c r="AE2" s="142"/>
      <c r="AF2" s="142"/>
      <c r="AG2" s="142"/>
      <c r="AH2" s="142"/>
      <c r="AI2" s="142"/>
      <c r="AJ2" s="142"/>
      <c r="AK2" s="142"/>
      <c r="AL2" s="142"/>
      <c r="AM2" s="142"/>
      <c r="AN2" s="142"/>
      <c r="AO2" s="142"/>
      <c r="AP2" s="142"/>
      <c r="AQ2" s="142"/>
      <c r="AR2" s="142"/>
      <c r="AS2" s="142"/>
      <c r="AT2" s="142"/>
      <c r="AU2" s="142"/>
      <c r="AV2" s="142"/>
      <c r="AW2" s="142"/>
      <c r="AX2" s="142"/>
      <c r="AY2" s="142"/>
      <c r="AZ2" s="142"/>
      <c r="BA2" s="142"/>
      <c r="BB2" s="142"/>
      <c r="BC2" s="143"/>
      <c r="BD2" s="27"/>
    </row>
    <row r="3" spans="1:119" ht="16" thickBot="1">
      <c r="A3" s="44"/>
      <c r="B3" s="44"/>
      <c r="C3" s="43">
        <v>2010</v>
      </c>
      <c r="D3" s="42">
        <v>2011</v>
      </c>
      <c r="E3" s="42">
        <v>2012</v>
      </c>
      <c r="F3" s="42">
        <v>2013</v>
      </c>
      <c r="G3" s="42">
        <v>2014</v>
      </c>
      <c r="H3" s="42">
        <v>2015</v>
      </c>
      <c r="I3" s="42">
        <v>2016</v>
      </c>
      <c r="J3" s="42">
        <v>2017</v>
      </c>
      <c r="K3" s="42">
        <v>2018</v>
      </c>
      <c r="L3" s="42">
        <v>2019</v>
      </c>
      <c r="M3" s="42">
        <v>2020</v>
      </c>
      <c r="N3" s="42">
        <v>2021</v>
      </c>
      <c r="O3" s="42">
        <v>2022</v>
      </c>
      <c r="P3" s="42">
        <v>2023</v>
      </c>
      <c r="Q3" s="42">
        <v>2024</v>
      </c>
      <c r="R3" s="42">
        <v>2025</v>
      </c>
      <c r="S3" s="42">
        <v>2026</v>
      </c>
      <c r="T3" s="42">
        <v>2027</v>
      </c>
      <c r="U3" s="42">
        <v>2028</v>
      </c>
      <c r="V3" s="42">
        <v>2029</v>
      </c>
      <c r="W3" s="42">
        <v>2030</v>
      </c>
      <c r="X3" s="42">
        <v>2031</v>
      </c>
      <c r="Y3" s="42">
        <v>2032</v>
      </c>
      <c r="Z3" s="42">
        <v>2033</v>
      </c>
      <c r="AA3" s="42">
        <v>2034</v>
      </c>
      <c r="AB3" s="41">
        <v>2035</v>
      </c>
      <c r="AD3" s="43">
        <v>2010</v>
      </c>
      <c r="AE3" s="42">
        <v>2011</v>
      </c>
      <c r="AF3" s="42">
        <v>2012</v>
      </c>
      <c r="AG3" s="42">
        <v>2013</v>
      </c>
      <c r="AH3" s="42">
        <v>2014</v>
      </c>
      <c r="AI3" s="42">
        <v>2015</v>
      </c>
      <c r="AJ3" s="42">
        <v>2016</v>
      </c>
      <c r="AK3" s="42">
        <v>2017</v>
      </c>
      <c r="AL3" s="42">
        <v>2018</v>
      </c>
      <c r="AM3" s="42">
        <v>2019</v>
      </c>
      <c r="AN3" s="42">
        <v>2020</v>
      </c>
      <c r="AO3" s="42">
        <v>2021</v>
      </c>
      <c r="AP3" s="42">
        <v>2022</v>
      </c>
      <c r="AQ3" s="42">
        <v>2023</v>
      </c>
      <c r="AR3" s="42">
        <v>2024</v>
      </c>
      <c r="AS3" s="42">
        <v>2025</v>
      </c>
      <c r="AT3" s="42">
        <v>2026</v>
      </c>
      <c r="AU3" s="42">
        <v>2027</v>
      </c>
      <c r="AV3" s="42">
        <v>2028</v>
      </c>
      <c r="AW3" s="42">
        <v>2029</v>
      </c>
      <c r="AX3" s="42">
        <v>2030</v>
      </c>
      <c r="AY3" s="42">
        <v>2031</v>
      </c>
      <c r="AZ3" s="42">
        <v>2032</v>
      </c>
      <c r="BA3" s="42">
        <v>2033</v>
      </c>
      <c r="BB3" s="42">
        <v>2034</v>
      </c>
      <c r="BC3" s="41">
        <v>2035</v>
      </c>
      <c r="BD3" s="27"/>
      <c r="BG3" s="13" t="s">
        <v>93</v>
      </c>
      <c r="BH3" s="14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L3" s="62"/>
      <c r="CM3" s="63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</row>
    <row r="4" spans="1:119" ht="15" thickBot="1">
      <c r="A4" s="44"/>
      <c r="B4" s="44"/>
      <c r="C4" s="40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8"/>
      <c r="AD4" s="40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8"/>
      <c r="BD4" s="27"/>
      <c r="BG4" s="26" t="s">
        <v>109</v>
      </c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L4" s="26" t="s">
        <v>109</v>
      </c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</row>
    <row r="5" spans="1:119" ht="15" thickBot="1">
      <c r="A5" s="25"/>
      <c r="B5" s="12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27"/>
      <c r="BG5" s="24" t="s">
        <v>4</v>
      </c>
      <c r="BH5" s="23" t="s">
        <v>91</v>
      </c>
      <c r="BI5" s="23" t="s">
        <v>3</v>
      </c>
      <c r="BJ5" s="23" t="s">
        <v>97</v>
      </c>
      <c r="BK5" s="23" t="s">
        <v>92</v>
      </c>
      <c r="BL5" s="22">
        <v>2012</v>
      </c>
      <c r="BM5" s="22">
        <v>2013</v>
      </c>
      <c r="BN5" s="22">
        <v>2014</v>
      </c>
      <c r="BO5" s="22">
        <v>2015</v>
      </c>
      <c r="BP5" s="22">
        <v>2016</v>
      </c>
      <c r="BQ5" s="22">
        <v>2017</v>
      </c>
      <c r="BR5" s="22">
        <v>2018</v>
      </c>
      <c r="BS5" s="22">
        <v>2019</v>
      </c>
      <c r="BT5" s="22">
        <v>2020</v>
      </c>
      <c r="BU5" s="22">
        <v>2021</v>
      </c>
      <c r="BV5" s="22">
        <v>2022</v>
      </c>
      <c r="BW5" s="22">
        <v>2023</v>
      </c>
      <c r="BX5" s="22">
        <v>2024</v>
      </c>
      <c r="BY5" s="22">
        <v>2025</v>
      </c>
      <c r="BZ5" s="22">
        <v>2026</v>
      </c>
      <c r="CA5" s="22">
        <v>2027</v>
      </c>
      <c r="CB5" s="22">
        <v>2028</v>
      </c>
      <c r="CC5" s="22">
        <v>2029</v>
      </c>
      <c r="CD5" s="22">
        <v>2030</v>
      </c>
      <c r="CE5" s="22">
        <v>2031</v>
      </c>
      <c r="CF5" s="22">
        <v>2032</v>
      </c>
      <c r="CG5" s="22">
        <v>2033</v>
      </c>
      <c r="CH5" s="22">
        <v>2034</v>
      </c>
      <c r="CI5" s="22">
        <v>2035</v>
      </c>
      <c r="CJ5" s="22">
        <v>2050</v>
      </c>
      <c r="CL5" s="24" t="s">
        <v>4</v>
      </c>
      <c r="CM5" s="23" t="s">
        <v>91</v>
      </c>
      <c r="CN5" s="23" t="s">
        <v>3</v>
      </c>
      <c r="CO5" s="23" t="s">
        <v>104</v>
      </c>
      <c r="CP5" s="23" t="s">
        <v>97</v>
      </c>
      <c r="CQ5" s="23" t="s">
        <v>92</v>
      </c>
      <c r="CR5" s="22">
        <v>2012</v>
      </c>
      <c r="CS5" s="22">
        <v>2013</v>
      </c>
      <c r="CT5" s="22">
        <v>2014</v>
      </c>
      <c r="CU5" s="22">
        <v>2015</v>
      </c>
      <c r="CV5" s="22">
        <v>2016</v>
      </c>
      <c r="CW5" s="22">
        <v>2017</v>
      </c>
      <c r="CX5" s="22">
        <v>2018</v>
      </c>
      <c r="CY5" s="22">
        <v>2019</v>
      </c>
      <c r="CZ5" s="22">
        <v>2020</v>
      </c>
      <c r="DA5" s="22">
        <v>2021</v>
      </c>
      <c r="DB5" s="22">
        <v>2022</v>
      </c>
      <c r="DC5" s="22">
        <v>2023</v>
      </c>
      <c r="DD5" s="22">
        <v>2024</v>
      </c>
      <c r="DE5" s="22">
        <v>2025</v>
      </c>
      <c r="DF5" s="22">
        <v>2026</v>
      </c>
      <c r="DG5" s="22">
        <v>2027</v>
      </c>
      <c r="DH5" s="22">
        <v>2028</v>
      </c>
      <c r="DI5" s="22">
        <v>2029</v>
      </c>
      <c r="DJ5" s="22">
        <v>2030</v>
      </c>
      <c r="DK5" s="22">
        <v>2031</v>
      </c>
      <c r="DL5" s="22">
        <v>2032</v>
      </c>
      <c r="DM5" s="22">
        <v>2033</v>
      </c>
      <c r="DN5" s="22">
        <v>2034</v>
      </c>
      <c r="DO5" s="22">
        <v>2035</v>
      </c>
    </row>
    <row r="6" spans="1:119">
      <c r="A6" s="21" t="s">
        <v>27</v>
      </c>
      <c r="B6" s="21" t="s">
        <v>28</v>
      </c>
      <c r="C6" s="20">
        <v>44167.383204356476</v>
      </c>
      <c r="D6" s="20">
        <v>58670.106047578098</v>
      </c>
      <c r="E6" s="20">
        <v>47298.652909143028</v>
      </c>
      <c r="F6" s="20">
        <v>63449.41243909434</v>
      </c>
      <c r="G6" s="20">
        <v>54385.21066208079</v>
      </c>
      <c r="H6" s="20">
        <v>60016.002675074073</v>
      </c>
      <c r="I6" s="20">
        <v>65646.794688067239</v>
      </c>
      <c r="J6" s="20">
        <v>46721.840068787635</v>
      </c>
      <c r="K6" s="20">
        <v>34389.032196426917</v>
      </c>
      <c r="L6" s="20">
        <v>67377.233209133541</v>
      </c>
      <c r="M6" s="20">
        <v>78116.938950988828</v>
      </c>
      <c r="N6" s="20">
        <v>72237.914151096295</v>
      </c>
      <c r="O6" s="20">
        <v>115737.8050064795</v>
      </c>
      <c r="P6" s="20">
        <v>195427.63880179997</v>
      </c>
      <c r="Q6" s="20">
        <v>239777.84665882261</v>
      </c>
      <c r="R6" s="20">
        <v>270702.44033819425</v>
      </c>
      <c r="S6" s="20">
        <v>295777.41083806707</v>
      </c>
      <c r="T6" s="20">
        <v>330983.63253757305</v>
      </c>
      <c r="U6" s="20">
        <v>238045.64003812507</v>
      </c>
      <c r="V6" s="20">
        <v>282127.24072824343</v>
      </c>
      <c r="W6" s="20">
        <v>264469.80428617756</v>
      </c>
      <c r="X6" s="20">
        <v>261701.51802732103</v>
      </c>
      <c r="Y6" s="20">
        <v>294087.59949694911</v>
      </c>
      <c r="Z6" s="20">
        <v>304765.03179878113</v>
      </c>
      <c r="AA6" s="20">
        <v>326688.67749092251</v>
      </c>
      <c r="AB6" s="20">
        <v>458240.33310026251</v>
      </c>
      <c r="AD6" s="19">
        <v>144.44460000000001</v>
      </c>
      <c r="AE6" s="19">
        <v>144.44460000000001</v>
      </c>
      <c r="AF6" s="19">
        <v>144.44460000000001</v>
      </c>
      <c r="AG6" s="19">
        <v>144.44460000000001</v>
      </c>
      <c r="AH6" s="19">
        <v>144.44460000000001</v>
      </c>
      <c r="AI6" s="19">
        <v>144.44460000000001</v>
      </c>
      <c r="AJ6" s="19">
        <v>144.44460000000001</v>
      </c>
      <c r="AK6" s="19">
        <v>144.44460000000001</v>
      </c>
      <c r="AL6" s="19">
        <v>144.44460000000001</v>
      </c>
      <c r="AM6" s="19">
        <v>144.44460000000001</v>
      </c>
      <c r="AN6" s="19">
        <v>144.44460000000001</v>
      </c>
      <c r="AO6" s="19">
        <v>144.44460000000001</v>
      </c>
      <c r="AP6" s="19">
        <v>144.44460000000001</v>
      </c>
      <c r="AQ6" s="19">
        <v>144.44460000000001</v>
      </c>
      <c r="AR6" s="19">
        <v>144.44460000000001</v>
      </c>
      <c r="AS6" s="19">
        <v>144.44460000000001</v>
      </c>
      <c r="AT6" s="19">
        <v>144.44460000000001</v>
      </c>
      <c r="AU6" s="19">
        <v>144.44460000000001</v>
      </c>
      <c r="AV6" s="19">
        <v>144.44460000000001</v>
      </c>
      <c r="AW6" s="19">
        <v>144.44460000000001</v>
      </c>
      <c r="AX6" s="19">
        <v>144.44460000000001</v>
      </c>
      <c r="AY6" s="19">
        <v>144.44460000000001</v>
      </c>
      <c r="AZ6" s="19">
        <v>144.44460000000001</v>
      </c>
      <c r="BA6" s="19">
        <v>144.44460000000001</v>
      </c>
      <c r="BB6" s="19">
        <v>144.44460000000001</v>
      </c>
      <c r="BC6" s="19">
        <v>144.44460000000001</v>
      </c>
      <c r="BD6" s="27"/>
      <c r="BE6" s="11">
        <v>1</v>
      </c>
      <c r="BG6" s="11" t="str">
        <f>"ABIOFRSR"&amp;BE6</f>
        <v>ABIOFRSR1</v>
      </c>
      <c r="BH6" s="11" t="str">
        <f>A6</f>
        <v>Forest thinnings - Lo</v>
      </c>
      <c r="BI6" s="11" t="s">
        <v>5</v>
      </c>
      <c r="BJ6" s="11" t="s">
        <v>7</v>
      </c>
      <c r="BK6" s="11" t="s">
        <v>1</v>
      </c>
      <c r="BL6" s="57">
        <f>E6/1000*Conversions!$B$2</f>
        <v>1.9803000000000004</v>
      </c>
      <c r="BM6" s="57">
        <f>F6/1000*Conversions!$B$2</f>
        <v>2.6565000000000021</v>
      </c>
      <c r="BN6" s="57">
        <f>G6/1000*Conversions!$B$2</f>
        <v>2.2769999999999984</v>
      </c>
      <c r="BO6" s="57">
        <f>H6/1000*Conversions!$B$2</f>
        <v>2.5127500000000014</v>
      </c>
      <c r="BP6" s="57">
        <f>I6/1000*Conversions!$B$2</f>
        <v>2.7484999999999995</v>
      </c>
      <c r="BQ6" s="57">
        <f>J6/1000*Conversions!$B$2</f>
        <v>1.9561500000000009</v>
      </c>
      <c r="BR6" s="57">
        <f>K6/1000*Conversions!$B$2</f>
        <v>1.4398000000000022</v>
      </c>
      <c r="BS6" s="57">
        <f>L6/1000*Conversions!$B$2</f>
        <v>2.820950000000003</v>
      </c>
      <c r="BT6" s="57">
        <f>M6/1000*Conversions!$B$2</f>
        <v>3.2706000000000004</v>
      </c>
      <c r="BU6" s="57">
        <f>N6/1000*Conversions!$B$2</f>
        <v>3.0244569896780997</v>
      </c>
      <c r="BV6" s="57">
        <f>O6/1000*Conversions!$B$2</f>
        <v>4.8457104200112839</v>
      </c>
      <c r="BW6" s="57">
        <f>P6/1000*Conversions!$B$2</f>
        <v>8.1821643813537612</v>
      </c>
      <c r="BX6" s="57">
        <f>Q6/1000*Conversions!$B$2</f>
        <v>10.039018883911586</v>
      </c>
      <c r="BY6" s="57">
        <f>R6/1000*Conversions!$B$2</f>
        <v>11.333769772079519</v>
      </c>
      <c r="BZ6" s="57">
        <f>S6/1000*Conversions!$B$2</f>
        <v>12.383608636968193</v>
      </c>
      <c r="CA6" s="57">
        <f>T6/1000*Conversions!$B$2</f>
        <v>13.857622727083109</v>
      </c>
      <c r="CB6" s="57">
        <f>U6/1000*Conversions!$B$2</f>
        <v>9.9664948571162206</v>
      </c>
      <c r="CC6" s="57">
        <f>V6/1000*Conversions!$B$2</f>
        <v>11.812103314810095</v>
      </c>
      <c r="CD6" s="57">
        <f>W6/1000*Conversions!$B$2</f>
        <v>11.072821765853684</v>
      </c>
      <c r="CE6" s="57">
        <f>X6/1000*Conversions!$B$2</f>
        <v>10.956919156767876</v>
      </c>
      <c r="CF6" s="57">
        <f>Y6/1000*Conversions!$B$2</f>
        <v>12.312859615738265</v>
      </c>
      <c r="CG6" s="57">
        <f>Z6/1000*Conversions!$B$2</f>
        <v>12.75990235135137</v>
      </c>
      <c r="CH6" s="57">
        <f>AA6/1000*Conversions!$B$2</f>
        <v>13.677801549189944</v>
      </c>
      <c r="CI6" s="57">
        <f>AB6/1000*Conversions!$B$2</f>
        <v>19.185606266241791</v>
      </c>
      <c r="CJ6" s="64">
        <f>TREND(BL6:CI6,$BL$5:$CI$5,$CJ$5)</f>
        <v>25.713571433157995</v>
      </c>
      <c r="CL6" s="11" t="str">
        <f t="shared" ref="CL6:CL21" si="0">BG6</f>
        <v>ABIOFRSR1</v>
      </c>
      <c r="CM6" s="11" t="str">
        <f t="shared" ref="CM6:CM21" si="1">BH6</f>
        <v>Forest thinnings - Lo</v>
      </c>
      <c r="CN6" t="s">
        <v>105</v>
      </c>
      <c r="CO6" t="s">
        <v>128</v>
      </c>
      <c r="CP6" s="11" t="str">
        <f t="shared" ref="CP6:CP21" si="2">BJ6</f>
        <v>BIOWOO</v>
      </c>
      <c r="CQ6" s="11" t="s">
        <v>103</v>
      </c>
      <c r="CR6" s="57">
        <f>IF(AF6&lt;0,0.01,AF6/Conversions!$B$3)</f>
        <v>3.45</v>
      </c>
      <c r="CS6" s="57">
        <f>IF(AG6&lt;0,0.01,AG6/Conversions!$B$3)</f>
        <v>3.45</v>
      </c>
      <c r="CT6" s="57">
        <f>IF(AH6&lt;0,0.01,AH6/Conversions!$B$3)</f>
        <v>3.45</v>
      </c>
      <c r="CU6" s="57">
        <f>IF(AI6&lt;0,0.01,AI6/Conversions!$B$3)</f>
        <v>3.45</v>
      </c>
      <c r="CV6" s="57">
        <f>IF(AJ6&lt;0,0.01,AJ6/Conversions!$B$3)</f>
        <v>3.45</v>
      </c>
      <c r="CW6" s="57">
        <f>IF(AK6&lt;0,0.01,AK6/Conversions!$B$3)</f>
        <v>3.45</v>
      </c>
      <c r="CX6" s="57">
        <f>IF(AL6&lt;0,0.01,AL6/Conversions!$B$3)</f>
        <v>3.45</v>
      </c>
      <c r="CY6" s="57">
        <f>IF(AM6&lt;0,0.01,AM6/Conversions!$B$3)</f>
        <v>3.45</v>
      </c>
      <c r="CZ6" s="57">
        <f>IF(AN6&lt;0,0.01,AN6/Conversions!$B$3)</f>
        <v>3.45</v>
      </c>
      <c r="DA6" s="57">
        <f>IF(AO6&lt;0,0.01,AO6/Conversions!$B$3)</f>
        <v>3.45</v>
      </c>
      <c r="DB6" s="57">
        <f>IF(AP6&lt;0,0.01,AP6/Conversions!$B$3)</f>
        <v>3.45</v>
      </c>
      <c r="DC6" s="57">
        <f>IF(AQ6&lt;0,0.01,AQ6/Conversions!$B$3)</f>
        <v>3.45</v>
      </c>
      <c r="DD6" s="57">
        <f>IF(AR6&lt;0,0.01,AR6/Conversions!$B$3)</f>
        <v>3.45</v>
      </c>
      <c r="DE6" s="57">
        <f>IF(AS6&lt;0,0.01,AS6/Conversions!$B$3)</f>
        <v>3.45</v>
      </c>
      <c r="DF6" s="57">
        <f>IF(AT6&lt;0,0.01,AT6/Conversions!$B$3)</f>
        <v>3.45</v>
      </c>
      <c r="DG6" s="57">
        <f>IF(AU6&lt;0,0.01,AU6/Conversions!$B$3)</f>
        <v>3.45</v>
      </c>
      <c r="DH6" s="57">
        <f>IF(AV6&lt;0,0.01,AV6/Conversions!$B$3)</f>
        <v>3.45</v>
      </c>
      <c r="DI6" s="57">
        <f>IF(AW6&lt;0,0.01,AW6/Conversions!$B$3)</f>
        <v>3.45</v>
      </c>
      <c r="DJ6" s="57">
        <f>IF(AX6&lt;0,0.01,AX6/Conversions!$B$3)</f>
        <v>3.45</v>
      </c>
      <c r="DK6" s="57">
        <f>IF(AY6&lt;0,0.01,AY6/Conversions!$B$3)</f>
        <v>3.45</v>
      </c>
      <c r="DL6" s="57">
        <f>IF(AZ6&lt;0,0.01,AZ6/Conversions!$B$3)</f>
        <v>3.45</v>
      </c>
      <c r="DM6" s="57">
        <f>IF(BA6&lt;0,0.01,BA6/Conversions!$B$3)</f>
        <v>3.45</v>
      </c>
      <c r="DN6" s="57">
        <f>IF(BB6&lt;0,0.01,BB6/Conversions!$B$3)</f>
        <v>3.45</v>
      </c>
      <c r="DO6" s="57">
        <f>IF(BC6&lt;0,0.01,BC6/Conversions!$B$3)</f>
        <v>3.45</v>
      </c>
    </row>
    <row r="7" spans="1:119">
      <c r="A7" s="21" t="s">
        <v>29</v>
      </c>
      <c r="B7" s="21" t="s">
        <v>30</v>
      </c>
      <c r="C7" s="20">
        <v>66580.682143880782</v>
      </c>
      <c r="D7" s="20">
        <v>82072.226999140155</v>
      </c>
      <c r="E7" s="20">
        <v>89488.392089423913</v>
      </c>
      <c r="F7" s="20">
        <v>86357.122384637434</v>
      </c>
      <c r="G7" s="20">
        <v>85697.907709945546</v>
      </c>
      <c r="H7" s="20">
        <v>100130.33773226161</v>
      </c>
      <c r="I7" s="20">
        <v>108535.13287778468</v>
      </c>
      <c r="J7" s="20">
        <v>116928.29293812145</v>
      </c>
      <c r="K7" s="20">
        <v>125309.67750317192</v>
      </c>
      <c r="L7" s="20">
        <v>133679.14446839225</v>
      </c>
      <c r="M7" s="20">
        <v>142036.55001434695</v>
      </c>
      <c r="N7" s="20">
        <v>145559.21889361218</v>
      </c>
      <c r="O7" s="20">
        <v>149159.73185642451</v>
      </c>
      <c r="P7" s="20">
        <v>152839.75101972147</v>
      </c>
      <c r="Q7" s="20">
        <v>156600.97320366168</v>
      </c>
      <c r="R7" s="20">
        <v>160445.13064637277</v>
      </c>
      <c r="S7" s="20">
        <v>164373.99173330085</v>
      </c>
      <c r="T7" s="20">
        <v>168389.36174145821</v>
      </c>
      <c r="U7" s="20">
        <v>172493.08359887186</v>
      </c>
      <c r="V7" s="20">
        <v>176687.03865954274</v>
      </c>
      <c r="W7" s="20">
        <v>180973.1474942296</v>
      </c>
      <c r="X7" s="20">
        <v>185353.37069738039</v>
      </c>
      <c r="Y7" s="20">
        <v>189829.70971053874</v>
      </c>
      <c r="Z7" s="20">
        <v>194404.20766256016</v>
      </c>
      <c r="AA7" s="20">
        <v>199078.95022698064</v>
      </c>
      <c r="AB7" s="20">
        <v>203856.0664968843</v>
      </c>
      <c r="AD7" s="19">
        <v>104.67</v>
      </c>
      <c r="AE7" s="19">
        <v>104.67</v>
      </c>
      <c r="AF7" s="19">
        <v>104.67</v>
      </c>
      <c r="AG7" s="19">
        <v>104.67</v>
      </c>
      <c r="AH7" s="19">
        <v>104.67</v>
      </c>
      <c r="AI7" s="19">
        <v>104.67</v>
      </c>
      <c r="AJ7" s="19">
        <v>104.67</v>
      </c>
      <c r="AK7" s="19">
        <v>104.67</v>
      </c>
      <c r="AL7" s="19">
        <v>104.67</v>
      </c>
      <c r="AM7" s="19">
        <v>104.67</v>
      </c>
      <c r="AN7" s="19">
        <v>104.67</v>
      </c>
      <c r="AO7" s="19">
        <v>104.67</v>
      </c>
      <c r="AP7" s="19">
        <v>104.67</v>
      </c>
      <c r="AQ7" s="19">
        <v>104.67</v>
      </c>
      <c r="AR7" s="19">
        <v>104.67</v>
      </c>
      <c r="AS7" s="19">
        <v>104.67</v>
      </c>
      <c r="AT7" s="19">
        <v>104.67</v>
      </c>
      <c r="AU7" s="19">
        <v>104.67</v>
      </c>
      <c r="AV7" s="19">
        <v>104.67</v>
      </c>
      <c r="AW7" s="19">
        <v>104.67</v>
      </c>
      <c r="AX7" s="19">
        <v>104.67</v>
      </c>
      <c r="AY7" s="19">
        <v>104.67</v>
      </c>
      <c r="AZ7" s="19">
        <v>104.67</v>
      </c>
      <c r="BA7" s="19">
        <v>104.67</v>
      </c>
      <c r="BB7" s="19">
        <v>104.67</v>
      </c>
      <c r="BC7" s="19">
        <v>104.67</v>
      </c>
      <c r="BD7" s="27"/>
      <c r="BE7" s="11">
        <v>1</v>
      </c>
      <c r="BG7" s="11" t="str">
        <f>"MINBIOWOO1"&amp;BE7</f>
        <v>MINBIOWOO11</v>
      </c>
      <c r="BH7" s="11" t="str">
        <f t="shared" ref="BH7:BH21" si="3">A7</f>
        <v>Sawmill residues - Lo</v>
      </c>
      <c r="BI7" s="11" t="s">
        <v>5</v>
      </c>
      <c r="BJ7" s="11" t="s">
        <v>7</v>
      </c>
      <c r="BK7" s="11" t="s">
        <v>1</v>
      </c>
      <c r="BL7" s="57">
        <f>E7/1000*Conversions!$B$2</f>
        <v>3.7467000000000006</v>
      </c>
      <c r="BM7" s="57">
        <f>F7/1000*Conversions!$B$2</f>
        <v>3.6156000000000001</v>
      </c>
      <c r="BN7" s="57">
        <f>G7/1000*Conversions!$B$2</f>
        <v>3.5880000000000001</v>
      </c>
      <c r="BO7" s="57">
        <f>H7/1000*Conversions!$B$2</f>
        <v>4.1922569801743297</v>
      </c>
      <c r="BP7" s="57">
        <f>I7/1000*Conversions!$B$2</f>
        <v>4.5441489433270892</v>
      </c>
      <c r="BQ7" s="57">
        <f>J7/1000*Conversions!$B$2</f>
        <v>4.8955537687332686</v>
      </c>
      <c r="BR7" s="57">
        <f>K7/1000*Conversions!$B$2</f>
        <v>5.2464655777028018</v>
      </c>
      <c r="BS7" s="57">
        <f>L7/1000*Conversions!$B$2</f>
        <v>5.5968784206026472</v>
      </c>
      <c r="BT7" s="57">
        <f>M7/1000*Conversions!$B$2</f>
        <v>5.9467862760006778</v>
      </c>
      <c r="BU7" s="57">
        <f>N7/1000*Conversions!$B$2</f>
        <v>6.094273376637755</v>
      </c>
      <c r="BV7" s="57">
        <f>O7/1000*Conversions!$B$2</f>
        <v>6.2450196533647819</v>
      </c>
      <c r="BW7" s="57">
        <f>P7/1000*Conversions!$B$2</f>
        <v>6.3990946956936989</v>
      </c>
      <c r="BX7" s="57">
        <f>Q7/1000*Conversions!$B$2</f>
        <v>6.5565695460909073</v>
      </c>
      <c r="BY7" s="57">
        <f>R7/1000*Conversions!$B$2</f>
        <v>6.7175167299023357</v>
      </c>
      <c r="BZ7" s="57">
        <f>S7/1000*Conversions!$B$2</f>
        <v>6.88201028588984</v>
      </c>
      <c r="CA7" s="57">
        <f>T7/1000*Conversions!$B$2</f>
        <v>7.050125797391372</v>
      </c>
      <c r="CB7" s="57">
        <f>U7/1000*Conversions!$B$2</f>
        <v>7.2219404241175678</v>
      </c>
      <c r="CC7" s="57">
        <f>V7/1000*Conversions!$B$2</f>
        <v>7.3975329345977361</v>
      </c>
      <c r="CD7" s="57">
        <f>W7/1000*Conversions!$B$2</f>
        <v>7.5769837392884059</v>
      </c>
      <c r="CE7" s="57">
        <f>X7/1000*Conversions!$B$2</f>
        <v>7.7603749243579232</v>
      </c>
      <c r="CF7" s="57">
        <f>Y7/1000*Conversions!$B$2</f>
        <v>7.9477902861608367</v>
      </c>
      <c r="CG7" s="57">
        <f>Z7/1000*Conversions!$B$2</f>
        <v>8.1393153664160689</v>
      </c>
      <c r="CH7" s="57">
        <f>AA7/1000*Conversions!$B$2</f>
        <v>8.335037488103227</v>
      </c>
      <c r="CI7" s="57">
        <f>AB7/1000*Conversions!$B$2</f>
        <v>8.5350457920915517</v>
      </c>
      <c r="CJ7" s="64">
        <f>TREND(BT7:CI7,$BT$5:$CI$5,$CJ$5)</f>
        <v>11.052343183515688</v>
      </c>
      <c r="CL7" s="11" t="str">
        <f t="shared" si="0"/>
        <v>MINBIOWOO11</v>
      </c>
      <c r="CM7" s="11" t="str">
        <f t="shared" si="1"/>
        <v>Sawmill residues - Lo</v>
      </c>
      <c r="CN7" t="s">
        <v>6</v>
      </c>
      <c r="CO7" t="s">
        <v>128</v>
      </c>
      <c r="CP7" s="11" t="str">
        <f t="shared" si="2"/>
        <v>BIOWOO</v>
      </c>
      <c r="CQ7" s="11" t="s">
        <v>103</v>
      </c>
      <c r="CR7" s="57">
        <f>IF(AF7&lt;0,0.01,AF7/Conversions!$B$3)</f>
        <v>2.5</v>
      </c>
      <c r="CS7" s="57">
        <f>IF(AG7&lt;0,0.01,AG7/Conversions!$B$3)</f>
        <v>2.5</v>
      </c>
      <c r="CT7" s="57">
        <f>IF(AH7&lt;0,0.01,AH7/Conversions!$B$3)</f>
        <v>2.5</v>
      </c>
      <c r="CU7" s="57">
        <f>IF(AI7&lt;0,0.01,AI7/Conversions!$B$3)</f>
        <v>2.5</v>
      </c>
      <c r="CV7" s="57">
        <f>IF(AJ7&lt;0,0.01,AJ7/Conversions!$B$3)</f>
        <v>2.5</v>
      </c>
      <c r="CW7" s="57">
        <f>IF(AK7&lt;0,0.01,AK7/Conversions!$B$3)</f>
        <v>2.5</v>
      </c>
      <c r="CX7" s="57">
        <f>IF(AL7&lt;0,0.01,AL7/Conversions!$B$3)</f>
        <v>2.5</v>
      </c>
      <c r="CY7" s="57">
        <f>IF(AM7&lt;0,0.01,AM7/Conversions!$B$3)</f>
        <v>2.5</v>
      </c>
      <c r="CZ7" s="57">
        <f>IF(AN7&lt;0,0.01,AN7/Conversions!$B$3)</f>
        <v>2.5</v>
      </c>
      <c r="DA7" s="57">
        <f>IF(AO7&lt;0,0.01,AO7/Conversions!$B$3)</f>
        <v>2.5</v>
      </c>
      <c r="DB7" s="57">
        <f>IF(AP7&lt;0,0.01,AP7/Conversions!$B$3)</f>
        <v>2.5</v>
      </c>
      <c r="DC7" s="57">
        <f>IF(AQ7&lt;0,0.01,AQ7/Conversions!$B$3)</f>
        <v>2.5</v>
      </c>
      <c r="DD7" s="57">
        <f>IF(AR7&lt;0,0.01,AR7/Conversions!$B$3)</f>
        <v>2.5</v>
      </c>
      <c r="DE7" s="57">
        <f>IF(AS7&lt;0,0.01,AS7/Conversions!$B$3)</f>
        <v>2.5</v>
      </c>
      <c r="DF7" s="57">
        <f>IF(AT7&lt;0,0.01,AT7/Conversions!$B$3)</f>
        <v>2.5</v>
      </c>
      <c r="DG7" s="57">
        <f>IF(AU7&lt;0,0.01,AU7/Conversions!$B$3)</f>
        <v>2.5</v>
      </c>
      <c r="DH7" s="57">
        <f>IF(AV7&lt;0,0.01,AV7/Conversions!$B$3)</f>
        <v>2.5</v>
      </c>
      <c r="DI7" s="57">
        <f>IF(AW7&lt;0,0.01,AW7/Conversions!$B$3)</f>
        <v>2.5</v>
      </c>
      <c r="DJ7" s="57">
        <f>IF(AX7&lt;0,0.01,AX7/Conversions!$B$3)</f>
        <v>2.5</v>
      </c>
      <c r="DK7" s="57">
        <f>IF(AY7&lt;0,0.01,AY7/Conversions!$B$3)</f>
        <v>2.5</v>
      </c>
      <c r="DL7" s="57">
        <f>IF(AZ7&lt;0,0.01,AZ7/Conversions!$B$3)</f>
        <v>2.5</v>
      </c>
      <c r="DM7" s="57">
        <f>IF(BA7&lt;0,0.01,BA7/Conversions!$B$3)</f>
        <v>2.5</v>
      </c>
      <c r="DN7" s="57">
        <f>IF(BB7&lt;0,0.01,BB7/Conversions!$B$3)</f>
        <v>2.5</v>
      </c>
      <c r="DO7" s="57">
        <f>IF(BC7&lt;0,0.01,BC7/Conversions!$B$3)</f>
        <v>2.5</v>
      </c>
    </row>
    <row r="8" spans="1:119">
      <c r="A8" s="21" t="s">
        <v>31</v>
      </c>
      <c r="B8" s="21" t="s">
        <v>32</v>
      </c>
      <c r="C8" s="20">
        <v>21623.40928632846</v>
      </c>
      <c r="D8" s="20">
        <v>16561.749472413474</v>
      </c>
      <c r="E8" s="20">
        <v>15618.087945065816</v>
      </c>
      <c r="F8" s="20">
        <v>16672.13339500417</v>
      </c>
      <c r="G8" s="20">
        <v>16793.549874090477</v>
      </c>
      <c r="H8" s="20">
        <v>17226.658792854054</v>
      </c>
      <c r="I8" s="20">
        <v>17664.978496599644</v>
      </c>
      <c r="J8" s="20">
        <v>18192.975870214155</v>
      </c>
      <c r="K8" s="20">
        <v>18707.268762793592</v>
      </c>
      <c r="L8" s="20">
        <v>19218.703852992017</v>
      </c>
      <c r="M8" s="20">
        <v>19726.393604621142</v>
      </c>
      <c r="N8" s="20">
        <v>19448.219007926786</v>
      </c>
      <c r="O8" s="20">
        <v>19053.538847157681</v>
      </c>
      <c r="P8" s="20">
        <v>18644.468304153434</v>
      </c>
      <c r="Q8" s="20">
        <v>18190.129637365437</v>
      </c>
      <c r="R8" s="20">
        <v>17757.166509703482</v>
      </c>
      <c r="S8" s="20">
        <v>17311.964142462708</v>
      </c>
      <c r="T8" s="20">
        <v>16848.62180484035</v>
      </c>
      <c r="U8" s="20">
        <v>16366.682987812936</v>
      </c>
      <c r="V8" s="20">
        <v>15865.681371107828</v>
      </c>
      <c r="W8" s="20">
        <v>11508.855471342586</v>
      </c>
      <c r="X8" s="20">
        <v>11687.821759867138</v>
      </c>
      <c r="Y8" s="20">
        <v>11869.571029940822</v>
      </c>
      <c r="Z8" s="20">
        <v>12054.146557793831</v>
      </c>
      <c r="AA8" s="20">
        <v>12241.592292615262</v>
      </c>
      <c r="AB8" s="20">
        <v>12431.952867017762</v>
      </c>
      <c r="AD8" s="19">
        <v>61.805142857142862</v>
      </c>
      <c r="AE8" s="19">
        <v>61.805142857142862</v>
      </c>
      <c r="AF8" s="19">
        <v>61.805142857142862</v>
      </c>
      <c r="AG8" s="19">
        <v>61.805142857142862</v>
      </c>
      <c r="AH8" s="19">
        <v>61.805142857142862</v>
      </c>
      <c r="AI8" s="19">
        <v>61.805142857142862</v>
      </c>
      <c r="AJ8" s="19">
        <v>61.805142857142862</v>
      </c>
      <c r="AK8" s="19">
        <v>61.805142857142862</v>
      </c>
      <c r="AL8" s="19">
        <v>61.805142857142862</v>
      </c>
      <c r="AM8" s="19">
        <v>61.805142857142862</v>
      </c>
      <c r="AN8" s="19">
        <v>61.805142857142862</v>
      </c>
      <c r="AO8" s="19">
        <v>61.805142857142862</v>
      </c>
      <c r="AP8" s="19">
        <v>61.805142857142862</v>
      </c>
      <c r="AQ8" s="19">
        <v>61.805142857142862</v>
      </c>
      <c r="AR8" s="19">
        <v>61.805142857142862</v>
      </c>
      <c r="AS8" s="19">
        <v>61.805142857142862</v>
      </c>
      <c r="AT8" s="19">
        <v>61.805142857142862</v>
      </c>
      <c r="AU8" s="19">
        <v>61.805142857142862</v>
      </c>
      <c r="AV8" s="19">
        <v>61.805142857142862</v>
      </c>
      <c r="AW8" s="19">
        <v>61.805142857142862</v>
      </c>
      <c r="AX8" s="19">
        <v>61.805142857142862</v>
      </c>
      <c r="AY8" s="19">
        <v>61.805142857142862</v>
      </c>
      <c r="AZ8" s="19">
        <v>61.805142857142862</v>
      </c>
      <c r="BA8" s="19">
        <v>61.805142857142862</v>
      </c>
      <c r="BB8" s="19">
        <v>61.805142857142862</v>
      </c>
      <c r="BC8" s="19">
        <v>61.805142857142862</v>
      </c>
      <c r="BD8" s="27"/>
      <c r="BE8" s="11">
        <v>1</v>
      </c>
      <c r="BG8" s="11" t="str">
        <f>"MINBIOWOO2"&amp;BE8</f>
        <v>MINBIOWOO21</v>
      </c>
      <c r="BH8" s="11" t="str">
        <f t="shared" si="3"/>
        <v>PCRW - Lo</v>
      </c>
      <c r="BI8" s="11" t="s">
        <v>5</v>
      </c>
      <c r="BJ8" s="11" t="s">
        <v>7</v>
      </c>
      <c r="BK8" s="11" t="s">
        <v>1</v>
      </c>
      <c r="BL8" s="57">
        <f>E8/1000*Conversions!$B$2</f>
        <v>0.65389810608401555</v>
      </c>
      <c r="BM8" s="57">
        <f>F8/1000*Conversions!$B$2</f>
        <v>0.69802888098203464</v>
      </c>
      <c r="BN8" s="57">
        <f>G8/1000*Conversions!$B$2</f>
        <v>0.70311234612842011</v>
      </c>
      <c r="BO8" s="57">
        <f>H8/1000*Conversions!$B$2</f>
        <v>0.72124575033921356</v>
      </c>
      <c r="BP8" s="57">
        <f>I8/1000*Conversions!$B$2</f>
        <v>0.73959731969563391</v>
      </c>
      <c r="BQ8" s="57">
        <f>J8/1000*Conversions!$B$2</f>
        <v>0.76170351373412626</v>
      </c>
      <c r="BR8" s="57">
        <f>K8/1000*Conversions!$B$2</f>
        <v>0.78323592856064217</v>
      </c>
      <c r="BS8" s="57">
        <f>L8/1000*Conversions!$B$2</f>
        <v>0.80464869291706986</v>
      </c>
      <c r="BT8" s="57">
        <f>M8/1000*Conversions!$B$2</f>
        <v>0.82590464743827796</v>
      </c>
      <c r="BU8" s="57">
        <f>N8/1000*Conversions!$B$2</f>
        <v>0.8142580334238787</v>
      </c>
      <c r="BV8" s="57">
        <f>O8/1000*Conversions!$B$2</f>
        <v>0.79773356445279786</v>
      </c>
      <c r="BW8" s="57">
        <f>P8/1000*Conversions!$B$2</f>
        <v>0.78060659895829609</v>
      </c>
      <c r="BX8" s="57">
        <f>Q8/1000*Conversions!$B$2</f>
        <v>0.76158434765721617</v>
      </c>
      <c r="BY8" s="57">
        <f>R8/1000*Conversions!$B$2</f>
        <v>0.74345704742826535</v>
      </c>
      <c r="BZ8" s="57">
        <f>S8/1000*Conversions!$B$2</f>
        <v>0.72481731471662858</v>
      </c>
      <c r="CA8" s="57">
        <f>T8/1000*Conversions!$B$2</f>
        <v>0.7054180977250557</v>
      </c>
      <c r="CB8" s="57">
        <f>U8/1000*Conversions!$B$2</f>
        <v>0.68524028333375209</v>
      </c>
      <c r="CC8" s="57">
        <f>V8/1000*Conversions!$B$2</f>
        <v>0.66426434764554265</v>
      </c>
      <c r="CD8" s="57">
        <f>W8/1000*Conversions!$B$2</f>
        <v>0.48185276087417139</v>
      </c>
      <c r="CE8" s="57">
        <f>X8/1000*Conversions!$B$2</f>
        <v>0.48934572144211735</v>
      </c>
      <c r="CF8" s="57">
        <f>Y8/1000*Conversions!$B$2</f>
        <v>0.49695519988156234</v>
      </c>
      <c r="CG8" s="57">
        <f>Z8/1000*Conversions!$B$2</f>
        <v>0.50468300808171207</v>
      </c>
      <c r="CH8" s="57">
        <f>AA8/1000*Conversions!$B$2</f>
        <v>0.51253098610721581</v>
      </c>
      <c r="CI8" s="57">
        <f>AB8/1000*Conversions!$B$2</f>
        <v>0.52050100263629973</v>
      </c>
      <c r="CJ8" s="64">
        <f>TREND(CD8:CI8,$CD$5:$CI$5,$CJ$5)</f>
        <v>0.63624051867355647</v>
      </c>
      <c r="CL8" s="11" t="str">
        <f t="shared" si="0"/>
        <v>MINBIOWOO21</v>
      </c>
      <c r="CM8" s="11" t="str">
        <f t="shared" si="1"/>
        <v>PCRW - Lo</v>
      </c>
      <c r="CN8" t="s">
        <v>6</v>
      </c>
      <c r="CO8" t="s">
        <v>128</v>
      </c>
      <c r="CP8" s="11" t="str">
        <f t="shared" si="2"/>
        <v>BIOWOO</v>
      </c>
      <c r="CQ8" s="11" t="s">
        <v>103</v>
      </c>
      <c r="CR8" s="57">
        <f>IF(AF8&lt;0,0.01,AF8/Conversions!$B$3)</f>
        <v>1.4761904761904763</v>
      </c>
      <c r="CS8" s="57">
        <f>IF(AG8&lt;0,0.01,AG8/Conversions!$B$3)</f>
        <v>1.4761904761904763</v>
      </c>
      <c r="CT8" s="57">
        <f>IF(AH8&lt;0,0.01,AH8/Conversions!$B$3)</f>
        <v>1.4761904761904763</v>
      </c>
      <c r="CU8" s="57">
        <f>IF(AI8&lt;0,0.01,AI8/Conversions!$B$3)</f>
        <v>1.4761904761904763</v>
      </c>
      <c r="CV8" s="57">
        <f>IF(AJ8&lt;0,0.01,AJ8/Conversions!$B$3)</f>
        <v>1.4761904761904763</v>
      </c>
      <c r="CW8" s="57">
        <f>IF(AK8&lt;0,0.01,AK8/Conversions!$B$3)</f>
        <v>1.4761904761904763</v>
      </c>
      <c r="CX8" s="57">
        <f>IF(AL8&lt;0,0.01,AL8/Conversions!$B$3)</f>
        <v>1.4761904761904763</v>
      </c>
      <c r="CY8" s="57">
        <f>IF(AM8&lt;0,0.01,AM8/Conversions!$B$3)</f>
        <v>1.4761904761904763</v>
      </c>
      <c r="CZ8" s="57">
        <f>IF(AN8&lt;0,0.01,AN8/Conversions!$B$3)</f>
        <v>1.4761904761904763</v>
      </c>
      <c r="DA8" s="57">
        <f>IF(AO8&lt;0,0.01,AO8/Conversions!$B$3)</f>
        <v>1.4761904761904763</v>
      </c>
      <c r="DB8" s="57">
        <f>IF(AP8&lt;0,0.01,AP8/Conversions!$B$3)</f>
        <v>1.4761904761904763</v>
      </c>
      <c r="DC8" s="57">
        <f>IF(AQ8&lt;0,0.01,AQ8/Conversions!$B$3)</f>
        <v>1.4761904761904763</v>
      </c>
      <c r="DD8" s="57">
        <f>IF(AR8&lt;0,0.01,AR8/Conversions!$B$3)</f>
        <v>1.4761904761904763</v>
      </c>
      <c r="DE8" s="57">
        <f>IF(AS8&lt;0,0.01,AS8/Conversions!$B$3)</f>
        <v>1.4761904761904763</v>
      </c>
      <c r="DF8" s="57">
        <f>IF(AT8&lt;0,0.01,AT8/Conversions!$B$3)</f>
        <v>1.4761904761904763</v>
      </c>
      <c r="DG8" s="57">
        <f>IF(AU8&lt;0,0.01,AU8/Conversions!$B$3)</f>
        <v>1.4761904761904763</v>
      </c>
      <c r="DH8" s="57">
        <f>IF(AV8&lt;0,0.01,AV8/Conversions!$B$3)</f>
        <v>1.4761904761904763</v>
      </c>
      <c r="DI8" s="57">
        <f>IF(AW8&lt;0,0.01,AW8/Conversions!$B$3)</f>
        <v>1.4761904761904763</v>
      </c>
      <c r="DJ8" s="57">
        <f>IF(AX8&lt;0,0.01,AX8/Conversions!$B$3)</f>
        <v>1.4761904761904763</v>
      </c>
      <c r="DK8" s="57">
        <f>IF(AY8&lt;0,0.01,AY8/Conversions!$B$3)</f>
        <v>1.4761904761904763</v>
      </c>
      <c r="DL8" s="57">
        <f>IF(AZ8&lt;0,0.01,AZ8/Conversions!$B$3)</f>
        <v>1.4761904761904763</v>
      </c>
      <c r="DM8" s="57">
        <f>IF(BA8&lt;0,0.01,BA8/Conversions!$B$3)</f>
        <v>1.4761904761904763</v>
      </c>
      <c r="DN8" s="57">
        <f>IF(BB8&lt;0,0.01,BB8/Conversions!$B$3)</f>
        <v>1.4761904761904763</v>
      </c>
      <c r="DO8" s="57">
        <f>IF(BC8&lt;0,0.01,BC8/Conversions!$B$3)</f>
        <v>1.4761904761904763</v>
      </c>
    </row>
    <row r="9" spans="1:119">
      <c r="A9" s="21" t="s">
        <v>33</v>
      </c>
      <c r="B9" s="21" t="s">
        <v>34</v>
      </c>
      <c r="C9" s="20">
        <v>0</v>
      </c>
      <c r="D9" s="20">
        <v>0</v>
      </c>
      <c r="E9" s="20">
        <v>0</v>
      </c>
      <c r="F9" s="20">
        <v>0</v>
      </c>
      <c r="G9" s="20">
        <v>0</v>
      </c>
      <c r="H9" s="20">
        <v>74670.175740184975</v>
      </c>
      <c r="I9" s="20">
        <v>62218.418898102733</v>
      </c>
      <c r="J9" s="20">
        <v>67083.673408772316</v>
      </c>
      <c r="K9" s="20">
        <v>70419.47402135974</v>
      </c>
      <c r="L9" s="20">
        <v>73560.366231087653</v>
      </c>
      <c r="M9" s="20">
        <v>76501.010365862545</v>
      </c>
      <c r="N9" s="20">
        <v>78505.415743349047</v>
      </c>
      <c r="O9" s="20">
        <v>79748.045734565167</v>
      </c>
      <c r="P9" s="20">
        <v>80921.345703113824</v>
      </c>
      <c r="Q9" s="20">
        <v>81808.121526816132</v>
      </c>
      <c r="R9" s="20">
        <v>82878.023825579105</v>
      </c>
      <c r="S9" s="20">
        <v>83898.252217869987</v>
      </c>
      <c r="T9" s="20">
        <v>84827.835173961546</v>
      </c>
      <c r="U9" s="20">
        <v>89011.346315529299</v>
      </c>
      <c r="V9" s="20">
        <v>93215.540259476475</v>
      </c>
      <c r="W9" s="20">
        <v>97440.723000731043</v>
      </c>
      <c r="X9" s="20">
        <v>99077.456955686677</v>
      </c>
      <c r="Y9" s="20">
        <v>100734.027067829</v>
      </c>
      <c r="Z9" s="20">
        <v>102410.65447178506</v>
      </c>
      <c r="AA9" s="20">
        <v>104107.56238298249</v>
      </c>
      <c r="AB9" s="20">
        <v>105824.97610888907</v>
      </c>
      <c r="AD9" s="19">
        <v>-610</v>
      </c>
      <c r="AE9" s="19">
        <v>-610</v>
      </c>
      <c r="AF9" s="19">
        <v>-610</v>
      </c>
      <c r="AG9" s="19">
        <v>-610</v>
      </c>
      <c r="AH9" s="19">
        <v>-610</v>
      </c>
      <c r="AI9" s="19">
        <v>-610</v>
      </c>
      <c r="AJ9" s="19">
        <v>-610</v>
      </c>
      <c r="AK9" s="19">
        <v>-610</v>
      </c>
      <c r="AL9" s="19">
        <v>-610</v>
      </c>
      <c r="AM9" s="19">
        <v>-610</v>
      </c>
      <c r="AN9" s="19">
        <v>-610</v>
      </c>
      <c r="AO9" s="19">
        <v>-610</v>
      </c>
      <c r="AP9" s="19">
        <v>-610</v>
      </c>
      <c r="AQ9" s="19">
        <v>-610</v>
      </c>
      <c r="AR9" s="19">
        <v>-610</v>
      </c>
      <c r="AS9" s="19">
        <v>-610</v>
      </c>
      <c r="AT9" s="19">
        <v>-610</v>
      </c>
      <c r="AU9" s="19">
        <v>-610</v>
      </c>
      <c r="AV9" s="19">
        <v>-610</v>
      </c>
      <c r="AW9" s="19">
        <v>-610</v>
      </c>
      <c r="AX9" s="19">
        <v>-610</v>
      </c>
      <c r="AY9" s="19">
        <v>-610</v>
      </c>
      <c r="AZ9" s="19">
        <v>-610</v>
      </c>
      <c r="BA9" s="19">
        <v>-610</v>
      </c>
      <c r="BB9" s="19">
        <v>-610</v>
      </c>
      <c r="BC9" s="19">
        <v>-610</v>
      </c>
      <c r="BD9" s="27"/>
      <c r="BE9" s="11">
        <v>1</v>
      </c>
      <c r="BG9" s="11" t="str">
        <f>"MINBMSW1"&amp;BE9</f>
        <v>MINBMSW11</v>
      </c>
      <c r="BH9" s="11" t="str">
        <f t="shared" si="3"/>
        <v>Solid BMSW - Lo</v>
      </c>
      <c r="BI9" s="11" t="s">
        <v>5</v>
      </c>
      <c r="BJ9" s="11" t="s">
        <v>10</v>
      </c>
      <c r="BK9" s="11" t="s">
        <v>1</v>
      </c>
      <c r="BL9" s="57">
        <f>E9/1000*Conversions!$B$2</f>
        <v>0</v>
      </c>
      <c r="BM9" s="57">
        <f>F9/1000*Conversions!$B$2</f>
        <v>0</v>
      </c>
      <c r="BN9" s="57">
        <f>G9/1000*Conversions!$B$2</f>
        <v>0</v>
      </c>
      <c r="BO9" s="57">
        <f>H9/1000*Conversions!$B$2</f>
        <v>3.1262909178900649</v>
      </c>
      <c r="BP9" s="57">
        <f>I9/1000*Conversions!$B$2</f>
        <v>2.6049607624257654</v>
      </c>
      <c r="BQ9" s="57">
        <f>J9/1000*Conversions!$B$2</f>
        <v>2.8086592382784792</v>
      </c>
      <c r="BR9" s="57">
        <f>K9/1000*Conversions!$B$2</f>
        <v>2.9483225383262894</v>
      </c>
      <c r="BS9" s="57">
        <f>L9/1000*Conversions!$B$2</f>
        <v>3.0798254133631779</v>
      </c>
      <c r="BT9" s="57">
        <f>M9/1000*Conversions!$B$2</f>
        <v>3.2029443019979329</v>
      </c>
      <c r="BU9" s="57">
        <f>N9/1000*Conversions!$B$2</f>
        <v>3.286864746342538</v>
      </c>
      <c r="BV9" s="57">
        <f>O9/1000*Conversions!$B$2</f>
        <v>3.3388911788147748</v>
      </c>
      <c r="BW9" s="57">
        <f>P9/1000*Conversions!$B$2</f>
        <v>3.3880149018979702</v>
      </c>
      <c r="BX9" s="57">
        <f>Q9/1000*Conversions!$B$2</f>
        <v>3.4251424320847383</v>
      </c>
      <c r="BY9" s="57">
        <f>R9/1000*Conversions!$B$2</f>
        <v>3.4699371015293461</v>
      </c>
      <c r="BZ9" s="57">
        <f>S9/1000*Conversions!$B$2</f>
        <v>3.5126520238577807</v>
      </c>
      <c r="CA9" s="57">
        <f>T9/1000*Conversions!$B$2</f>
        <v>3.551571803063422</v>
      </c>
      <c r="CB9" s="57">
        <f>U9/1000*Conversions!$B$2</f>
        <v>3.7267270475385805</v>
      </c>
      <c r="CC9" s="57">
        <f>V9/1000*Conversions!$B$2</f>
        <v>3.9027482395837612</v>
      </c>
      <c r="CD9" s="57">
        <f>W9/1000*Conversions!$B$2</f>
        <v>4.0796481905946074</v>
      </c>
      <c r="CE9" s="57">
        <f>X9/1000*Conversions!$B$2</f>
        <v>4.1481749678206894</v>
      </c>
      <c r="CF9" s="57">
        <f>Y9/1000*Conversions!$B$2</f>
        <v>4.2175322452758648</v>
      </c>
      <c r="CG9" s="57">
        <f>Z9/1000*Conversions!$B$2</f>
        <v>4.2877292814246974</v>
      </c>
      <c r="CH9" s="57">
        <f>AA9/1000*Conversions!$B$2</f>
        <v>4.3587754218507113</v>
      </c>
      <c r="CI9" s="57">
        <f>AB9/1000*Conversions!$B$2</f>
        <v>4.4306800997269677</v>
      </c>
      <c r="CJ9" s="64">
        <f>TREND(BT9:CI9,$BT$5:$CI$5,$CJ$5)</f>
        <v>5.7461668389776435</v>
      </c>
      <c r="CL9" s="11" t="str">
        <f t="shared" si="0"/>
        <v>MINBMSW11</v>
      </c>
      <c r="CM9" s="11" t="str">
        <f t="shared" si="1"/>
        <v>Solid BMSW - Lo</v>
      </c>
      <c r="CN9" t="s">
        <v>6</v>
      </c>
      <c r="CO9" t="s">
        <v>128</v>
      </c>
      <c r="CP9" s="11" t="str">
        <f t="shared" si="2"/>
        <v>BIOMUN</v>
      </c>
      <c r="CQ9" s="11" t="s">
        <v>103</v>
      </c>
      <c r="CR9" s="57">
        <f>IF(AF9&lt;0,0.01,AF9/Conversions!$B$3)</f>
        <v>0.01</v>
      </c>
      <c r="CS9" s="57">
        <f>IF(AG9&lt;0,0.01,AG9/Conversions!$B$3)</f>
        <v>0.01</v>
      </c>
      <c r="CT9" s="57">
        <f>IF(AH9&lt;0,0.01,AH9/Conversions!$B$3)</f>
        <v>0.01</v>
      </c>
      <c r="CU9" s="57">
        <f>IF(AI9&lt;0,0.01,AI9/Conversions!$B$3)</f>
        <v>0.01</v>
      </c>
      <c r="CV9" s="57">
        <f>IF(AJ9&lt;0,0.01,AJ9/Conversions!$B$3)</f>
        <v>0.01</v>
      </c>
      <c r="CW9" s="57">
        <f>IF(AK9&lt;0,0.01,AK9/Conversions!$B$3)</f>
        <v>0.01</v>
      </c>
      <c r="CX9" s="57">
        <f>IF(AL9&lt;0,0.01,AL9/Conversions!$B$3)</f>
        <v>0.01</v>
      </c>
      <c r="CY9" s="57">
        <f>IF(AM9&lt;0,0.01,AM9/Conversions!$B$3)</f>
        <v>0.01</v>
      </c>
      <c r="CZ9" s="57">
        <f>IF(AN9&lt;0,0.01,AN9/Conversions!$B$3)</f>
        <v>0.01</v>
      </c>
      <c r="DA9" s="57">
        <f>IF(AO9&lt;0,0.01,AO9/Conversions!$B$3)</f>
        <v>0.01</v>
      </c>
      <c r="DB9" s="57">
        <f>IF(AP9&lt;0,0.01,AP9/Conversions!$B$3)</f>
        <v>0.01</v>
      </c>
      <c r="DC9" s="57">
        <f>IF(AQ9&lt;0,0.01,AQ9/Conversions!$B$3)</f>
        <v>0.01</v>
      </c>
      <c r="DD9" s="57">
        <f>IF(AR9&lt;0,0.01,AR9/Conversions!$B$3)</f>
        <v>0.01</v>
      </c>
      <c r="DE9" s="57">
        <f>IF(AS9&lt;0,0.01,AS9/Conversions!$B$3)</f>
        <v>0.01</v>
      </c>
      <c r="DF9" s="57">
        <f>IF(AT9&lt;0,0.01,AT9/Conversions!$B$3)</f>
        <v>0.01</v>
      </c>
      <c r="DG9" s="57">
        <f>IF(AU9&lt;0,0.01,AU9/Conversions!$B$3)</f>
        <v>0.01</v>
      </c>
      <c r="DH9" s="57">
        <f>IF(AV9&lt;0,0.01,AV9/Conversions!$B$3)</f>
        <v>0.01</v>
      </c>
      <c r="DI9" s="57">
        <f>IF(AW9&lt;0,0.01,AW9/Conversions!$B$3)</f>
        <v>0.01</v>
      </c>
      <c r="DJ9" s="57">
        <f>IF(AX9&lt;0,0.01,AX9/Conversions!$B$3)</f>
        <v>0.01</v>
      </c>
      <c r="DK9" s="57">
        <f>IF(AY9&lt;0,0.01,AY9/Conversions!$B$3)</f>
        <v>0.01</v>
      </c>
      <c r="DL9" s="57">
        <f>IF(AZ9&lt;0,0.01,AZ9/Conversions!$B$3)</f>
        <v>0.01</v>
      </c>
      <c r="DM9" s="57">
        <f>IF(BA9&lt;0,0.01,BA9/Conversions!$B$3)</f>
        <v>0.01</v>
      </c>
      <c r="DN9" s="57">
        <f>IF(BB9&lt;0,0.01,BB9/Conversions!$B$3)</f>
        <v>0.01</v>
      </c>
      <c r="DO9" s="57">
        <f>IF(BC9&lt;0,0.01,BC9/Conversions!$B$3)</f>
        <v>0.01</v>
      </c>
    </row>
    <row r="10" spans="1:119">
      <c r="A10" s="21" t="s">
        <v>35</v>
      </c>
      <c r="B10" s="21" t="s">
        <v>36</v>
      </c>
      <c r="C10" s="20">
        <v>28180.574692849543</v>
      </c>
      <c r="D10" s="20">
        <v>27975.062497099927</v>
      </c>
      <c r="E10" s="20">
        <v>29059.875760398176</v>
      </c>
      <c r="F10" s="20">
        <v>28897.866761444911</v>
      </c>
      <c r="G10" s="20">
        <v>28735.85776249164</v>
      </c>
      <c r="H10" s="20">
        <v>28573.848763538375</v>
      </c>
      <c r="I10" s="20">
        <v>28558.244399161395</v>
      </c>
      <c r="J10" s="20">
        <v>28357.020994327617</v>
      </c>
      <c r="K10" s="20">
        <v>28517.814660464937</v>
      </c>
      <c r="L10" s="20">
        <v>28647.128614488945</v>
      </c>
      <c r="M10" s="20">
        <v>28754.258234011857</v>
      </c>
      <c r="N10" s="20">
        <v>28842.212127960767</v>
      </c>
      <c r="O10" s="20">
        <v>28936.087428528925</v>
      </c>
      <c r="P10" s="20">
        <v>29007.061997210418</v>
      </c>
      <c r="Q10" s="20">
        <v>29032.932366598739</v>
      </c>
      <c r="R10" s="20">
        <v>29022.325294186485</v>
      </c>
      <c r="S10" s="20">
        <v>28954.046020509104</v>
      </c>
      <c r="T10" s="20">
        <v>28843.99273343903</v>
      </c>
      <c r="U10" s="20">
        <v>28702.374736867227</v>
      </c>
      <c r="V10" s="20">
        <v>28536.840153040703</v>
      </c>
      <c r="W10" s="20">
        <v>28354.122060655744</v>
      </c>
      <c r="X10" s="20">
        <v>28161.438081744214</v>
      </c>
      <c r="Y10" s="20">
        <v>27962.205573570896</v>
      </c>
      <c r="Z10" s="20">
        <v>27759.011963792098</v>
      </c>
      <c r="AA10" s="20">
        <v>27555.499932960302</v>
      </c>
      <c r="AB10" s="20">
        <v>27345.908931780061</v>
      </c>
      <c r="AD10" s="19">
        <v>365.12790697674421</v>
      </c>
      <c r="AE10" s="19">
        <v>365.12790697674421</v>
      </c>
      <c r="AF10" s="19">
        <v>365.12790697674421</v>
      </c>
      <c r="AG10" s="19">
        <v>365.12790697674421</v>
      </c>
      <c r="AH10" s="19">
        <v>365.12790697674421</v>
      </c>
      <c r="AI10" s="19">
        <v>365.12790697674421</v>
      </c>
      <c r="AJ10" s="19">
        <v>365.12790697674421</v>
      </c>
      <c r="AK10" s="19">
        <v>365.12790697674421</v>
      </c>
      <c r="AL10" s="19">
        <v>365.12790697674421</v>
      </c>
      <c r="AM10" s="19">
        <v>365.12790697674421</v>
      </c>
      <c r="AN10" s="19">
        <v>365.12790697674421</v>
      </c>
      <c r="AO10" s="19">
        <v>365.12790697674421</v>
      </c>
      <c r="AP10" s="19">
        <v>365.12790697674421</v>
      </c>
      <c r="AQ10" s="19">
        <v>365.12790697674421</v>
      </c>
      <c r="AR10" s="19">
        <v>365.12790697674421</v>
      </c>
      <c r="AS10" s="19">
        <v>365.12790697674421</v>
      </c>
      <c r="AT10" s="19">
        <v>365.12790697674421</v>
      </c>
      <c r="AU10" s="19">
        <v>365.12790697674421</v>
      </c>
      <c r="AV10" s="19">
        <v>365.12790697674421</v>
      </c>
      <c r="AW10" s="19">
        <v>365.12790697674421</v>
      </c>
      <c r="AX10" s="19">
        <v>365.12790697674421</v>
      </c>
      <c r="AY10" s="19">
        <v>365.12790697674421</v>
      </c>
      <c r="AZ10" s="19">
        <v>365.12790697674421</v>
      </c>
      <c r="BA10" s="19">
        <v>365.12790697674421</v>
      </c>
      <c r="BB10" s="19">
        <v>365.12790697674421</v>
      </c>
      <c r="BC10" s="19">
        <v>365.12790697674421</v>
      </c>
      <c r="BD10" s="27"/>
      <c r="BE10" s="11">
        <v>1</v>
      </c>
      <c r="BG10" s="11" t="str">
        <f>"MINBIOAGRW4"&amp;BE10</f>
        <v>MINBIOAGRW41</v>
      </c>
      <c r="BH10" s="11" t="str">
        <f t="shared" si="3"/>
        <v>Tallow - Lo</v>
      </c>
      <c r="BI10" s="11" t="s">
        <v>5</v>
      </c>
      <c r="BJ10" s="11" t="s">
        <v>7</v>
      </c>
      <c r="BK10" s="11" t="s">
        <v>1</v>
      </c>
      <c r="BL10" s="57">
        <f>E10/1000*Conversions!$B$2</f>
        <v>1.2166788783363509</v>
      </c>
      <c r="BM10" s="57">
        <f>F10/1000*Conversions!$B$2</f>
        <v>1.2098958855681756</v>
      </c>
      <c r="BN10" s="57">
        <f>G10/1000*Conversions!$B$2</f>
        <v>1.2031128928000001</v>
      </c>
      <c r="BO10" s="57">
        <f>H10/1000*Conversions!$B$2</f>
        <v>1.1963299000318248</v>
      </c>
      <c r="BP10" s="57">
        <f>I10/1000*Conversions!$B$2</f>
        <v>1.1956765765040893</v>
      </c>
      <c r="BQ10" s="57">
        <f>J10/1000*Conversions!$B$2</f>
        <v>1.1872517549905086</v>
      </c>
      <c r="BR10" s="57">
        <f>K10/1000*Conversions!$B$2</f>
        <v>1.1939838642043461</v>
      </c>
      <c r="BS10" s="57">
        <f>L10/1000*Conversions!$B$2</f>
        <v>1.1993979808314232</v>
      </c>
      <c r="BT10" s="57">
        <f>M10/1000*Conversions!$B$2</f>
        <v>1.2038832837416085</v>
      </c>
      <c r="BU10" s="57">
        <f>N10/1000*Conversions!$B$2</f>
        <v>1.2075657373734614</v>
      </c>
      <c r="BV10" s="57">
        <f>O10/1000*Conversions!$B$2</f>
        <v>1.211496108457649</v>
      </c>
      <c r="BW10" s="57">
        <f>P10/1000*Conversions!$B$2</f>
        <v>1.2144676716992058</v>
      </c>
      <c r="BX10" s="57">
        <f>Q10/1000*Conversions!$B$2</f>
        <v>1.215550812324756</v>
      </c>
      <c r="BY10" s="57">
        <f>R10/1000*Conversions!$B$2</f>
        <v>1.2151067154169997</v>
      </c>
      <c r="BZ10" s="57">
        <f>S10/1000*Conversions!$B$2</f>
        <v>1.2122479987866752</v>
      </c>
      <c r="CA10" s="57">
        <f>T10/1000*Conversions!$B$2</f>
        <v>1.2076402877636254</v>
      </c>
      <c r="CB10" s="57">
        <f>U10/1000*Conversions!$B$2</f>
        <v>1.2017110254831571</v>
      </c>
      <c r="CC10" s="57">
        <f>V10/1000*Conversions!$B$2</f>
        <v>1.1947804235275084</v>
      </c>
      <c r="CD10" s="57">
        <f>W10/1000*Conversions!$B$2</f>
        <v>1.1871303824355348</v>
      </c>
      <c r="CE10" s="57">
        <f>X10/1000*Conversions!$B$2</f>
        <v>1.1790630896064669</v>
      </c>
      <c r="CF10" s="57">
        <f>Y10/1000*Conversions!$B$2</f>
        <v>1.1707216229542663</v>
      </c>
      <c r="CG10" s="57">
        <f>Z10/1000*Conversions!$B$2</f>
        <v>1.1622143129000475</v>
      </c>
      <c r="CH10" s="57">
        <f>AA10/1000*Conversions!$B$2</f>
        <v>1.153693671193182</v>
      </c>
      <c r="CI10" s="57">
        <f>AB10/1000*Conversions!$B$2</f>
        <v>1.1449185151557677</v>
      </c>
      <c r="CJ10" s="64">
        <f>TREND(BT10:CI10,$BT$5:$CI$5,$CJ$5)</f>
        <v>1.094224285225275</v>
      </c>
      <c r="CL10" s="11" t="str">
        <f t="shared" si="0"/>
        <v>MINBIOAGRW41</v>
      </c>
      <c r="CM10" s="11" t="str">
        <f t="shared" si="1"/>
        <v>Tallow - Lo</v>
      </c>
      <c r="CN10" t="s">
        <v>6</v>
      </c>
      <c r="CO10" t="s">
        <v>128</v>
      </c>
      <c r="CP10" s="11" t="str">
        <f t="shared" si="2"/>
        <v>BIOWOO</v>
      </c>
      <c r="CQ10" s="11" t="s">
        <v>103</v>
      </c>
      <c r="CR10" s="57">
        <f>IF(AF10&lt;0,0.01,AF10/Conversions!$B$3)</f>
        <v>8.720930232558139</v>
      </c>
      <c r="CS10" s="57">
        <f>IF(AG10&lt;0,0.01,AG10/Conversions!$B$3)</f>
        <v>8.720930232558139</v>
      </c>
      <c r="CT10" s="57">
        <f>IF(AH10&lt;0,0.01,AH10/Conversions!$B$3)</f>
        <v>8.720930232558139</v>
      </c>
      <c r="CU10" s="57">
        <f>IF(AI10&lt;0,0.01,AI10/Conversions!$B$3)</f>
        <v>8.720930232558139</v>
      </c>
      <c r="CV10" s="57">
        <f>IF(AJ10&lt;0,0.01,AJ10/Conversions!$B$3)</f>
        <v>8.720930232558139</v>
      </c>
      <c r="CW10" s="57">
        <f>IF(AK10&lt;0,0.01,AK10/Conversions!$B$3)</f>
        <v>8.720930232558139</v>
      </c>
      <c r="CX10" s="57">
        <f>IF(AL10&lt;0,0.01,AL10/Conversions!$B$3)</f>
        <v>8.720930232558139</v>
      </c>
      <c r="CY10" s="57">
        <f>IF(AM10&lt;0,0.01,AM10/Conversions!$B$3)</f>
        <v>8.720930232558139</v>
      </c>
      <c r="CZ10" s="57">
        <f>IF(AN10&lt;0,0.01,AN10/Conversions!$B$3)</f>
        <v>8.720930232558139</v>
      </c>
      <c r="DA10" s="57">
        <f>IF(AO10&lt;0,0.01,AO10/Conversions!$B$3)</f>
        <v>8.720930232558139</v>
      </c>
      <c r="DB10" s="57">
        <f>IF(AP10&lt;0,0.01,AP10/Conversions!$B$3)</f>
        <v>8.720930232558139</v>
      </c>
      <c r="DC10" s="57">
        <f>IF(AQ10&lt;0,0.01,AQ10/Conversions!$B$3)</f>
        <v>8.720930232558139</v>
      </c>
      <c r="DD10" s="57">
        <f>IF(AR10&lt;0,0.01,AR10/Conversions!$B$3)</f>
        <v>8.720930232558139</v>
      </c>
      <c r="DE10" s="57">
        <f>IF(AS10&lt;0,0.01,AS10/Conversions!$B$3)</f>
        <v>8.720930232558139</v>
      </c>
      <c r="DF10" s="57">
        <f>IF(AT10&lt;0,0.01,AT10/Conversions!$B$3)</f>
        <v>8.720930232558139</v>
      </c>
      <c r="DG10" s="57">
        <f>IF(AU10&lt;0,0.01,AU10/Conversions!$B$3)</f>
        <v>8.720930232558139</v>
      </c>
      <c r="DH10" s="57">
        <f>IF(AV10&lt;0,0.01,AV10/Conversions!$B$3)</f>
        <v>8.720930232558139</v>
      </c>
      <c r="DI10" s="57">
        <f>IF(AW10&lt;0,0.01,AW10/Conversions!$B$3)</f>
        <v>8.720930232558139</v>
      </c>
      <c r="DJ10" s="57">
        <f>IF(AX10&lt;0,0.01,AX10/Conversions!$B$3)</f>
        <v>8.720930232558139</v>
      </c>
      <c r="DK10" s="57">
        <f>IF(AY10&lt;0,0.01,AY10/Conversions!$B$3)</f>
        <v>8.720930232558139</v>
      </c>
      <c r="DL10" s="57">
        <f>IF(AZ10&lt;0,0.01,AZ10/Conversions!$B$3)</f>
        <v>8.720930232558139</v>
      </c>
      <c r="DM10" s="57">
        <f>IF(BA10&lt;0,0.01,BA10/Conversions!$B$3)</f>
        <v>8.720930232558139</v>
      </c>
      <c r="DN10" s="57">
        <f>IF(BB10&lt;0,0.01,BB10/Conversions!$B$3)</f>
        <v>8.720930232558139</v>
      </c>
      <c r="DO10" s="57">
        <f>IF(BC10&lt;0,0.01,BC10/Conversions!$B$3)</f>
        <v>8.720930232558139</v>
      </c>
    </row>
    <row r="11" spans="1:119">
      <c r="A11" s="21" t="s">
        <v>37</v>
      </c>
      <c r="B11" s="21" t="s">
        <v>21</v>
      </c>
      <c r="C11" s="20">
        <v>3807.4402407566636</v>
      </c>
      <c r="D11" s="20">
        <v>3933.6956147893375</v>
      </c>
      <c r="E11" s="20">
        <v>3944.2269991401549</v>
      </c>
      <c r="F11" s="20">
        <v>3958.650902837489</v>
      </c>
      <c r="G11" s="20">
        <v>3978.0077386070511</v>
      </c>
      <c r="H11" s="20">
        <v>4001.8521066208082</v>
      </c>
      <c r="I11" s="20">
        <v>4029.6509028374894</v>
      </c>
      <c r="J11" s="20">
        <v>4059.5288048151333</v>
      </c>
      <c r="K11" s="20">
        <v>4092.516766981943</v>
      </c>
      <c r="L11" s="20">
        <v>4125.5090283748923</v>
      </c>
      <c r="M11" s="20">
        <v>4158.5700773860699</v>
      </c>
      <c r="N11" s="20">
        <v>4191.8503869303522</v>
      </c>
      <c r="O11" s="20">
        <v>4223.4058469475494</v>
      </c>
      <c r="P11" s="20">
        <v>4253.4058469475494</v>
      </c>
      <c r="Q11" s="20">
        <v>4281.9613069647467</v>
      </c>
      <c r="R11" s="20">
        <v>4309.2476354256232</v>
      </c>
      <c r="S11" s="20">
        <v>4335.4221840068794</v>
      </c>
      <c r="T11" s="20">
        <v>4360.5803955288047</v>
      </c>
      <c r="U11" s="20">
        <v>4385.4393809114363</v>
      </c>
      <c r="V11" s="20">
        <v>4410.2674118658651</v>
      </c>
      <c r="W11" s="20">
        <v>4435.2570937231303</v>
      </c>
      <c r="X11" s="20">
        <v>4460.3938091143591</v>
      </c>
      <c r="Y11" s="20">
        <v>4485.6380051590713</v>
      </c>
      <c r="Z11" s="20">
        <v>4511.0765262252798</v>
      </c>
      <c r="AA11" s="20">
        <v>4536.8598452278593</v>
      </c>
      <c r="AB11" s="20">
        <v>4563.0000000000009</v>
      </c>
      <c r="AD11" s="19">
        <v>648.95400000000006</v>
      </c>
      <c r="AE11" s="19">
        <v>648.95400000000006</v>
      </c>
      <c r="AF11" s="19">
        <v>648.95400000000006</v>
      </c>
      <c r="AG11" s="19">
        <v>648.95400000000006</v>
      </c>
      <c r="AH11" s="19">
        <v>648.95400000000006</v>
      </c>
      <c r="AI11" s="19">
        <v>648.95400000000006</v>
      </c>
      <c r="AJ11" s="19">
        <v>648.95400000000006</v>
      </c>
      <c r="AK11" s="19">
        <v>648.95400000000006</v>
      </c>
      <c r="AL11" s="19">
        <v>648.95400000000006</v>
      </c>
      <c r="AM11" s="19">
        <v>648.95400000000006</v>
      </c>
      <c r="AN11" s="19">
        <v>648.95400000000006</v>
      </c>
      <c r="AO11" s="19">
        <v>648.95400000000006</v>
      </c>
      <c r="AP11" s="19">
        <v>648.95400000000006</v>
      </c>
      <c r="AQ11" s="19">
        <v>648.95400000000006</v>
      </c>
      <c r="AR11" s="19">
        <v>648.95400000000006</v>
      </c>
      <c r="AS11" s="19">
        <v>648.95400000000006</v>
      </c>
      <c r="AT11" s="19">
        <v>648.95400000000006</v>
      </c>
      <c r="AU11" s="19">
        <v>648.95400000000006</v>
      </c>
      <c r="AV11" s="19">
        <v>648.95400000000006</v>
      </c>
      <c r="AW11" s="19">
        <v>648.95400000000006</v>
      </c>
      <c r="AX11" s="19">
        <v>648.95400000000006</v>
      </c>
      <c r="AY11" s="19">
        <v>648.95400000000006</v>
      </c>
      <c r="AZ11" s="19">
        <v>648.95400000000006</v>
      </c>
      <c r="BA11" s="19">
        <v>648.95400000000006</v>
      </c>
      <c r="BB11" s="19">
        <v>648.95400000000006</v>
      </c>
      <c r="BC11" s="19">
        <v>648.95400000000006</v>
      </c>
      <c r="BD11" s="27"/>
      <c r="BE11" s="11">
        <v>1</v>
      </c>
      <c r="BG11" s="11" t="str">
        <f>"MINBIORVO"&amp;BE11</f>
        <v>MINBIORVO1</v>
      </c>
      <c r="BH11" s="11" t="str">
        <f t="shared" si="3"/>
        <v>RVO - Lo</v>
      </c>
      <c r="BI11" s="11" t="s">
        <v>5</v>
      </c>
      <c r="BJ11" s="11" t="s">
        <v>8</v>
      </c>
      <c r="BK11" s="11" t="s">
        <v>1</v>
      </c>
      <c r="BL11" s="57">
        <f>E11/1000*Conversions!$B$2</f>
        <v>0.16513689600000003</v>
      </c>
      <c r="BM11" s="57">
        <f>F11/1000*Conversions!$B$2</f>
        <v>0.165740796</v>
      </c>
      <c r="BN11" s="57">
        <f>G11/1000*Conversions!$B$2</f>
        <v>0.16655122800000002</v>
      </c>
      <c r="BO11" s="57">
        <f>H11/1000*Conversions!$B$2</f>
        <v>0.16754954400000002</v>
      </c>
      <c r="BP11" s="57">
        <f>I11/1000*Conversions!$B$2</f>
        <v>0.16871342400000003</v>
      </c>
      <c r="BQ11" s="57">
        <f>J11/1000*Conversions!$B$2</f>
        <v>0.16996435199999999</v>
      </c>
      <c r="BR11" s="57">
        <f>K11/1000*Conversions!$B$2</f>
        <v>0.17134549199999999</v>
      </c>
      <c r="BS11" s="57">
        <f>L11/1000*Conversions!$B$2</f>
        <v>0.17272681199999998</v>
      </c>
      <c r="BT11" s="57">
        <f>M11/1000*Conversions!$B$2</f>
        <v>0.17411101199999998</v>
      </c>
      <c r="BU11" s="57">
        <f>N11/1000*Conversions!$B$2</f>
        <v>0.17550439200000001</v>
      </c>
      <c r="BV11" s="57">
        <f>O11/1000*Conversions!$B$2</f>
        <v>0.17682555599999999</v>
      </c>
      <c r="BW11" s="57">
        <f>P11/1000*Conversions!$B$2</f>
        <v>0.17808159600000001</v>
      </c>
      <c r="BX11" s="57">
        <f>Q11/1000*Conversions!$B$2</f>
        <v>0.17927715600000002</v>
      </c>
      <c r="BY11" s="57">
        <f>R11/1000*Conversions!$B$2</f>
        <v>0.18041958</v>
      </c>
      <c r="BZ11" s="57">
        <f>S11/1000*Conversions!$B$2</f>
        <v>0.18151545600000005</v>
      </c>
      <c r="CA11" s="57">
        <f>T11/1000*Conversions!$B$2</f>
        <v>0.18256878000000001</v>
      </c>
      <c r="CB11" s="57">
        <f>U11/1000*Conversions!$B$2</f>
        <v>0.18360957600000002</v>
      </c>
      <c r="CC11" s="57">
        <f>V11/1000*Conversions!$B$2</f>
        <v>0.18464907600000005</v>
      </c>
      <c r="CD11" s="57">
        <f>W11/1000*Conversions!$B$2</f>
        <v>0.18569534400000004</v>
      </c>
      <c r="CE11" s="57">
        <f>X11/1000*Conversions!$B$2</f>
        <v>0.18674776800000001</v>
      </c>
      <c r="CF11" s="57">
        <f>Y11/1000*Conversions!$B$2</f>
        <v>0.187804692</v>
      </c>
      <c r="CG11" s="57">
        <f>Z11/1000*Conversions!$B$2</f>
        <v>0.188869752</v>
      </c>
      <c r="CH11" s="57">
        <f>AA11/1000*Conversions!$B$2</f>
        <v>0.18994924800000001</v>
      </c>
      <c r="CI11" s="57">
        <f>AB11/1000*Conversions!$B$2</f>
        <v>0.19104368400000005</v>
      </c>
      <c r="CJ11" s="64">
        <f>TREND(BT11:CI11,$BT$5:$CI$5,$CJ$5)</f>
        <v>0.20776240164705939</v>
      </c>
      <c r="CL11" s="11" t="str">
        <f t="shared" si="0"/>
        <v>MINBIORVO1</v>
      </c>
      <c r="CM11" s="11" t="str">
        <f t="shared" si="1"/>
        <v>RVO - Lo</v>
      </c>
      <c r="CN11" t="s">
        <v>6</v>
      </c>
      <c r="CO11" t="s">
        <v>128</v>
      </c>
      <c r="CP11" s="11" t="str">
        <f t="shared" si="2"/>
        <v>BIORPS</v>
      </c>
      <c r="CQ11" s="11" t="s">
        <v>103</v>
      </c>
      <c r="CR11" s="57">
        <f>IF(AF11&lt;0,0.01,AF11/Conversions!$B$3)</f>
        <v>15.5</v>
      </c>
      <c r="CS11" s="57">
        <f>IF(AG11&lt;0,0.01,AG11/Conversions!$B$3)</f>
        <v>15.5</v>
      </c>
      <c r="CT11" s="57">
        <f>IF(AH11&lt;0,0.01,AH11/Conversions!$B$3)</f>
        <v>15.5</v>
      </c>
      <c r="CU11" s="57">
        <f>IF(AI11&lt;0,0.01,AI11/Conversions!$B$3)</f>
        <v>15.5</v>
      </c>
      <c r="CV11" s="57">
        <f>IF(AJ11&lt;0,0.01,AJ11/Conversions!$B$3)</f>
        <v>15.5</v>
      </c>
      <c r="CW11" s="57">
        <f>IF(AK11&lt;0,0.01,AK11/Conversions!$B$3)</f>
        <v>15.5</v>
      </c>
      <c r="CX11" s="57">
        <f>IF(AL11&lt;0,0.01,AL11/Conversions!$B$3)</f>
        <v>15.5</v>
      </c>
      <c r="CY11" s="57">
        <f>IF(AM11&lt;0,0.01,AM11/Conversions!$B$3)</f>
        <v>15.5</v>
      </c>
      <c r="CZ11" s="57">
        <f>IF(AN11&lt;0,0.01,AN11/Conversions!$B$3)</f>
        <v>15.5</v>
      </c>
      <c r="DA11" s="57">
        <f>IF(AO11&lt;0,0.01,AO11/Conversions!$B$3)</f>
        <v>15.5</v>
      </c>
      <c r="DB11" s="57">
        <f>IF(AP11&lt;0,0.01,AP11/Conversions!$B$3)</f>
        <v>15.5</v>
      </c>
      <c r="DC11" s="57">
        <f>IF(AQ11&lt;0,0.01,AQ11/Conversions!$B$3)</f>
        <v>15.5</v>
      </c>
      <c r="DD11" s="57">
        <f>IF(AR11&lt;0,0.01,AR11/Conversions!$B$3)</f>
        <v>15.5</v>
      </c>
      <c r="DE11" s="57">
        <f>IF(AS11&lt;0,0.01,AS11/Conversions!$B$3)</f>
        <v>15.5</v>
      </c>
      <c r="DF11" s="57">
        <f>IF(AT11&lt;0,0.01,AT11/Conversions!$B$3)</f>
        <v>15.5</v>
      </c>
      <c r="DG11" s="57">
        <f>IF(AU11&lt;0,0.01,AU11/Conversions!$B$3)</f>
        <v>15.5</v>
      </c>
      <c r="DH11" s="57">
        <f>IF(AV11&lt;0,0.01,AV11/Conversions!$B$3)</f>
        <v>15.5</v>
      </c>
      <c r="DI11" s="57">
        <f>IF(AW11&lt;0,0.01,AW11/Conversions!$B$3)</f>
        <v>15.5</v>
      </c>
      <c r="DJ11" s="57">
        <f>IF(AX11&lt;0,0.01,AX11/Conversions!$B$3)</f>
        <v>15.5</v>
      </c>
      <c r="DK11" s="57">
        <f>IF(AY11&lt;0,0.01,AY11/Conversions!$B$3)</f>
        <v>15.5</v>
      </c>
      <c r="DL11" s="57">
        <f>IF(AZ11&lt;0,0.01,AZ11/Conversions!$B$3)</f>
        <v>15.5</v>
      </c>
      <c r="DM11" s="57">
        <f>IF(BA11&lt;0,0.01,BA11/Conversions!$B$3)</f>
        <v>15.5</v>
      </c>
      <c r="DN11" s="57">
        <f>IF(BB11&lt;0,0.01,BB11/Conversions!$B$3)</f>
        <v>15.5</v>
      </c>
      <c r="DO11" s="57">
        <f>IF(BC11&lt;0,0.01,BC11/Conversions!$B$3)</f>
        <v>15.5</v>
      </c>
    </row>
    <row r="12" spans="1:119">
      <c r="A12" s="21" t="s">
        <v>38</v>
      </c>
      <c r="B12" s="21" t="s">
        <v>39</v>
      </c>
      <c r="C12" s="20">
        <v>10842.31876458001</v>
      </c>
      <c r="D12" s="20">
        <v>18162.111065111381</v>
      </c>
      <c r="E12" s="20">
        <v>23069.487079221421</v>
      </c>
      <c r="F12" s="20">
        <v>14561.458629923523</v>
      </c>
      <c r="G12" s="20">
        <v>17288.629703468116</v>
      </c>
      <c r="H12" s="20">
        <v>16597.816557812384</v>
      </c>
      <c r="I12" s="20">
        <v>17902.04584090276</v>
      </c>
      <c r="J12" s="20">
        <v>21990.007555471257</v>
      </c>
      <c r="K12" s="20">
        <v>23904.397408683926</v>
      </c>
      <c r="L12" s="20">
        <v>25843.522344179542</v>
      </c>
      <c r="M12" s="20">
        <v>27692.948029711704</v>
      </c>
      <c r="N12" s="20">
        <v>29297.451882299803</v>
      </c>
      <c r="O12" s="20">
        <v>30632.754860228455</v>
      </c>
      <c r="P12" s="20">
        <v>31834.904533682111</v>
      </c>
      <c r="Q12" s="20">
        <v>33105.14928487406</v>
      </c>
      <c r="R12" s="20">
        <v>33724.835451756931</v>
      </c>
      <c r="S12" s="20">
        <v>33082.003124814888</v>
      </c>
      <c r="T12" s="20">
        <v>33917.294879641624</v>
      </c>
      <c r="U12" s="20">
        <v>34854.172391429085</v>
      </c>
      <c r="V12" s="20">
        <v>35869.800524212573</v>
      </c>
      <c r="W12" s="20">
        <v>36944.225723379379</v>
      </c>
      <c r="X12" s="20">
        <v>38056.561816305744</v>
      </c>
      <c r="Y12" s="20">
        <v>39191.840768270893</v>
      </c>
      <c r="Z12" s="20">
        <v>40330.036116346491</v>
      </c>
      <c r="AA12" s="20">
        <v>41459.758446735643</v>
      </c>
      <c r="AB12" s="20">
        <v>42613.710182470772</v>
      </c>
      <c r="AD12" s="19">
        <v>118.26267365456444</v>
      </c>
      <c r="AE12" s="19">
        <v>118.26267365456444</v>
      </c>
      <c r="AF12" s="19">
        <v>118.26267365456441</v>
      </c>
      <c r="AG12" s="19">
        <v>118.26267365456441</v>
      </c>
      <c r="AH12" s="19">
        <v>118.26267365456444</v>
      </c>
      <c r="AI12" s="19">
        <v>118.26267365456444</v>
      </c>
      <c r="AJ12" s="19">
        <v>118.26267365456441</v>
      </c>
      <c r="AK12" s="19">
        <v>118.26267365456441</v>
      </c>
      <c r="AL12" s="19">
        <v>118.26267365456441</v>
      </c>
      <c r="AM12" s="19">
        <v>118.26267365456444</v>
      </c>
      <c r="AN12" s="19">
        <v>118.26267365456444</v>
      </c>
      <c r="AO12" s="19">
        <v>118.26267365456441</v>
      </c>
      <c r="AP12" s="19">
        <v>118.26267365456441</v>
      </c>
      <c r="AQ12" s="19">
        <v>118.26267365456444</v>
      </c>
      <c r="AR12" s="19">
        <v>118.26267365456441</v>
      </c>
      <c r="AS12" s="19">
        <v>118.26267365456444</v>
      </c>
      <c r="AT12" s="19">
        <v>118.26267365456441</v>
      </c>
      <c r="AU12" s="19">
        <v>118.26267365456441</v>
      </c>
      <c r="AV12" s="19">
        <v>118.26267365456441</v>
      </c>
      <c r="AW12" s="19">
        <v>118.26267365456441</v>
      </c>
      <c r="AX12" s="19">
        <v>118.26267365456441</v>
      </c>
      <c r="AY12" s="19">
        <v>118.26267365456441</v>
      </c>
      <c r="AZ12" s="19">
        <v>118.26267365456441</v>
      </c>
      <c r="BA12" s="19">
        <v>118.26267365456441</v>
      </c>
      <c r="BB12" s="19">
        <v>118.26267365456441</v>
      </c>
      <c r="BC12" s="19">
        <v>118.26267365456441</v>
      </c>
      <c r="BD12" s="27"/>
      <c r="BE12" s="11">
        <v>1</v>
      </c>
      <c r="BG12" s="11" t="str">
        <f>"MINBIOAGRW1"&amp;BE12</f>
        <v>MINBIOAGRW11</v>
      </c>
      <c r="BH12" s="11" t="str">
        <f t="shared" si="3"/>
        <v>Straw - Lo</v>
      </c>
      <c r="BI12" s="11" t="s">
        <v>5</v>
      </c>
      <c r="BJ12" s="11" t="s">
        <v>7</v>
      </c>
      <c r="BK12" s="11" t="s">
        <v>1</v>
      </c>
      <c r="BL12" s="57">
        <f>E12/1000*Conversions!$B$2</f>
        <v>0.96587328503284253</v>
      </c>
      <c r="BM12" s="57">
        <f>F12/1000*Conversions!$B$2</f>
        <v>0.60965914991763814</v>
      </c>
      <c r="BN12" s="57">
        <f>G12/1000*Conversions!$B$2</f>
        <v>0.72384034842480305</v>
      </c>
      <c r="BO12" s="57">
        <f>H12/1000*Conversions!$B$2</f>
        <v>0.6949173836424889</v>
      </c>
      <c r="BP12" s="57">
        <f>I12/1000*Conversions!$B$2</f>
        <v>0.74952285526691675</v>
      </c>
      <c r="BQ12" s="57">
        <f>J12/1000*Conversions!$B$2</f>
        <v>0.92067763633247057</v>
      </c>
      <c r="BR12" s="57">
        <f>K12/1000*Conversions!$B$2</f>
        <v>1.0008293107067787</v>
      </c>
      <c r="BS12" s="57">
        <f>L12/1000*Conversions!$B$2</f>
        <v>1.0820165935061092</v>
      </c>
      <c r="BT12" s="57">
        <f>M12/1000*Conversions!$B$2</f>
        <v>1.1594483481079698</v>
      </c>
      <c r="BU12" s="57">
        <f>N12/1000*Conversions!$B$2</f>
        <v>1.2266257154081281</v>
      </c>
      <c r="BV12" s="57">
        <f>O12/1000*Conversions!$B$2</f>
        <v>1.282532180488045</v>
      </c>
      <c r="BW12" s="57">
        <f>P12/1000*Conversions!$B$2</f>
        <v>1.3328637830162027</v>
      </c>
      <c r="BX12" s="57">
        <f>Q12/1000*Conversions!$B$2</f>
        <v>1.3860463902591071</v>
      </c>
      <c r="BY12" s="57">
        <f>R12/1000*Conversions!$B$2</f>
        <v>1.4119914106941593</v>
      </c>
      <c r="BZ12" s="57">
        <f>S12/1000*Conversions!$B$2</f>
        <v>1.3850773068297499</v>
      </c>
      <c r="CA12" s="57">
        <f>T12/1000*Conversions!$B$2</f>
        <v>1.4200493020208356</v>
      </c>
      <c r="CB12" s="57">
        <f>U12/1000*Conversions!$B$2</f>
        <v>1.4592744896843532</v>
      </c>
      <c r="CC12" s="57">
        <f>V12/1000*Conversions!$B$2</f>
        <v>1.501796808347732</v>
      </c>
      <c r="CD12" s="57">
        <f>W12/1000*Conversions!$B$2</f>
        <v>1.5467808425864478</v>
      </c>
      <c r="CE12" s="57">
        <f>X12/1000*Conversions!$B$2</f>
        <v>1.593352130125089</v>
      </c>
      <c r="CF12" s="57">
        <f>Y12/1000*Conversions!$B$2</f>
        <v>1.6408839892859659</v>
      </c>
      <c r="CG12" s="57">
        <f>Z12/1000*Conversions!$B$2</f>
        <v>1.688537952119195</v>
      </c>
      <c r="CH12" s="57">
        <f>AA12/1000*Conversions!$B$2</f>
        <v>1.735837166647928</v>
      </c>
      <c r="CI12" s="57">
        <f>AB12/1000*Conversions!$B$2</f>
        <v>1.7841508179196863</v>
      </c>
      <c r="CJ12" s="64">
        <f>TREND(BT12:CI12,$BT$5:$CI$5,$CJ$5)</f>
        <v>2.3239935564920273</v>
      </c>
      <c r="CL12" s="11" t="str">
        <f t="shared" si="0"/>
        <v>MINBIOAGRW11</v>
      </c>
      <c r="CM12" s="11" t="str">
        <f t="shared" si="1"/>
        <v>Straw - Lo</v>
      </c>
      <c r="CN12" t="s">
        <v>6</v>
      </c>
      <c r="CO12" t="s">
        <v>128</v>
      </c>
      <c r="CP12" s="11" t="str">
        <f t="shared" si="2"/>
        <v>BIOWOO</v>
      </c>
      <c r="CQ12" s="11" t="s">
        <v>103</v>
      </c>
      <c r="CR12" s="57">
        <f>IF(AF12&lt;0,0.01,AF12/Conversions!$B$3)</f>
        <v>2.8246554326589375</v>
      </c>
      <c r="CS12" s="57">
        <f>IF(AG12&lt;0,0.01,AG12/Conversions!$B$3)</f>
        <v>2.8246554326589375</v>
      </c>
      <c r="CT12" s="57">
        <f>IF(AH12&lt;0,0.01,AH12/Conversions!$B$3)</f>
        <v>2.8246554326589384</v>
      </c>
      <c r="CU12" s="57">
        <f>IF(AI12&lt;0,0.01,AI12/Conversions!$B$3)</f>
        <v>2.8246554326589384</v>
      </c>
      <c r="CV12" s="57">
        <f>IF(AJ12&lt;0,0.01,AJ12/Conversions!$B$3)</f>
        <v>2.8246554326589375</v>
      </c>
      <c r="CW12" s="57">
        <f>IF(AK12&lt;0,0.01,AK12/Conversions!$B$3)</f>
        <v>2.8246554326589375</v>
      </c>
      <c r="CX12" s="57">
        <f>IF(AL12&lt;0,0.01,AL12/Conversions!$B$3)</f>
        <v>2.8246554326589375</v>
      </c>
      <c r="CY12" s="57">
        <f>IF(AM12&lt;0,0.01,AM12/Conversions!$B$3)</f>
        <v>2.8246554326589384</v>
      </c>
      <c r="CZ12" s="57">
        <f>IF(AN12&lt;0,0.01,AN12/Conversions!$B$3)</f>
        <v>2.8246554326589384</v>
      </c>
      <c r="DA12" s="57">
        <f>IF(AO12&lt;0,0.01,AO12/Conversions!$B$3)</f>
        <v>2.8246554326589375</v>
      </c>
      <c r="DB12" s="57">
        <f>IF(AP12&lt;0,0.01,AP12/Conversions!$B$3)</f>
        <v>2.8246554326589375</v>
      </c>
      <c r="DC12" s="57">
        <f>IF(AQ12&lt;0,0.01,AQ12/Conversions!$B$3)</f>
        <v>2.8246554326589384</v>
      </c>
      <c r="DD12" s="57">
        <f>IF(AR12&lt;0,0.01,AR12/Conversions!$B$3)</f>
        <v>2.8246554326589375</v>
      </c>
      <c r="DE12" s="57">
        <f>IF(AS12&lt;0,0.01,AS12/Conversions!$B$3)</f>
        <v>2.8246554326589384</v>
      </c>
      <c r="DF12" s="57">
        <f>IF(AT12&lt;0,0.01,AT12/Conversions!$B$3)</f>
        <v>2.8246554326589375</v>
      </c>
      <c r="DG12" s="57">
        <f>IF(AU12&lt;0,0.01,AU12/Conversions!$B$3)</f>
        <v>2.8246554326589375</v>
      </c>
      <c r="DH12" s="57">
        <f>IF(AV12&lt;0,0.01,AV12/Conversions!$B$3)</f>
        <v>2.8246554326589375</v>
      </c>
      <c r="DI12" s="57">
        <f>IF(AW12&lt;0,0.01,AW12/Conversions!$B$3)</f>
        <v>2.8246554326589375</v>
      </c>
      <c r="DJ12" s="57">
        <f>IF(AX12&lt;0,0.01,AX12/Conversions!$B$3)</f>
        <v>2.8246554326589375</v>
      </c>
      <c r="DK12" s="57">
        <f>IF(AY12&lt;0,0.01,AY12/Conversions!$B$3)</f>
        <v>2.8246554326589375</v>
      </c>
      <c r="DL12" s="57">
        <f>IF(AZ12&lt;0,0.01,AZ12/Conversions!$B$3)</f>
        <v>2.8246554326589375</v>
      </c>
      <c r="DM12" s="57">
        <f>IF(BA12&lt;0,0.01,BA12/Conversions!$B$3)</f>
        <v>2.8246554326589375</v>
      </c>
      <c r="DN12" s="57">
        <f>IF(BB12&lt;0,0.01,BB12/Conversions!$B$3)</f>
        <v>2.8246554326589375</v>
      </c>
      <c r="DO12" s="57">
        <f>IF(BC12&lt;0,0.01,BC12/Conversions!$B$3)</f>
        <v>2.8246554326589375</v>
      </c>
    </row>
    <row r="13" spans="1:119">
      <c r="A13" s="21" t="s">
        <v>40</v>
      </c>
      <c r="B13" s="21" t="s">
        <v>41</v>
      </c>
      <c r="C13" s="20">
        <v>810.65449992766457</v>
      </c>
      <c r="D13" s="20">
        <v>830.9002342565617</v>
      </c>
      <c r="E13" s="20">
        <v>853.49226764784976</v>
      </c>
      <c r="F13" s="20">
        <v>872.7063751772472</v>
      </c>
      <c r="G13" s="20">
        <v>891.92048270664486</v>
      </c>
      <c r="H13" s="20">
        <v>911.13459023604264</v>
      </c>
      <c r="I13" s="20">
        <v>939.63001285405539</v>
      </c>
      <c r="J13" s="20">
        <v>948.58764374680959</v>
      </c>
      <c r="K13" s="20">
        <v>965.37848166301228</v>
      </c>
      <c r="L13" s="20">
        <v>987.90983132359838</v>
      </c>
      <c r="M13" s="20">
        <v>1012.7292067867014</v>
      </c>
      <c r="N13" s="20">
        <v>1035.2912570202</v>
      </c>
      <c r="O13" s="20">
        <v>1055.2920382308694</v>
      </c>
      <c r="P13" s="20">
        <v>945.22758008329174</v>
      </c>
      <c r="Q13" s="20">
        <v>1088.3239742838878</v>
      </c>
      <c r="R13" s="20">
        <v>1101.6427169314743</v>
      </c>
      <c r="S13" s="20">
        <v>1112.9367945906481</v>
      </c>
      <c r="T13" s="20">
        <v>1122.147321790738</v>
      </c>
      <c r="U13" s="20">
        <v>1129.5180950928961</v>
      </c>
      <c r="V13" s="20">
        <v>1135.3688734549739</v>
      </c>
      <c r="W13" s="20">
        <v>1139.9266296207227</v>
      </c>
      <c r="X13" s="20">
        <v>1143.3365608711642</v>
      </c>
      <c r="Y13" s="20">
        <v>1145.4952758631455</v>
      </c>
      <c r="Z13" s="20">
        <v>1146.6419756513387</v>
      </c>
      <c r="AA13" s="20">
        <v>1147.1694968800011</v>
      </c>
      <c r="AB13" s="20">
        <v>1147.0261230551046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>
        <v>0</v>
      </c>
      <c r="BC13" s="19">
        <v>0</v>
      </c>
      <c r="BD13" s="27"/>
      <c r="BE13" s="11">
        <v>1</v>
      </c>
      <c r="BG13" s="11" t="str">
        <f>"MINBIOAGRW2"&amp;BE13</f>
        <v>MINBIOAGRW21</v>
      </c>
      <c r="BH13" s="11" t="str">
        <f t="shared" si="3"/>
        <v>Cattle waste - Lo</v>
      </c>
      <c r="BI13" s="11" t="s">
        <v>5</v>
      </c>
      <c r="BJ13" s="11" t="s">
        <v>11</v>
      </c>
      <c r="BK13" s="11" t="s">
        <v>1</v>
      </c>
      <c r="BL13" s="57">
        <f>E13/1000*Conversions!$B$2</f>
        <v>3.5734014261880179E-2</v>
      </c>
      <c r="BM13" s="57">
        <f>F13/1000*Conversions!$B$2</f>
        <v>3.653847051592099E-2</v>
      </c>
      <c r="BN13" s="57">
        <f>G13/1000*Conversions!$B$2</f>
        <v>3.7342926769961808E-2</v>
      </c>
      <c r="BO13" s="57">
        <f>H13/1000*Conversions!$B$2</f>
        <v>3.8147383024002633E-2</v>
      </c>
      <c r="BP13" s="57">
        <f>I13/1000*Conversions!$B$2</f>
        <v>3.9340429378173593E-2</v>
      </c>
      <c r="BQ13" s="57">
        <f>J13/1000*Conversions!$B$2</f>
        <v>3.9715467468391427E-2</v>
      </c>
      <c r="BR13" s="57">
        <f>K13/1000*Conversions!$B$2</f>
        <v>4.0418466270267003E-2</v>
      </c>
      <c r="BS13" s="57">
        <f>L13/1000*Conversions!$B$2</f>
        <v>4.1361808817856414E-2</v>
      </c>
      <c r="BT13" s="57">
        <f>M13/1000*Conversions!$B$2</f>
        <v>4.2400946429745616E-2</v>
      </c>
      <c r="BU13" s="57">
        <f>N13/1000*Conversions!$B$2</f>
        <v>4.3345574348921737E-2</v>
      </c>
      <c r="BV13" s="57">
        <f>O13/1000*Conversions!$B$2</f>
        <v>4.4182967056650035E-2</v>
      </c>
      <c r="BW13" s="57">
        <f>P13/1000*Conversions!$B$2</f>
        <v>3.9574788322927261E-2</v>
      </c>
      <c r="BX13" s="57">
        <f>Q13/1000*Conversions!$B$2</f>
        <v>4.5565948155317816E-2</v>
      </c>
      <c r="BY13" s="57">
        <f>R13/1000*Conversions!$B$2</f>
        <v>4.6123577272486962E-2</v>
      </c>
      <c r="BZ13" s="57">
        <f>S13/1000*Conversions!$B$2</f>
        <v>4.6596437715921257E-2</v>
      </c>
      <c r="CA13" s="57">
        <f>T13/1000*Conversions!$B$2</f>
        <v>4.6982064068734626E-2</v>
      </c>
      <c r="CB13" s="57">
        <f>U13/1000*Conversions!$B$2</f>
        <v>4.7290663605349385E-2</v>
      </c>
      <c r="CC13" s="57">
        <f>V13/1000*Conversions!$B$2</f>
        <v>4.7535623993812851E-2</v>
      </c>
      <c r="CD13" s="57">
        <f>W13/1000*Conversions!$B$2</f>
        <v>4.7726448128960416E-2</v>
      </c>
      <c r="CE13" s="57">
        <f>X13/1000*Conversions!$B$2</f>
        <v>4.7869215130553908E-2</v>
      </c>
      <c r="CF13" s="57">
        <f>Y13/1000*Conversions!$B$2</f>
        <v>4.7959596209838182E-2</v>
      </c>
      <c r="CG13" s="57">
        <f>Z13/1000*Conversions!$B$2</f>
        <v>4.8007606236570251E-2</v>
      </c>
      <c r="CH13" s="57">
        <f>AA13/1000*Conversions!$B$2</f>
        <v>4.8029692495371888E-2</v>
      </c>
      <c r="CI13" s="57">
        <f>AB13/1000*Conversions!$B$2</f>
        <v>4.8023689720071122E-2</v>
      </c>
      <c r="CJ13" s="64">
        <f>TREND(BT13:CI13,$BT$5:$CI$5,$CJ$5)</f>
        <v>5.5672586689136883E-2</v>
      </c>
      <c r="CL13" s="11" t="str">
        <f t="shared" si="0"/>
        <v>MINBIOAGRW21</v>
      </c>
      <c r="CM13" s="11" t="str">
        <f t="shared" si="1"/>
        <v>Cattle waste - Lo</v>
      </c>
      <c r="CN13" t="s">
        <v>6</v>
      </c>
      <c r="CO13" t="s">
        <v>128</v>
      </c>
      <c r="CP13" s="11" t="str">
        <f t="shared" si="2"/>
        <v>BIOSLU</v>
      </c>
      <c r="CQ13" s="11" t="s">
        <v>103</v>
      </c>
      <c r="CR13" s="57">
        <f>IF(AF13&lt;0,0.01,AF13/Conversions!$B$3)</f>
        <v>0</v>
      </c>
      <c r="CS13" s="57">
        <f>IF(AG13&lt;0,0.01,AG13/Conversions!$B$3)</f>
        <v>0</v>
      </c>
      <c r="CT13" s="57">
        <f>IF(AH13&lt;0,0.01,AH13/Conversions!$B$3)</f>
        <v>0</v>
      </c>
      <c r="CU13" s="57">
        <f>IF(AI13&lt;0,0.01,AI13/Conversions!$B$3)</f>
        <v>0</v>
      </c>
      <c r="CV13" s="57">
        <f>IF(AJ13&lt;0,0.01,AJ13/Conversions!$B$3)</f>
        <v>0</v>
      </c>
      <c r="CW13" s="57">
        <f>IF(AK13&lt;0,0.01,AK13/Conversions!$B$3)</f>
        <v>0</v>
      </c>
      <c r="CX13" s="57">
        <f>IF(AL13&lt;0,0.01,AL13/Conversions!$B$3)</f>
        <v>0</v>
      </c>
      <c r="CY13" s="57">
        <f>IF(AM13&lt;0,0.01,AM13/Conversions!$B$3)</f>
        <v>0</v>
      </c>
      <c r="CZ13" s="57">
        <f>IF(AN13&lt;0,0.01,AN13/Conversions!$B$3)</f>
        <v>0</v>
      </c>
      <c r="DA13" s="57">
        <f>IF(AO13&lt;0,0.01,AO13/Conversions!$B$3)</f>
        <v>0</v>
      </c>
      <c r="DB13" s="57">
        <f>IF(AP13&lt;0,0.01,AP13/Conversions!$B$3)</f>
        <v>0</v>
      </c>
      <c r="DC13" s="57">
        <f>IF(AQ13&lt;0,0.01,AQ13/Conversions!$B$3)</f>
        <v>0</v>
      </c>
      <c r="DD13" s="57">
        <f>IF(AR13&lt;0,0.01,AR13/Conversions!$B$3)</f>
        <v>0</v>
      </c>
      <c r="DE13" s="57">
        <f>IF(AS13&lt;0,0.01,AS13/Conversions!$B$3)</f>
        <v>0</v>
      </c>
      <c r="DF13" s="57">
        <f>IF(AT13&lt;0,0.01,AT13/Conversions!$B$3)</f>
        <v>0</v>
      </c>
      <c r="DG13" s="57">
        <f>IF(AU13&lt;0,0.01,AU13/Conversions!$B$3)</f>
        <v>0</v>
      </c>
      <c r="DH13" s="57">
        <f>IF(AV13&lt;0,0.01,AV13/Conversions!$B$3)</f>
        <v>0</v>
      </c>
      <c r="DI13" s="57">
        <f>IF(AW13&lt;0,0.01,AW13/Conversions!$B$3)</f>
        <v>0</v>
      </c>
      <c r="DJ13" s="57">
        <f>IF(AX13&lt;0,0.01,AX13/Conversions!$B$3)</f>
        <v>0</v>
      </c>
      <c r="DK13" s="57">
        <f>IF(AY13&lt;0,0.01,AY13/Conversions!$B$3)</f>
        <v>0</v>
      </c>
      <c r="DL13" s="57">
        <f>IF(AZ13&lt;0,0.01,AZ13/Conversions!$B$3)</f>
        <v>0</v>
      </c>
      <c r="DM13" s="57">
        <f>IF(BA13&lt;0,0.01,BA13/Conversions!$B$3)</f>
        <v>0</v>
      </c>
      <c r="DN13" s="57">
        <f>IF(BB13&lt;0,0.01,BB13/Conversions!$B$3)</f>
        <v>0</v>
      </c>
      <c r="DO13" s="57">
        <f>IF(BC13&lt;0,0.01,BC13/Conversions!$B$3)</f>
        <v>0</v>
      </c>
    </row>
    <row r="14" spans="1:119">
      <c r="A14" s="21" t="s">
        <v>42</v>
      </c>
      <c r="B14" s="21" t="s">
        <v>43</v>
      </c>
      <c r="C14" s="20">
        <v>23799.232068252277</v>
      </c>
      <c r="D14" s="20">
        <v>24461.636141722516</v>
      </c>
      <c r="E14" s="20">
        <v>24161.977156105026</v>
      </c>
      <c r="F14" s="20">
        <v>23960.003908536819</v>
      </c>
      <c r="G14" s="20">
        <v>23758.030660968605</v>
      </c>
      <c r="H14" s="20">
        <v>23556.057413400398</v>
      </c>
      <c r="I14" s="20">
        <v>23587.895903542718</v>
      </c>
      <c r="J14" s="20">
        <v>23766.655823325422</v>
      </c>
      <c r="K14" s="20">
        <v>23904.757848375273</v>
      </c>
      <c r="L14" s="20">
        <v>23998.275923985337</v>
      </c>
      <c r="M14" s="20">
        <v>24060.883969355502</v>
      </c>
      <c r="N14" s="20">
        <v>24099.15381197675</v>
      </c>
      <c r="O14" s="20">
        <v>24117.392819816199</v>
      </c>
      <c r="P14" s="20">
        <v>24121.28788281581</v>
      </c>
      <c r="Q14" s="20">
        <v>24117.716560915458</v>
      </c>
      <c r="R14" s="20">
        <v>24111.08202328179</v>
      </c>
      <c r="S14" s="20">
        <v>24102.731320612194</v>
      </c>
      <c r="T14" s="20">
        <v>24093.283178290476</v>
      </c>
      <c r="U14" s="20">
        <v>24082.667810432526</v>
      </c>
      <c r="V14" s="20">
        <v>24070.805775460387</v>
      </c>
      <c r="W14" s="20">
        <v>24059.123639561669</v>
      </c>
      <c r="X14" s="20">
        <v>24060.316356304364</v>
      </c>
      <c r="Y14" s="20">
        <v>24070.304556025407</v>
      </c>
      <c r="Z14" s="20">
        <v>24075.871321962495</v>
      </c>
      <c r="AA14" s="20">
        <v>24075.150998568348</v>
      </c>
      <c r="AB14" s="20">
        <v>24069.188040536526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19">
        <v>0</v>
      </c>
      <c r="AM14" s="19">
        <v>0</v>
      </c>
      <c r="AN14" s="19">
        <v>0</v>
      </c>
      <c r="AO14" s="19">
        <v>0</v>
      </c>
      <c r="AP14" s="19">
        <v>0</v>
      </c>
      <c r="AQ14" s="19">
        <v>0</v>
      </c>
      <c r="AR14" s="19">
        <v>0</v>
      </c>
      <c r="AS14" s="19">
        <v>0</v>
      </c>
      <c r="AT14" s="19">
        <v>0</v>
      </c>
      <c r="AU14" s="19">
        <v>0</v>
      </c>
      <c r="AV14" s="19">
        <v>0</v>
      </c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>
        <v>0</v>
      </c>
      <c r="BC14" s="19">
        <v>0</v>
      </c>
      <c r="BD14" s="27"/>
      <c r="BE14" s="11">
        <v>1</v>
      </c>
      <c r="BG14" s="11" t="str">
        <f>"MINBIOAGRW3"&amp;BE14</f>
        <v>MINBIOAGRW31</v>
      </c>
      <c r="BH14" s="11" t="str">
        <f t="shared" si="3"/>
        <v>Pig waste - Lo</v>
      </c>
      <c r="BI14" s="11" t="s">
        <v>5</v>
      </c>
      <c r="BJ14" s="11" t="s">
        <v>11</v>
      </c>
      <c r="BK14" s="11" t="s">
        <v>1</v>
      </c>
      <c r="BL14" s="57">
        <f>E14/1000*Conversions!$B$2</f>
        <v>1.0116136595718053</v>
      </c>
      <c r="BM14" s="57">
        <f>F14/1000*Conversions!$B$2</f>
        <v>1.0031574436426196</v>
      </c>
      <c r="BN14" s="57">
        <f>G14/1000*Conversions!$B$2</f>
        <v>0.99470122771343361</v>
      </c>
      <c r="BO14" s="57">
        <f>H14/1000*Conversions!$B$2</f>
        <v>0.98624501178424795</v>
      </c>
      <c r="BP14" s="57">
        <f>I14/1000*Conversions!$B$2</f>
        <v>0.98757802568952668</v>
      </c>
      <c r="BQ14" s="57">
        <f>J14/1000*Conversions!$B$2</f>
        <v>0.99506234601098886</v>
      </c>
      <c r="BR14" s="57">
        <f>K14/1000*Conversions!$B$2</f>
        <v>1.000844401595776</v>
      </c>
      <c r="BS14" s="57">
        <f>L14/1000*Conversions!$B$2</f>
        <v>1.0047598163854181</v>
      </c>
      <c r="BT14" s="57">
        <f>M14/1000*Conversions!$B$2</f>
        <v>1.0073810900289761</v>
      </c>
      <c r="BU14" s="57">
        <f>N14/1000*Conversions!$B$2</f>
        <v>1.0089833717998427</v>
      </c>
      <c r="BV14" s="57">
        <f>O14/1000*Conversions!$B$2</f>
        <v>1.0097470025800648</v>
      </c>
      <c r="BW14" s="57">
        <f>P14/1000*Conversions!$B$2</f>
        <v>1.0099100810777324</v>
      </c>
      <c r="BX14" s="57">
        <f>Q14/1000*Conversions!$B$2</f>
        <v>1.0097605569724084</v>
      </c>
      <c r="BY14" s="57">
        <f>R14/1000*Conversions!$B$2</f>
        <v>1.0094827821507619</v>
      </c>
      <c r="BZ14" s="57">
        <f>S14/1000*Conversions!$B$2</f>
        <v>1.0091331549313913</v>
      </c>
      <c r="CA14" s="57">
        <f>T14/1000*Conversions!$B$2</f>
        <v>1.0087375801086658</v>
      </c>
      <c r="CB14" s="57">
        <f>U14/1000*Conversions!$B$2</f>
        <v>1.0082931358871889</v>
      </c>
      <c r="CC14" s="57">
        <f>V14/1000*Conversions!$B$2</f>
        <v>1.0077964962069754</v>
      </c>
      <c r="CD14" s="57">
        <f>W14/1000*Conversions!$B$2</f>
        <v>1.0073073885411681</v>
      </c>
      <c r="CE14" s="57">
        <f>X14/1000*Conversions!$B$2</f>
        <v>1.0073573252057511</v>
      </c>
      <c r="CF14" s="57">
        <f>Y14/1000*Conversions!$B$2</f>
        <v>1.0077755111516717</v>
      </c>
      <c r="CG14" s="57">
        <f>Z14/1000*Conversions!$B$2</f>
        <v>1.0080085805079257</v>
      </c>
      <c r="CH14" s="57">
        <f>AA14/1000*Conversions!$B$2</f>
        <v>1.0079784220080596</v>
      </c>
      <c r="CI14" s="57">
        <f>AB14/1000*Conversions!$B$2</f>
        <v>1.0077287648811835</v>
      </c>
      <c r="CJ14" s="64">
        <f>CI14</f>
        <v>1.0077287648811835</v>
      </c>
      <c r="CL14" s="11" t="str">
        <f t="shared" si="0"/>
        <v>MINBIOAGRW31</v>
      </c>
      <c r="CM14" s="11" t="str">
        <f t="shared" si="1"/>
        <v>Pig waste - Lo</v>
      </c>
      <c r="CN14" t="s">
        <v>6</v>
      </c>
      <c r="CO14" t="s">
        <v>128</v>
      </c>
      <c r="CP14" s="11" t="str">
        <f t="shared" si="2"/>
        <v>BIOSLU</v>
      </c>
      <c r="CQ14" s="11" t="s">
        <v>103</v>
      </c>
      <c r="CR14" s="57">
        <f>IF(AF14&lt;0,0.01,AF14/Conversions!$B$3)</f>
        <v>0</v>
      </c>
      <c r="CS14" s="57">
        <f>IF(AG14&lt;0,0.01,AG14/Conversions!$B$3)</f>
        <v>0</v>
      </c>
      <c r="CT14" s="57">
        <f>IF(AH14&lt;0,0.01,AH14/Conversions!$B$3)</f>
        <v>0</v>
      </c>
      <c r="CU14" s="57">
        <f>IF(AI14&lt;0,0.01,AI14/Conversions!$B$3)</f>
        <v>0</v>
      </c>
      <c r="CV14" s="57">
        <f>IF(AJ14&lt;0,0.01,AJ14/Conversions!$B$3)</f>
        <v>0</v>
      </c>
      <c r="CW14" s="57">
        <f>IF(AK14&lt;0,0.01,AK14/Conversions!$B$3)</f>
        <v>0</v>
      </c>
      <c r="CX14" s="57">
        <f>IF(AL14&lt;0,0.01,AL14/Conversions!$B$3)</f>
        <v>0</v>
      </c>
      <c r="CY14" s="57">
        <f>IF(AM14&lt;0,0.01,AM14/Conversions!$B$3)</f>
        <v>0</v>
      </c>
      <c r="CZ14" s="57">
        <f>IF(AN14&lt;0,0.01,AN14/Conversions!$B$3)</f>
        <v>0</v>
      </c>
      <c r="DA14" s="57">
        <f>IF(AO14&lt;0,0.01,AO14/Conversions!$B$3)</f>
        <v>0</v>
      </c>
      <c r="DB14" s="57">
        <f>IF(AP14&lt;0,0.01,AP14/Conversions!$B$3)</f>
        <v>0</v>
      </c>
      <c r="DC14" s="57">
        <f>IF(AQ14&lt;0,0.01,AQ14/Conversions!$B$3)</f>
        <v>0</v>
      </c>
      <c r="DD14" s="57">
        <f>IF(AR14&lt;0,0.01,AR14/Conversions!$B$3)</f>
        <v>0</v>
      </c>
      <c r="DE14" s="57">
        <f>IF(AS14&lt;0,0.01,AS14/Conversions!$B$3)</f>
        <v>0</v>
      </c>
      <c r="DF14" s="57">
        <f>IF(AT14&lt;0,0.01,AT14/Conversions!$B$3)</f>
        <v>0</v>
      </c>
      <c r="DG14" s="57">
        <f>IF(AU14&lt;0,0.01,AU14/Conversions!$B$3)</f>
        <v>0</v>
      </c>
      <c r="DH14" s="57">
        <f>IF(AV14&lt;0,0.01,AV14/Conversions!$B$3)</f>
        <v>0</v>
      </c>
      <c r="DI14" s="57">
        <f>IF(AW14&lt;0,0.01,AW14/Conversions!$B$3)</f>
        <v>0</v>
      </c>
      <c r="DJ14" s="57">
        <f>IF(AX14&lt;0,0.01,AX14/Conversions!$B$3)</f>
        <v>0</v>
      </c>
      <c r="DK14" s="57">
        <f>IF(AY14&lt;0,0.01,AY14/Conversions!$B$3)</f>
        <v>0</v>
      </c>
      <c r="DL14" s="57">
        <f>IF(AZ14&lt;0,0.01,AZ14/Conversions!$B$3)</f>
        <v>0</v>
      </c>
      <c r="DM14" s="57">
        <f>IF(BA14&lt;0,0.01,BA14/Conversions!$B$3)</f>
        <v>0</v>
      </c>
      <c r="DN14" s="57">
        <f>IF(BB14&lt;0,0.01,BB14/Conversions!$B$3)</f>
        <v>0</v>
      </c>
      <c r="DO14" s="57">
        <f>IF(BC14&lt;0,0.01,BC14/Conversions!$B$3)</f>
        <v>0</v>
      </c>
    </row>
    <row r="15" spans="1:119">
      <c r="A15" s="21" t="s">
        <v>44</v>
      </c>
      <c r="B15" s="21" t="s">
        <v>2</v>
      </c>
      <c r="C15" s="20">
        <v>3097.2496353208708</v>
      </c>
      <c r="D15" s="20">
        <v>4323.3141671319045</v>
      </c>
      <c r="E15" s="20">
        <v>4875.7987863941426</v>
      </c>
      <c r="F15" s="20">
        <v>6096.6310961794688</v>
      </c>
      <c r="G15" s="20">
        <v>6263.0705356872813</v>
      </c>
      <c r="H15" s="20">
        <v>6547.4643184880024</v>
      </c>
      <c r="I15" s="20">
        <v>7056.7744492929232</v>
      </c>
      <c r="J15" s="20">
        <v>7311.5357514814123</v>
      </c>
      <c r="K15" s="20">
        <v>7806.559024080474</v>
      </c>
      <c r="L15" s="20">
        <v>8317.5611214292494</v>
      </c>
      <c r="M15" s="20">
        <v>8844.1114510439165</v>
      </c>
      <c r="N15" s="20">
        <v>9334.4058440699791</v>
      </c>
      <c r="O15" s="20">
        <v>9791.961381862262</v>
      </c>
      <c r="P15" s="20">
        <v>10263.155693775378</v>
      </c>
      <c r="Q15" s="20">
        <v>10730.454663084678</v>
      </c>
      <c r="R15" s="20">
        <v>11232.846053944186</v>
      </c>
      <c r="S15" s="20">
        <v>11753.048795466171</v>
      </c>
      <c r="T15" s="20">
        <v>12288.189181436044</v>
      </c>
      <c r="U15" s="20">
        <v>12494.80255538028</v>
      </c>
      <c r="V15" s="20">
        <v>12704.799126993485</v>
      </c>
      <c r="W15" s="20">
        <v>12918.232203552912</v>
      </c>
      <c r="X15" s="20">
        <v>13135.231006492944</v>
      </c>
      <c r="Y15" s="20">
        <v>13355.854821406327</v>
      </c>
      <c r="Z15" s="20">
        <v>13580.163915468562</v>
      </c>
      <c r="AA15" s="20">
        <v>13808.219553629815</v>
      </c>
      <c r="AB15" s="20">
        <v>14040.084015072931</v>
      </c>
      <c r="AD15" s="19">
        <v>-1274.2434782608698</v>
      </c>
      <c r="AE15" s="19">
        <v>-1274.2434782608698</v>
      </c>
      <c r="AF15" s="19">
        <v>-1274.2434782608698</v>
      </c>
      <c r="AG15" s="19">
        <v>-1274.2434782608698</v>
      </c>
      <c r="AH15" s="19">
        <v>-1274.2434782608698</v>
      </c>
      <c r="AI15" s="19">
        <v>-1274.2434782608698</v>
      </c>
      <c r="AJ15" s="19">
        <v>-1274.2434782608698</v>
      </c>
      <c r="AK15" s="19">
        <v>-1274.2434782608698</v>
      </c>
      <c r="AL15" s="19">
        <v>-1274.2434782608698</v>
      </c>
      <c r="AM15" s="19">
        <v>-1274.2434782608698</v>
      </c>
      <c r="AN15" s="19">
        <v>-1274.2434782608698</v>
      </c>
      <c r="AO15" s="19">
        <v>-1274.2434782608698</v>
      </c>
      <c r="AP15" s="19">
        <v>-1274.2434782608698</v>
      </c>
      <c r="AQ15" s="19">
        <v>-1274.2434782608698</v>
      </c>
      <c r="AR15" s="19">
        <v>-1274.2434782608698</v>
      </c>
      <c r="AS15" s="19">
        <v>-1274.2434782608698</v>
      </c>
      <c r="AT15" s="19">
        <v>-1274.2434782608698</v>
      </c>
      <c r="AU15" s="19">
        <v>-1274.2434782608698</v>
      </c>
      <c r="AV15" s="19">
        <v>-1274.2434782608698</v>
      </c>
      <c r="AW15" s="19">
        <v>-1274.2434782608698</v>
      </c>
      <c r="AX15" s="19">
        <v>-1274.2434782608698</v>
      </c>
      <c r="AY15" s="19">
        <v>-1274.2434782608698</v>
      </c>
      <c r="AZ15" s="19">
        <v>-1274.2434782608698</v>
      </c>
      <c r="BA15" s="19">
        <v>-1274.2434782608698</v>
      </c>
      <c r="BB15" s="19">
        <v>-1274.2434782608698</v>
      </c>
      <c r="BC15" s="19">
        <v>-1274.2434782608698</v>
      </c>
      <c r="BD15" s="27"/>
      <c r="BE15" s="11">
        <v>1</v>
      </c>
      <c r="BG15" s="11" t="str">
        <f>"MINBMSW2"&amp;BE15</f>
        <v>MINBMSW21</v>
      </c>
      <c r="BH15" s="11" t="str">
        <f t="shared" si="3"/>
        <v>BMSW - Lo</v>
      </c>
      <c r="BI15" s="11" t="s">
        <v>5</v>
      </c>
      <c r="BJ15" s="11" t="s">
        <v>10</v>
      </c>
      <c r="BK15" s="11" t="s">
        <v>1</v>
      </c>
      <c r="BL15" s="57">
        <f>E15/1000*Conversions!$B$2</f>
        <v>0.20413994358874996</v>
      </c>
      <c r="BM15" s="57">
        <f>F15/1000*Conversions!$B$2</f>
        <v>0.25525375073484202</v>
      </c>
      <c r="BN15" s="57">
        <f>G15/1000*Conversions!$B$2</f>
        <v>0.26222223718815513</v>
      </c>
      <c r="BO15" s="57">
        <f>H15/1000*Conversions!$B$2</f>
        <v>0.27412923608645573</v>
      </c>
      <c r="BP15" s="57">
        <f>I15/1000*Conversions!$B$2</f>
        <v>0.29545303264299616</v>
      </c>
      <c r="BQ15" s="57">
        <f>J15/1000*Conversions!$B$2</f>
        <v>0.30611937884302381</v>
      </c>
      <c r="BR15" s="57">
        <f>K15/1000*Conversions!$B$2</f>
        <v>0.32684501322020126</v>
      </c>
      <c r="BS15" s="57">
        <f>L15/1000*Conversions!$B$2</f>
        <v>0.34823964903199989</v>
      </c>
      <c r="BT15" s="57">
        <f>M15/1000*Conversions!$B$2</f>
        <v>0.37028525823230674</v>
      </c>
      <c r="BU15" s="57">
        <f>N15/1000*Conversions!$B$2</f>
        <v>0.39081290387952189</v>
      </c>
      <c r="BV15" s="57">
        <f>O15/1000*Conversions!$B$2</f>
        <v>0.4099698391358092</v>
      </c>
      <c r="BW15" s="57">
        <f>P15/1000*Conversions!$B$2</f>
        <v>0.42969780258698753</v>
      </c>
      <c r="BX15" s="57">
        <f>Q15/1000*Conversions!$B$2</f>
        <v>0.44926267583402935</v>
      </c>
      <c r="BY15" s="57">
        <f>R15/1000*Conversions!$B$2</f>
        <v>0.47029679858653523</v>
      </c>
      <c r="BZ15" s="57">
        <f>S15/1000*Conversions!$B$2</f>
        <v>0.49207664696857767</v>
      </c>
      <c r="CA15" s="57">
        <f>T15/1000*Conversions!$B$2</f>
        <v>0.5144819046483643</v>
      </c>
      <c r="CB15" s="57">
        <f>U15/1000*Conversions!$B$2</f>
        <v>0.52313239338866158</v>
      </c>
      <c r="CC15" s="57">
        <f>V15/1000*Conversions!$B$2</f>
        <v>0.53192452984896332</v>
      </c>
      <c r="CD15" s="57">
        <f>W15/1000*Conversions!$B$2</f>
        <v>0.54086054589835342</v>
      </c>
      <c r="CE15" s="57">
        <f>X15/1000*Conversions!$B$2</f>
        <v>0.54994585177984656</v>
      </c>
      <c r="CF15" s="57">
        <f>Y15/1000*Conversions!$B$2</f>
        <v>0.55918292966264016</v>
      </c>
      <c r="CG15" s="57">
        <f>Z15/1000*Conversions!$B$2</f>
        <v>0.56857430281283783</v>
      </c>
      <c r="CH15" s="57">
        <f>AA15/1000*Conversions!$B$2</f>
        <v>0.57812253627137311</v>
      </c>
      <c r="CI15" s="57">
        <f>AB15/1000*Conversions!$B$2</f>
        <v>0.58783023754307351</v>
      </c>
      <c r="CJ15" s="64">
        <f>TREND(BT15:CI15,$BT$5:$CI$5,$CJ$5)</f>
        <v>0.8219700882879728</v>
      </c>
      <c r="CL15" s="11" t="str">
        <f t="shared" si="0"/>
        <v>MINBMSW21</v>
      </c>
      <c r="CM15" s="11" t="str">
        <f t="shared" si="1"/>
        <v>BMSW - Lo</v>
      </c>
      <c r="CN15" t="s">
        <v>6</v>
      </c>
      <c r="CO15" t="s">
        <v>128</v>
      </c>
      <c r="CP15" s="11" t="str">
        <f t="shared" si="2"/>
        <v>BIOMUN</v>
      </c>
      <c r="CQ15" s="11" t="s">
        <v>103</v>
      </c>
      <c r="CR15" s="57">
        <f>IF(AF15&lt;0,0.01,AF15/Conversions!$B$3)</f>
        <v>0.01</v>
      </c>
      <c r="CS15" s="57">
        <f>IF(AG15&lt;0,0.01,AG15/Conversions!$B$3)</f>
        <v>0.01</v>
      </c>
      <c r="CT15" s="57">
        <f>IF(AH15&lt;0,0.01,AH15/Conversions!$B$3)</f>
        <v>0.01</v>
      </c>
      <c r="CU15" s="57">
        <f>IF(AI15&lt;0,0.01,AI15/Conversions!$B$3)</f>
        <v>0.01</v>
      </c>
      <c r="CV15" s="57">
        <f>IF(AJ15&lt;0,0.01,AJ15/Conversions!$B$3)</f>
        <v>0.01</v>
      </c>
      <c r="CW15" s="57">
        <f>IF(AK15&lt;0,0.01,AK15/Conversions!$B$3)</f>
        <v>0.01</v>
      </c>
      <c r="CX15" s="57">
        <f>IF(AL15&lt;0,0.01,AL15/Conversions!$B$3)</f>
        <v>0.01</v>
      </c>
      <c r="CY15" s="57">
        <f>IF(AM15&lt;0,0.01,AM15/Conversions!$B$3)</f>
        <v>0.01</v>
      </c>
      <c r="CZ15" s="57">
        <f>IF(AN15&lt;0,0.01,AN15/Conversions!$B$3)</f>
        <v>0.01</v>
      </c>
      <c r="DA15" s="57">
        <f>IF(AO15&lt;0,0.01,AO15/Conversions!$B$3)</f>
        <v>0.01</v>
      </c>
      <c r="DB15" s="57">
        <f>IF(AP15&lt;0,0.01,AP15/Conversions!$B$3)</f>
        <v>0.01</v>
      </c>
      <c r="DC15" s="57">
        <f>IF(AQ15&lt;0,0.01,AQ15/Conversions!$B$3)</f>
        <v>0.01</v>
      </c>
      <c r="DD15" s="57">
        <f>IF(AR15&lt;0,0.01,AR15/Conversions!$B$3)</f>
        <v>0.01</v>
      </c>
      <c r="DE15" s="57">
        <f>IF(AS15&lt;0,0.01,AS15/Conversions!$B$3)</f>
        <v>0.01</v>
      </c>
      <c r="DF15" s="57">
        <f>IF(AT15&lt;0,0.01,AT15/Conversions!$B$3)</f>
        <v>0.01</v>
      </c>
      <c r="DG15" s="57">
        <f>IF(AU15&lt;0,0.01,AU15/Conversions!$B$3)</f>
        <v>0.01</v>
      </c>
      <c r="DH15" s="57">
        <f>IF(AV15&lt;0,0.01,AV15/Conversions!$B$3)</f>
        <v>0.01</v>
      </c>
      <c r="DI15" s="57">
        <f>IF(AW15&lt;0,0.01,AW15/Conversions!$B$3)</f>
        <v>0.01</v>
      </c>
      <c r="DJ15" s="57">
        <f>IF(AX15&lt;0,0.01,AX15/Conversions!$B$3)</f>
        <v>0.01</v>
      </c>
      <c r="DK15" s="57">
        <f>IF(AY15&lt;0,0.01,AY15/Conversions!$B$3)</f>
        <v>0.01</v>
      </c>
      <c r="DL15" s="57">
        <f>IF(AZ15&lt;0,0.01,AZ15/Conversions!$B$3)</f>
        <v>0.01</v>
      </c>
      <c r="DM15" s="57">
        <f>IF(BA15&lt;0,0.01,BA15/Conversions!$B$3)</f>
        <v>0.01</v>
      </c>
      <c r="DN15" s="57">
        <f>IF(BB15&lt;0,0.01,BB15/Conversions!$B$3)</f>
        <v>0.01</v>
      </c>
      <c r="DO15" s="57">
        <f>IF(BC15&lt;0,0.01,BC15/Conversions!$B$3)</f>
        <v>0.01</v>
      </c>
    </row>
    <row r="16" spans="1:119">
      <c r="A16" s="21" t="s">
        <v>45</v>
      </c>
      <c r="B16" s="21" t="s">
        <v>13</v>
      </c>
      <c r="C16" s="20">
        <v>0</v>
      </c>
      <c r="D16" s="20">
        <v>0</v>
      </c>
      <c r="E16" s="20">
        <v>0</v>
      </c>
      <c r="F16" s="20">
        <v>0</v>
      </c>
      <c r="G16" s="20">
        <v>839.54332664564822</v>
      </c>
      <c r="H16" s="20">
        <v>1429.4926913155632</v>
      </c>
      <c r="I16" s="20">
        <v>1903.8119805101749</v>
      </c>
      <c r="J16" s="20">
        <v>2217.7255501417148</v>
      </c>
      <c r="K16" s="20">
        <v>2732.6454571510458</v>
      </c>
      <c r="L16" s="20">
        <v>3260.029935352376</v>
      </c>
      <c r="M16" s="20">
        <v>3785.3571542307564</v>
      </c>
      <c r="N16" s="20">
        <v>6283.2330180567487</v>
      </c>
      <c r="O16" s="20">
        <v>9337.7790516225559</v>
      </c>
      <c r="P16" s="20">
        <v>13067.590204133621</v>
      </c>
      <c r="Q16" s="20">
        <v>17616.432597687963</v>
      </c>
      <c r="R16" s="20">
        <v>23158.568198465007</v>
      </c>
      <c r="S16" s="20">
        <v>29905.202509474202</v>
      </c>
      <c r="T16" s="20">
        <v>38112.291506639893</v>
      </c>
      <c r="U16" s="20">
        <v>48089.993607846853</v>
      </c>
      <c r="V16" s="20">
        <v>60214.112410687514</v>
      </c>
      <c r="W16" s="20">
        <v>74939.948427629686</v>
      </c>
      <c r="X16" s="20">
        <v>92819.06570806283</v>
      </c>
      <c r="Y16" s="20">
        <v>114519.58523256821</v>
      </c>
      <c r="Z16" s="20">
        <v>140850.74512341997</v>
      </c>
      <c r="AA16" s="20">
        <v>155940.91511779148</v>
      </c>
      <c r="AB16" s="20">
        <v>157599.86102329998</v>
      </c>
      <c r="AD16" s="19">
        <v>167.47200000000001</v>
      </c>
      <c r="AE16" s="19">
        <v>167.47200000000001</v>
      </c>
      <c r="AF16" s="19">
        <v>167.47200000000001</v>
      </c>
      <c r="AG16" s="19">
        <v>167.47200000000001</v>
      </c>
      <c r="AH16" s="19">
        <v>167.47200000000001</v>
      </c>
      <c r="AI16" s="19">
        <v>167.47200000000001</v>
      </c>
      <c r="AJ16" s="19">
        <v>167.47200000000001</v>
      </c>
      <c r="AK16" s="19">
        <v>167.47200000000001</v>
      </c>
      <c r="AL16" s="19">
        <v>167.47200000000001</v>
      </c>
      <c r="AM16" s="19">
        <v>167.47200000000001</v>
      </c>
      <c r="AN16" s="19">
        <v>167.47200000000001</v>
      </c>
      <c r="AO16" s="19">
        <v>167.47200000000001</v>
      </c>
      <c r="AP16" s="19">
        <v>167.47200000000001</v>
      </c>
      <c r="AQ16" s="19">
        <v>167.47200000000001</v>
      </c>
      <c r="AR16" s="19">
        <v>167.47200000000001</v>
      </c>
      <c r="AS16" s="19">
        <v>167.47200000000001</v>
      </c>
      <c r="AT16" s="19">
        <v>167.47200000000001</v>
      </c>
      <c r="AU16" s="19">
        <v>167.47200000000001</v>
      </c>
      <c r="AV16" s="19">
        <v>167.47200000000001</v>
      </c>
      <c r="AW16" s="19">
        <v>167.47200000000001</v>
      </c>
      <c r="AX16" s="19">
        <v>167.47200000000001</v>
      </c>
      <c r="AY16" s="19">
        <v>167.47200000000001</v>
      </c>
      <c r="AZ16" s="19">
        <v>167.47200000000001</v>
      </c>
      <c r="BA16" s="19">
        <v>167.47200000000001</v>
      </c>
      <c r="BB16" s="19">
        <v>167.47200000000001</v>
      </c>
      <c r="BC16" s="19">
        <v>167.47200000000001</v>
      </c>
      <c r="BD16" s="27"/>
      <c r="BE16" s="11">
        <v>1</v>
      </c>
      <c r="BG16" s="11" t="str">
        <f>"ABIOCRP4"&amp;BE16</f>
        <v>ABIOCRP41</v>
      </c>
      <c r="BH16" s="11" t="str">
        <f t="shared" si="3"/>
        <v>Willow - Lo</v>
      </c>
      <c r="BI16" s="11" t="s">
        <v>5</v>
      </c>
      <c r="BJ16" s="11" t="s">
        <v>7</v>
      </c>
      <c r="BK16" s="11" t="s">
        <v>1</v>
      </c>
      <c r="BL16" s="57">
        <f>E16/1000*Conversions!$B$2</f>
        <v>0</v>
      </c>
      <c r="BM16" s="57">
        <f>F16/1000*Conversions!$B$2</f>
        <v>0</v>
      </c>
      <c r="BN16" s="57">
        <f>G16/1000*Conversions!$B$2</f>
        <v>3.5150000000000001E-2</v>
      </c>
      <c r="BO16" s="57">
        <f>H16/1000*Conversions!$B$2</f>
        <v>5.9850000000000007E-2</v>
      </c>
      <c r="BP16" s="57">
        <f>I16/1000*Conversions!$B$2</f>
        <v>7.970880000000001E-2</v>
      </c>
      <c r="BQ16" s="57">
        <f>J16/1000*Conversions!$B$2</f>
        <v>9.2851733333333325E-2</v>
      </c>
      <c r="BR16" s="57">
        <f>K16/1000*Conversions!$B$2</f>
        <v>0.11441039999999998</v>
      </c>
      <c r="BS16" s="57">
        <f>L16/1000*Conversions!$B$2</f>
        <v>0.13649093333333329</v>
      </c>
      <c r="BT16" s="57">
        <f>M16/1000*Conversions!$B$2</f>
        <v>0.15848533333333331</v>
      </c>
      <c r="BU16" s="57">
        <f>N16/1000*Conversions!$B$2</f>
        <v>0.26306639999999998</v>
      </c>
      <c r="BV16" s="57">
        <f>O16/1000*Conversions!$B$2</f>
        <v>0.39095413333333323</v>
      </c>
      <c r="BW16" s="57">
        <f>P16/1000*Conversions!$B$2</f>
        <v>0.5471138666666665</v>
      </c>
      <c r="BX16" s="57">
        <f>Q16/1000*Conversions!$B$2</f>
        <v>0.73756479999999958</v>
      </c>
      <c r="BY16" s="57">
        <f>R16/1000*Conversions!$B$2</f>
        <v>0.96960293333333303</v>
      </c>
      <c r="BZ16" s="57">
        <f>S16/1000*Conversions!$B$2</f>
        <v>1.2520710186666659</v>
      </c>
      <c r="CA16" s="57">
        <f>T16/1000*Conversions!$B$2</f>
        <v>1.5956854207999991</v>
      </c>
      <c r="CB16" s="57">
        <f>U16/1000*Conversions!$B$2</f>
        <v>2.0134318523733321</v>
      </c>
      <c r="CC16" s="57">
        <f>V16/1000*Conversions!$B$2</f>
        <v>2.5210444584106648</v>
      </c>
      <c r="CD16" s="57">
        <f>W16/1000*Conversions!$B$2</f>
        <v>3.1375857607679998</v>
      </c>
      <c r="CE16" s="57">
        <f>X16/1000*Conversions!$B$2</f>
        <v>3.8861486430651744</v>
      </c>
      <c r="CF16" s="57">
        <f>Y16/1000*Conversions!$B$2</f>
        <v>4.7947059945171659</v>
      </c>
      <c r="CG16" s="57">
        <f>Z16/1000*Conversions!$B$2</f>
        <v>5.8971389968273469</v>
      </c>
      <c r="CH16" s="57">
        <f>AA16/1000*Conversions!$B$2</f>
        <v>6.5289342341516932</v>
      </c>
      <c r="CI16" s="57">
        <f>AB16/1000*Conversions!$B$2</f>
        <v>6.598390981323524</v>
      </c>
      <c r="CJ16" s="64">
        <f>TREND(BL16:CI16,$BL$5:$CI$5,$CJ$5)</f>
        <v>9.0897009650166183</v>
      </c>
      <c r="CL16" s="11" t="str">
        <f t="shared" si="0"/>
        <v>ABIOCRP41</v>
      </c>
      <c r="CM16" s="11" t="str">
        <f t="shared" si="1"/>
        <v>Willow - Lo</v>
      </c>
      <c r="CN16" t="s">
        <v>105</v>
      </c>
      <c r="CO16" t="s">
        <v>128</v>
      </c>
      <c r="CP16" s="11" t="str">
        <f t="shared" si="2"/>
        <v>BIOWOO</v>
      </c>
      <c r="CQ16" s="11" t="s">
        <v>103</v>
      </c>
      <c r="CR16" s="57">
        <f>IF(AF16&lt;0,0.01,AF16/Conversions!$B$3)</f>
        <v>4</v>
      </c>
      <c r="CS16" s="57">
        <f>IF(AG16&lt;0,0.01,AG16/Conversions!$B$3)</f>
        <v>4</v>
      </c>
      <c r="CT16" s="57">
        <f>IF(AH16&lt;0,0.01,AH16/Conversions!$B$3)</f>
        <v>4</v>
      </c>
      <c r="CU16" s="57">
        <f>IF(AI16&lt;0,0.01,AI16/Conversions!$B$3)</f>
        <v>4</v>
      </c>
      <c r="CV16" s="57">
        <f>IF(AJ16&lt;0,0.01,AJ16/Conversions!$B$3)</f>
        <v>4</v>
      </c>
      <c r="CW16" s="57">
        <f>IF(AK16&lt;0,0.01,AK16/Conversions!$B$3)</f>
        <v>4</v>
      </c>
      <c r="CX16" s="57">
        <f>IF(AL16&lt;0,0.01,AL16/Conversions!$B$3)</f>
        <v>4</v>
      </c>
      <c r="CY16" s="57">
        <f>IF(AM16&lt;0,0.01,AM16/Conversions!$B$3)</f>
        <v>4</v>
      </c>
      <c r="CZ16" s="57">
        <f>IF(AN16&lt;0,0.01,AN16/Conversions!$B$3)</f>
        <v>4</v>
      </c>
      <c r="DA16" s="57">
        <f>IF(AO16&lt;0,0.01,AO16/Conversions!$B$3)</f>
        <v>4</v>
      </c>
      <c r="DB16" s="57">
        <f>IF(AP16&lt;0,0.01,AP16/Conversions!$B$3)</f>
        <v>4</v>
      </c>
      <c r="DC16" s="57">
        <f>IF(AQ16&lt;0,0.01,AQ16/Conversions!$B$3)</f>
        <v>4</v>
      </c>
      <c r="DD16" s="57">
        <f>IF(AR16&lt;0,0.01,AR16/Conversions!$B$3)</f>
        <v>4</v>
      </c>
      <c r="DE16" s="57">
        <f>IF(AS16&lt;0,0.01,AS16/Conversions!$B$3)</f>
        <v>4</v>
      </c>
      <c r="DF16" s="57">
        <f>IF(AT16&lt;0,0.01,AT16/Conversions!$B$3)</f>
        <v>4</v>
      </c>
      <c r="DG16" s="57">
        <f>IF(AU16&lt;0,0.01,AU16/Conversions!$B$3)</f>
        <v>4</v>
      </c>
      <c r="DH16" s="57">
        <f>IF(AV16&lt;0,0.01,AV16/Conversions!$B$3)</f>
        <v>4</v>
      </c>
      <c r="DI16" s="57">
        <f>IF(AW16&lt;0,0.01,AW16/Conversions!$B$3)</f>
        <v>4</v>
      </c>
      <c r="DJ16" s="57">
        <f>IF(AX16&lt;0,0.01,AX16/Conversions!$B$3)</f>
        <v>4</v>
      </c>
      <c r="DK16" s="57">
        <f>IF(AY16&lt;0,0.01,AY16/Conversions!$B$3)</f>
        <v>4</v>
      </c>
      <c r="DL16" s="57">
        <f>IF(AZ16&lt;0,0.01,AZ16/Conversions!$B$3)</f>
        <v>4</v>
      </c>
      <c r="DM16" s="57">
        <f>IF(BA16&lt;0,0.01,BA16/Conversions!$B$3)</f>
        <v>4</v>
      </c>
      <c r="DN16" s="57">
        <f>IF(BB16&lt;0,0.01,BB16/Conversions!$B$3)</f>
        <v>4</v>
      </c>
      <c r="DO16" s="57">
        <f>IF(BC16&lt;0,0.01,BC16/Conversions!$B$3)</f>
        <v>4</v>
      </c>
    </row>
    <row r="17" spans="1:119">
      <c r="A17" s="21" t="s">
        <v>46</v>
      </c>
      <c r="B17" s="21" t="s">
        <v>12</v>
      </c>
      <c r="C17" s="20">
        <v>0</v>
      </c>
      <c r="D17" s="20">
        <v>0</v>
      </c>
      <c r="E17" s="20">
        <v>0</v>
      </c>
      <c r="F17" s="20">
        <v>0</v>
      </c>
      <c r="G17" s="20">
        <v>721.55345371166516</v>
      </c>
      <c r="H17" s="20">
        <v>1075.5230725136141</v>
      </c>
      <c r="I17" s="20">
        <v>1384.1724785834845</v>
      </c>
      <c r="J17" s="20">
        <v>1458.2943218368839</v>
      </c>
      <c r="K17" s="20">
        <v>1477.2332091334667</v>
      </c>
      <c r="L17" s="20">
        <v>1496.1720964300496</v>
      </c>
      <c r="M17" s="20">
        <v>3330.3397980956011</v>
      </c>
      <c r="N17" s="20">
        <v>7047.8073946689574</v>
      </c>
      <c r="O17" s="20">
        <v>11600.280245852038</v>
      </c>
      <c r="P17" s="20">
        <v>17165.650775453003</v>
      </c>
      <c r="Q17" s="20">
        <v>23959.568166618887</v>
      </c>
      <c r="R17" s="20">
        <v>32243.425368618817</v>
      </c>
      <c r="S17" s="20">
        <v>42334.030635966985</v>
      </c>
      <c r="T17" s="20">
        <v>54615.317932549886</v>
      </c>
      <c r="U17" s="20">
        <v>69552.524885194711</v>
      </c>
      <c r="V17" s="20">
        <v>87709.356890290059</v>
      </c>
      <c r="W17" s="20">
        <v>109768.76471653768</v>
      </c>
      <c r="X17" s="20">
        <v>136558.0944380218</v>
      </c>
      <c r="Y17" s="20">
        <v>169079.52752561425</v>
      </c>
      <c r="Z17" s="20">
        <v>208546.9211627263</v>
      </c>
      <c r="AA17" s="20">
        <v>231152.82995511792</v>
      </c>
      <c r="AB17" s="20">
        <v>233611.90261421504</v>
      </c>
      <c r="AD17" s="19">
        <v>167.47200000000001</v>
      </c>
      <c r="AE17" s="19">
        <v>167.47200000000001</v>
      </c>
      <c r="AF17" s="19">
        <v>167.47200000000001</v>
      </c>
      <c r="AG17" s="19">
        <v>167.47200000000001</v>
      </c>
      <c r="AH17" s="19">
        <v>167.47200000000001</v>
      </c>
      <c r="AI17" s="19">
        <v>167.47200000000001</v>
      </c>
      <c r="AJ17" s="19">
        <v>167.47200000000001</v>
      </c>
      <c r="AK17" s="19">
        <v>167.47200000000001</v>
      </c>
      <c r="AL17" s="19">
        <v>167.47200000000001</v>
      </c>
      <c r="AM17" s="19">
        <v>167.47200000000001</v>
      </c>
      <c r="AN17" s="19">
        <v>167.47200000000001</v>
      </c>
      <c r="AO17" s="19">
        <v>167.47200000000001</v>
      </c>
      <c r="AP17" s="19">
        <v>167.47200000000001</v>
      </c>
      <c r="AQ17" s="19">
        <v>167.47200000000001</v>
      </c>
      <c r="AR17" s="19">
        <v>167.47200000000001</v>
      </c>
      <c r="AS17" s="19">
        <v>167.47200000000001</v>
      </c>
      <c r="AT17" s="19">
        <v>167.47200000000001</v>
      </c>
      <c r="AU17" s="19">
        <v>167.47200000000001</v>
      </c>
      <c r="AV17" s="19">
        <v>167.47200000000001</v>
      </c>
      <c r="AW17" s="19">
        <v>167.47200000000001</v>
      </c>
      <c r="AX17" s="19">
        <v>167.47200000000001</v>
      </c>
      <c r="AY17" s="19">
        <v>167.47200000000001</v>
      </c>
      <c r="AZ17" s="19">
        <v>167.47200000000001</v>
      </c>
      <c r="BA17" s="19">
        <v>167.47200000000001</v>
      </c>
      <c r="BB17" s="19">
        <v>167.47200000000001</v>
      </c>
      <c r="BC17" s="19">
        <v>167.47200000000001</v>
      </c>
      <c r="BD17" s="27"/>
      <c r="BE17" s="11">
        <v>1</v>
      </c>
      <c r="BG17" s="11" t="str">
        <f>"ABIOCRP3"&amp;BE17</f>
        <v>ABIOCRP31</v>
      </c>
      <c r="BH17" s="11" t="str">
        <f t="shared" si="3"/>
        <v>Miscanthus - Lo</v>
      </c>
      <c r="BI17" s="11" t="s">
        <v>5</v>
      </c>
      <c r="BJ17" s="11" t="s">
        <v>7</v>
      </c>
      <c r="BK17" s="11" t="s">
        <v>1</v>
      </c>
      <c r="BL17" s="57">
        <f>E17/1000*Conversions!$B$2</f>
        <v>0</v>
      </c>
      <c r="BM17" s="57">
        <f>F17/1000*Conversions!$B$2</f>
        <v>0</v>
      </c>
      <c r="BN17" s="57">
        <f>G17/1000*Conversions!$B$2</f>
        <v>3.0209999999999997E-2</v>
      </c>
      <c r="BO17" s="57">
        <f>H17/1000*Conversions!$B$2</f>
        <v>4.5030000000000001E-2</v>
      </c>
      <c r="BP17" s="57">
        <f>I17/1000*Conversions!$B$2</f>
        <v>5.7952533333333327E-2</v>
      </c>
      <c r="BQ17" s="57">
        <f>J17/1000*Conversions!$B$2</f>
        <v>6.1055866666666667E-2</v>
      </c>
      <c r="BR17" s="57">
        <f>K17/1000*Conversions!$B$2</f>
        <v>6.1848799999999989E-2</v>
      </c>
      <c r="BS17" s="57">
        <f>L17/1000*Conversions!$B$2</f>
        <v>6.2641733333333324E-2</v>
      </c>
      <c r="BT17" s="57">
        <f>M17/1000*Conversions!$B$2</f>
        <v>0.13943466666666662</v>
      </c>
      <c r="BU17" s="57">
        <f>N17/1000*Conversions!$B$2</f>
        <v>0.29507759999999994</v>
      </c>
      <c r="BV17" s="57">
        <f>O17/1000*Conversions!$B$2</f>
        <v>0.48568053333333316</v>
      </c>
      <c r="BW17" s="57">
        <f>P17/1000*Conversions!$B$2</f>
        <v>0.71869146666666639</v>
      </c>
      <c r="BX17" s="57">
        <f>Q17/1000*Conversions!$B$2</f>
        <v>1.0031391999999997</v>
      </c>
      <c r="BY17" s="57">
        <f>R17/1000*Conversions!$B$2</f>
        <v>1.3499677333333326</v>
      </c>
      <c r="BZ17" s="57">
        <f>S17/1000*Conversions!$B$2</f>
        <v>1.7724411946666658</v>
      </c>
      <c r="CA17" s="57">
        <f>T17/1000*Conversions!$B$2</f>
        <v>2.2866341311999987</v>
      </c>
      <c r="CB17" s="57">
        <f>U17/1000*Conversions!$B$2</f>
        <v>2.9120251118933322</v>
      </c>
      <c r="CC17" s="57">
        <f>V17/1000*Conversions!$B$2</f>
        <v>3.6722153542826641</v>
      </c>
      <c r="CD17" s="57">
        <f>W17/1000*Conversions!$B$2</f>
        <v>4.5957986411520002</v>
      </c>
      <c r="CE17" s="57">
        <f>X17/1000*Conversions!$B$2</f>
        <v>5.7174142979310973</v>
      </c>
      <c r="CF17" s="57">
        <f>Y17/1000*Conversions!$B$2</f>
        <v>7.0790216584424179</v>
      </c>
      <c r="CG17" s="57">
        <f>Z17/1000*Conversions!$B$2</f>
        <v>8.7314424952410263</v>
      </c>
      <c r="CH17" s="57">
        <f>AA17/1000*Conversions!$B$2</f>
        <v>9.6779066845608774</v>
      </c>
      <c r="CI17" s="57">
        <f>AB17/1000*Conversions!$B$2</f>
        <v>9.7808631386519558</v>
      </c>
      <c r="CJ17" s="64">
        <f>TREND(BL17:CI17,$BL$5:$CI$5,$CJ$5)</f>
        <v>13.440281935495932</v>
      </c>
      <c r="CL17" s="11" t="str">
        <f t="shared" si="0"/>
        <v>ABIOCRP31</v>
      </c>
      <c r="CM17" s="11" t="str">
        <f t="shared" si="1"/>
        <v>Miscanthus - Lo</v>
      </c>
      <c r="CN17" t="s">
        <v>105</v>
      </c>
      <c r="CO17" t="s">
        <v>128</v>
      </c>
      <c r="CP17" s="11" t="str">
        <f t="shared" si="2"/>
        <v>BIOWOO</v>
      </c>
      <c r="CQ17" s="11" t="s">
        <v>103</v>
      </c>
      <c r="CR17" s="57">
        <f>IF(AF17&lt;0,0.01,AF17/Conversions!$B$3)</f>
        <v>4</v>
      </c>
      <c r="CS17" s="57">
        <f>IF(AG17&lt;0,0.01,AG17/Conversions!$B$3)</f>
        <v>4</v>
      </c>
      <c r="CT17" s="57">
        <f>IF(AH17&lt;0,0.01,AH17/Conversions!$B$3)</f>
        <v>4</v>
      </c>
      <c r="CU17" s="57">
        <f>IF(AI17&lt;0,0.01,AI17/Conversions!$B$3)</f>
        <v>4</v>
      </c>
      <c r="CV17" s="57">
        <f>IF(AJ17&lt;0,0.01,AJ17/Conversions!$B$3)</f>
        <v>4</v>
      </c>
      <c r="CW17" s="57">
        <f>IF(AK17&lt;0,0.01,AK17/Conversions!$B$3)</f>
        <v>4</v>
      </c>
      <c r="CX17" s="57">
        <f>IF(AL17&lt;0,0.01,AL17/Conversions!$B$3)</f>
        <v>4</v>
      </c>
      <c r="CY17" s="57">
        <f>IF(AM17&lt;0,0.01,AM17/Conversions!$B$3)</f>
        <v>4</v>
      </c>
      <c r="CZ17" s="57">
        <f>IF(AN17&lt;0,0.01,AN17/Conversions!$B$3)</f>
        <v>4</v>
      </c>
      <c r="DA17" s="57">
        <f>IF(AO17&lt;0,0.01,AO17/Conversions!$B$3)</f>
        <v>4</v>
      </c>
      <c r="DB17" s="57">
        <f>IF(AP17&lt;0,0.01,AP17/Conversions!$B$3)</f>
        <v>4</v>
      </c>
      <c r="DC17" s="57">
        <f>IF(AQ17&lt;0,0.01,AQ17/Conversions!$B$3)</f>
        <v>4</v>
      </c>
      <c r="DD17" s="57">
        <f>IF(AR17&lt;0,0.01,AR17/Conversions!$B$3)</f>
        <v>4</v>
      </c>
      <c r="DE17" s="57">
        <f>IF(AS17&lt;0,0.01,AS17/Conversions!$B$3)</f>
        <v>4</v>
      </c>
      <c r="DF17" s="57">
        <f>IF(AT17&lt;0,0.01,AT17/Conversions!$B$3)</f>
        <v>4</v>
      </c>
      <c r="DG17" s="57">
        <f>IF(AU17&lt;0,0.01,AU17/Conversions!$B$3)</f>
        <v>4</v>
      </c>
      <c r="DH17" s="57">
        <f>IF(AV17&lt;0,0.01,AV17/Conversions!$B$3)</f>
        <v>4</v>
      </c>
      <c r="DI17" s="57">
        <f>IF(AW17&lt;0,0.01,AW17/Conversions!$B$3)</f>
        <v>4</v>
      </c>
      <c r="DJ17" s="57">
        <f>IF(AX17&lt;0,0.01,AX17/Conversions!$B$3)</f>
        <v>4</v>
      </c>
      <c r="DK17" s="57">
        <f>IF(AY17&lt;0,0.01,AY17/Conversions!$B$3)</f>
        <v>4</v>
      </c>
      <c r="DL17" s="57">
        <f>IF(AZ17&lt;0,0.01,AZ17/Conversions!$B$3)</f>
        <v>4</v>
      </c>
      <c r="DM17" s="57">
        <f>IF(BA17&lt;0,0.01,BA17/Conversions!$B$3)</f>
        <v>4</v>
      </c>
      <c r="DN17" s="57">
        <f>IF(BB17&lt;0,0.01,BB17/Conversions!$B$3)</f>
        <v>4</v>
      </c>
      <c r="DO17" s="57">
        <f>IF(BC17&lt;0,0.01,BC17/Conversions!$B$3)</f>
        <v>4</v>
      </c>
    </row>
    <row r="18" spans="1:119">
      <c r="A18" s="21" t="s">
        <v>47</v>
      </c>
      <c r="B18" s="21" t="s">
        <v>18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D18" s="19">
        <v>796.2481172121046</v>
      </c>
      <c r="AE18" s="19">
        <v>796.2481172121046</v>
      </c>
      <c r="AF18" s="19">
        <v>796.2481172121046</v>
      </c>
      <c r="AG18" s="19">
        <v>796.2481172121046</v>
      </c>
      <c r="AH18" s="19">
        <v>796.2481172121046</v>
      </c>
      <c r="AI18" s="19">
        <v>796.2481172121046</v>
      </c>
      <c r="AJ18" s="19">
        <v>796.2481172121046</v>
      </c>
      <c r="AK18" s="19">
        <v>796.2481172121046</v>
      </c>
      <c r="AL18" s="19">
        <v>796.2481172121046</v>
      </c>
      <c r="AM18" s="19">
        <v>796.2481172121046</v>
      </c>
      <c r="AN18" s="19">
        <v>796.2481172121046</v>
      </c>
      <c r="AO18" s="19">
        <v>796.2481172121046</v>
      </c>
      <c r="AP18" s="19">
        <v>796.2481172121046</v>
      </c>
      <c r="AQ18" s="19">
        <v>796.2481172121046</v>
      </c>
      <c r="AR18" s="19">
        <v>796.2481172121046</v>
      </c>
      <c r="AS18" s="19">
        <v>796.2481172121046</v>
      </c>
      <c r="AT18" s="19">
        <v>796.2481172121046</v>
      </c>
      <c r="AU18" s="19">
        <v>796.2481172121046</v>
      </c>
      <c r="AV18" s="19">
        <v>796.2481172121046</v>
      </c>
      <c r="AW18" s="19">
        <v>796.2481172121046</v>
      </c>
      <c r="AX18" s="19">
        <v>796.2481172121046</v>
      </c>
      <c r="AY18" s="19">
        <v>796.2481172121046</v>
      </c>
      <c r="AZ18" s="19">
        <v>796.2481172121046</v>
      </c>
      <c r="BA18" s="19">
        <v>796.2481172121046</v>
      </c>
      <c r="BB18" s="19">
        <v>796.2481172121046</v>
      </c>
      <c r="BC18" s="19">
        <v>796.2481172121046</v>
      </c>
      <c r="BD18" s="27"/>
      <c r="BE18" s="11">
        <v>1</v>
      </c>
      <c r="BG18" s="11" t="str">
        <f>"ABIOCRP1"&amp;BE18</f>
        <v>ABIOCRP11</v>
      </c>
      <c r="BH18" s="11" t="str">
        <f t="shared" si="3"/>
        <v>Wheat - Lo</v>
      </c>
      <c r="BI18" s="11" t="s">
        <v>5</v>
      </c>
      <c r="BJ18" s="11" t="s">
        <v>96</v>
      </c>
      <c r="BK18" s="11" t="s">
        <v>1</v>
      </c>
      <c r="BL18" s="57">
        <f>E18/1000*Conversions!$B$2</f>
        <v>0</v>
      </c>
      <c r="BM18" s="57">
        <f>F18/1000*Conversions!$B$2</f>
        <v>0</v>
      </c>
      <c r="BN18" s="57">
        <f>G18/1000*Conversions!$B$2</f>
        <v>0</v>
      </c>
      <c r="BO18" s="57">
        <f>H18/1000*Conversions!$B$2</f>
        <v>0</v>
      </c>
      <c r="BP18" s="57">
        <f>I18/1000*Conversions!$B$2</f>
        <v>0</v>
      </c>
      <c r="BQ18" s="57">
        <f>J18/1000*Conversions!$B$2</f>
        <v>0</v>
      </c>
      <c r="BR18" s="57">
        <f>K18/1000*Conversions!$B$2</f>
        <v>0</v>
      </c>
      <c r="BS18" s="57">
        <f>L18/1000*Conversions!$B$2</f>
        <v>0</v>
      </c>
      <c r="BT18" s="57">
        <f>M18/1000*Conversions!$B$2</f>
        <v>0</v>
      </c>
      <c r="BU18" s="57">
        <f>N18/1000*Conversions!$B$2</f>
        <v>0</v>
      </c>
      <c r="BV18" s="57">
        <f>O18/1000*Conversions!$B$2</f>
        <v>0</v>
      </c>
      <c r="BW18" s="57">
        <f>P18/1000*Conversions!$B$2</f>
        <v>0</v>
      </c>
      <c r="BX18" s="57">
        <f>Q18/1000*Conversions!$B$2</f>
        <v>0</v>
      </c>
      <c r="BY18" s="57">
        <f>R18/1000*Conversions!$B$2</f>
        <v>0</v>
      </c>
      <c r="BZ18" s="57">
        <f>S18/1000*Conversions!$B$2</f>
        <v>0</v>
      </c>
      <c r="CA18" s="57">
        <f>T18/1000*Conversions!$B$2</f>
        <v>0</v>
      </c>
      <c r="CB18" s="57">
        <f>U18/1000*Conversions!$B$2</f>
        <v>0</v>
      </c>
      <c r="CC18" s="57">
        <f>V18/1000*Conversions!$B$2</f>
        <v>0</v>
      </c>
      <c r="CD18" s="57">
        <f>W18/1000*Conversions!$B$2</f>
        <v>0</v>
      </c>
      <c r="CE18" s="57">
        <f>X18/1000*Conversions!$B$2</f>
        <v>0</v>
      </c>
      <c r="CF18" s="57">
        <f>Y18/1000*Conversions!$B$2</f>
        <v>0</v>
      </c>
      <c r="CG18" s="57">
        <f>Z18/1000*Conversions!$B$2</f>
        <v>0</v>
      </c>
      <c r="CH18" s="57">
        <f>AA18/1000*Conversions!$B$2</f>
        <v>0</v>
      </c>
      <c r="CI18" s="57">
        <f>AB18/1000*Conversions!$B$2</f>
        <v>0</v>
      </c>
      <c r="CJ18" s="64">
        <f>CI18</f>
        <v>0</v>
      </c>
      <c r="CL18" s="11" t="str">
        <f t="shared" si="0"/>
        <v>ABIOCRP11</v>
      </c>
      <c r="CM18" s="11" t="str">
        <f t="shared" si="1"/>
        <v>Wheat - Lo</v>
      </c>
      <c r="CN18" t="s">
        <v>105</v>
      </c>
      <c r="CO18" t="s">
        <v>128</v>
      </c>
      <c r="CP18" s="11" t="str">
        <f t="shared" si="2"/>
        <v>BIOCRP1</v>
      </c>
      <c r="CQ18" s="11" t="s">
        <v>103</v>
      </c>
      <c r="CR18" s="57">
        <f>IF(AF18&lt;0,0.01,AF18/Conversions!$B$3)</f>
        <v>19.01805954934806</v>
      </c>
      <c r="CS18" s="57">
        <f>IF(AG18&lt;0,0.01,AG18/Conversions!$B$3)</f>
        <v>19.01805954934806</v>
      </c>
      <c r="CT18" s="57">
        <f>IF(AH18&lt;0,0.01,AH18/Conversions!$B$3)</f>
        <v>19.01805954934806</v>
      </c>
      <c r="CU18" s="57">
        <f>IF(AI18&lt;0,0.01,AI18/Conversions!$B$3)</f>
        <v>19.01805954934806</v>
      </c>
      <c r="CV18" s="57">
        <f>IF(AJ18&lt;0,0.01,AJ18/Conversions!$B$3)</f>
        <v>19.01805954934806</v>
      </c>
      <c r="CW18" s="57">
        <f>IF(AK18&lt;0,0.01,AK18/Conversions!$B$3)</f>
        <v>19.01805954934806</v>
      </c>
      <c r="CX18" s="57">
        <f>IF(AL18&lt;0,0.01,AL18/Conversions!$B$3)</f>
        <v>19.01805954934806</v>
      </c>
      <c r="CY18" s="57">
        <f>IF(AM18&lt;0,0.01,AM18/Conversions!$B$3)</f>
        <v>19.01805954934806</v>
      </c>
      <c r="CZ18" s="57">
        <f>IF(AN18&lt;0,0.01,AN18/Conversions!$B$3)</f>
        <v>19.01805954934806</v>
      </c>
      <c r="DA18" s="57">
        <f>IF(AO18&lt;0,0.01,AO18/Conversions!$B$3)</f>
        <v>19.01805954934806</v>
      </c>
      <c r="DB18" s="57">
        <f>IF(AP18&lt;0,0.01,AP18/Conversions!$B$3)</f>
        <v>19.01805954934806</v>
      </c>
      <c r="DC18" s="57">
        <f>IF(AQ18&lt;0,0.01,AQ18/Conversions!$B$3)</f>
        <v>19.01805954934806</v>
      </c>
      <c r="DD18" s="57">
        <f>IF(AR18&lt;0,0.01,AR18/Conversions!$B$3)</f>
        <v>19.01805954934806</v>
      </c>
      <c r="DE18" s="57">
        <f>IF(AS18&lt;0,0.01,AS18/Conversions!$B$3)</f>
        <v>19.01805954934806</v>
      </c>
      <c r="DF18" s="57">
        <f>IF(AT18&lt;0,0.01,AT18/Conversions!$B$3)</f>
        <v>19.01805954934806</v>
      </c>
      <c r="DG18" s="57">
        <f>IF(AU18&lt;0,0.01,AU18/Conversions!$B$3)</f>
        <v>19.01805954934806</v>
      </c>
      <c r="DH18" s="57">
        <f>IF(AV18&lt;0,0.01,AV18/Conversions!$B$3)</f>
        <v>19.01805954934806</v>
      </c>
      <c r="DI18" s="57">
        <f>IF(AW18&lt;0,0.01,AW18/Conversions!$B$3)</f>
        <v>19.01805954934806</v>
      </c>
      <c r="DJ18" s="57">
        <f>IF(AX18&lt;0,0.01,AX18/Conversions!$B$3)</f>
        <v>19.01805954934806</v>
      </c>
      <c r="DK18" s="57">
        <f>IF(AY18&lt;0,0.01,AY18/Conversions!$B$3)</f>
        <v>19.01805954934806</v>
      </c>
      <c r="DL18" s="57">
        <f>IF(AZ18&lt;0,0.01,AZ18/Conversions!$B$3)</f>
        <v>19.01805954934806</v>
      </c>
      <c r="DM18" s="57">
        <f>IF(BA18&lt;0,0.01,BA18/Conversions!$B$3)</f>
        <v>19.01805954934806</v>
      </c>
      <c r="DN18" s="57">
        <f>IF(BB18&lt;0,0.01,BB18/Conversions!$B$3)</f>
        <v>19.01805954934806</v>
      </c>
      <c r="DO18" s="57">
        <f>IF(BC18&lt;0,0.01,BC18/Conversions!$B$3)</f>
        <v>19.01805954934806</v>
      </c>
    </row>
    <row r="19" spans="1:119">
      <c r="A19" s="21" t="s">
        <v>48</v>
      </c>
      <c r="B19" s="21" t="s">
        <v>20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D19" s="19">
        <v>902.73275757146723</v>
      </c>
      <c r="AE19" s="19">
        <v>902.73275757146723</v>
      </c>
      <c r="AF19" s="19">
        <v>902.73275757146723</v>
      </c>
      <c r="AG19" s="19">
        <v>902.73275757146723</v>
      </c>
      <c r="AH19" s="19">
        <v>902.73275757146723</v>
      </c>
      <c r="AI19" s="19">
        <v>902.73275757146723</v>
      </c>
      <c r="AJ19" s="19">
        <v>902.73275757146723</v>
      </c>
      <c r="AK19" s="19">
        <v>902.73275757146723</v>
      </c>
      <c r="AL19" s="19">
        <v>902.73275757146723</v>
      </c>
      <c r="AM19" s="19">
        <v>902.73275757146723</v>
      </c>
      <c r="AN19" s="19">
        <v>902.73275757146723</v>
      </c>
      <c r="AO19" s="19">
        <v>902.73275757146723</v>
      </c>
      <c r="AP19" s="19">
        <v>902.73275757146723</v>
      </c>
      <c r="AQ19" s="19">
        <v>902.73275757146723</v>
      </c>
      <c r="AR19" s="19">
        <v>902.73275757146723</v>
      </c>
      <c r="AS19" s="19">
        <v>902.73275757146723</v>
      </c>
      <c r="AT19" s="19">
        <v>902.73275757146723</v>
      </c>
      <c r="AU19" s="19">
        <v>902.73275757146723</v>
      </c>
      <c r="AV19" s="19">
        <v>902.73275757146723</v>
      </c>
      <c r="AW19" s="19">
        <v>902.73275757146723</v>
      </c>
      <c r="AX19" s="19">
        <v>902.73275757146723</v>
      </c>
      <c r="AY19" s="19">
        <v>902.73275757146723</v>
      </c>
      <c r="AZ19" s="19">
        <v>902.73275757146723</v>
      </c>
      <c r="BA19" s="19">
        <v>902.73275757146723</v>
      </c>
      <c r="BB19" s="19">
        <v>902.73275757146723</v>
      </c>
      <c r="BC19" s="19">
        <v>902.73275757146723</v>
      </c>
      <c r="BD19" s="27"/>
      <c r="BE19" s="11">
        <v>1</v>
      </c>
      <c r="BG19" s="11" t="str">
        <f>"ABIOCRP2"&amp;BE19</f>
        <v>ABIOCRP21</v>
      </c>
      <c r="BH19" s="11" t="str">
        <f t="shared" si="3"/>
        <v>OSR - Lo</v>
      </c>
      <c r="BI19" s="11" t="s">
        <v>5</v>
      </c>
      <c r="BJ19" s="11" t="s">
        <v>8</v>
      </c>
      <c r="BK19" s="11" t="s">
        <v>1</v>
      </c>
      <c r="BL19" s="57">
        <f>E19/1000*Conversions!$B$2</f>
        <v>0</v>
      </c>
      <c r="BM19" s="57">
        <f>F19/1000*Conversions!$B$2</f>
        <v>0</v>
      </c>
      <c r="BN19" s="57">
        <f>G19/1000*Conversions!$B$2</f>
        <v>0</v>
      </c>
      <c r="BO19" s="57">
        <f>H19/1000*Conversions!$B$2</f>
        <v>0</v>
      </c>
      <c r="BP19" s="57">
        <f>I19/1000*Conversions!$B$2</f>
        <v>0</v>
      </c>
      <c r="BQ19" s="57">
        <f>J19/1000*Conversions!$B$2</f>
        <v>0</v>
      </c>
      <c r="BR19" s="57">
        <f>K19/1000*Conversions!$B$2</f>
        <v>0</v>
      </c>
      <c r="BS19" s="57">
        <f>L19/1000*Conversions!$B$2</f>
        <v>0</v>
      </c>
      <c r="BT19" s="57">
        <f>M19/1000*Conversions!$B$2</f>
        <v>0</v>
      </c>
      <c r="BU19" s="57">
        <f>N19/1000*Conversions!$B$2</f>
        <v>0</v>
      </c>
      <c r="BV19" s="57">
        <f>O19/1000*Conversions!$B$2</f>
        <v>0</v>
      </c>
      <c r="BW19" s="57">
        <f>P19/1000*Conversions!$B$2</f>
        <v>0</v>
      </c>
      <c r="BX19" s="57">
        <f>Q19/1000*Conversions!$B$2</f>
        <v>0</v>
      </c>
      <c r="BY19" s="57">
        <f>R19/1000*Conversions!$B$2</f>
        <v>0</v>
      </c>
      <c r="BZ19" s="57">
        <f>S19/1000*Conversions!$B$2</f>
        <v>0</v>
      </c>
      <c r="CA19" s="57">
        <f>T19/1000*Conversions!$B$2</f>
        <v>0</v>
      </c>
      <c r="CB19" s="57">
        <f>U19/1000*Conversions!$B$2</f>
        <v>0</v>
      </c>
      <c r="CC19" s="57">
        <f>V19/1000*Conversions!$B$2</f>
        <v>0</v>
      </c>
      <c r="CD19" s="57">
        <f>W19/1000*Conversions!$B$2</f>
        <v>0</v>
      </c>
      <c r="CE19" s="57">
        <f>X19/1000*Conversions!$B$2</f>
        <v>0</v>
      </c>
      <c r="CF19" s="57">
        <f>Y19/1000*Conversions!$B$2</f>
        <v>0</v>
      </c>
      <c r="CG19" s="57">
        <f>Z19/1000*Conversions!$B$2</f>
        <v>0</v>
      </c>
      <c r="CH19" s="57">
        <f>AA19/1000*Conversions!$B$2</f>
        <v>0</v>
      </c>
      <c r="CI19" s="57">
        <f>AB19/1000*Conversions!$B$2</f>
        <v>0</v>
      </c>
      <c r="CJ19" s="64">
        <f>CI19</f>
        <v>0</v>
      </c>
      <c r="CL19" s="11" t="str">
        <f t="shared" si="0"/>
        <v>ABIOCRP21</v>
      </c>
      <c r="CM19" s="11" t="str">
        <f t="shared" si="1"/>
        <v>OSR - Lo</v>
      </c>
      <c r="CN19" t="s">
        <v>105</v>
      </c>
      <c r="CO19" t="s">
        <v>128</v>
      </c>
      <c r="CP19" s="11" t="str">
        <f t="shared" si="2"/>
        <v>BIORPS</v>
      </c>
      <c r="CQ19" s="11" t="s">
        <v>103</v>
      </c>
      <c r="CR19" s="57">
        <f>IF(AF19&lt;0,0.01,AF19/Conversions!$B$3)</f>
        <v>21.5614014897169</v>
      </c>
      <c r="CS19" s="57">
        <f>IF(AG19&lt;0,0.01,AG19/Conversions!$B$3)</f>
        <v>21.5614014897169</v>
      </c>
      <c r="CT19" s="57">
        <f>IF(AH19&lt;0,0.01,AH19/Conversions!$B$3)</f>
        <v>21.5614014897169</v>
      </c>
      <c r="CU19" s="57">
        <f>IF(AI19&lt;0,0.01,AI19/Conversions!$B$3)</f>
        <v>21.5614014897169</v>
      </c>
      <c r="CV19" s="57">
        <f>IF(AJ19&lt;0,0.01,AJ19/Conversions!$B$3)</f>
        <v>21.5614014897169</v>
      </c>
      <c r="CW19" s="57">
        <f>IF(AK19&lt;0,0.01,AK19/Conversions!$B$3)</f>
        <v>21.5614014897169</v>
      </c>
      <c r="CX19" s="57">
        <f>IF(AL19&lt;0,0.01,AL19/Conversions!$B$3)</f>
        <v>21.5614014897169</v>
      </c>
      <c r="CY19" s="57">
        <f>IF(AM19&lt;0,0.01,AM19/Conversions!$B$3)</f>
        <v>21.5614014897169</v>
      </c>
      <c r="CZ19" s="57">
        <f>IF(AN19&lt;0,0.01,AN19/Conversions!$B$3)</f>
        <v>21.5614014897169</v>
      </c>
      <c r="DA19" s="57">
        <f>IF(AO19&lt;0,0.01,AO19/Conversions!$B$3)</f>
        <v>21.5614014897169</v>
      </c>
      <c r="DB19" s="57">
        <f>IF(AP19&lt;0,0.01,AP19/Conversions!$B$3)</f>
        <v>21.5614014897169</v>
      </c>
      <c r="DC19" s="57">
        <f>IF(AQ19&lt;0,0.01,AQ19/Conversions!$B$3)</f>
        <v>21.5614014897169</v>
      </c>
      <c r="DD19" s="57">
        <f>IF(AR19&lt;0,0.01,AR19/Conversions!$B$3)</f>
        <v>21.5614014897169</v>
      </c>
      <c r="DE19" s="57">
        <f>IF(AS19&lt;0,0.01,AS19/Conversions!$B$3)</f>
        <v>21.5614014897169</v>
      </c>
      <c r="DF19" s="57">
        <f>IF(AT19&lt;0,0.01,AT19/Conversions!$B$3)</f>
        <v>21.5614014897169</v>
      </c>
      <c r="DG19" s="57">
        <f>IF(AU19&lt;0,0.01,AU19/Conversions!$B$3)</f>
        <v>21.5614014897169</v>
      </c>
      <c r="DH19" s="57">
        <f>IF(AV19&lt;0,0.01,AV19/Conversions!$B$3)</f>
        <v>21.5614014897169</v>
      </c>
      <c r="DI19" s="57">
        <f>IF(AW19&lt;0,0.01,AW19/Conversions!$B$3)</f>
        <v>21.5614014897169</v>
      </c>
      <c r="DJ19" s="57">
        <f>IF(AX19&lt;0,0.01,AX19/Conversions!$B$3)</f>
        <v>21.5614014897169</v>
      </c>
      <c r="DK19" s="57">
        <f>IF(AY19&lt;0,0.01,AY19/Conversions!$B$3)</f>
        <v>21.5614014897169</v>
      </c>
      <c r="DL19" s="57">
        <f>IF(AZ19&lt;0,0.01,AZ19/Conversions!$B$3)</f>
        <v>21.5614014897169</v>
      </c>
      <c r="DM19" s="57">
        <f>IF(BA19&lt;0,0.01,BA19/Conversions!$B$3)</f>
        <v>21.5614014897169</v>
      </c>
      <c r="DN19" s="57">
        <f>IF(BB19&lt;0,0.01,BB19/Conversions!$B$3)</f>
        <v>21.5614014897169</v>
      </c>
      <c r="DO19" s="57">
        <f>IF(BC19&lt;0,0.01,BC19/Conversions!$B$3)</f>
        <v>21.5614014897169</v>
      </c>
    </row>
    <row r="20" spans="1:119">
      <c r="A20" s="21" t="s">
        <v>49</v>
      </c>
      <c r="B20" s="21" t="s">
        <v>50</v>
      </c>
      <c r="C20" s="19">
        <v>0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27433.453498089722</v>
      </c>
      <c r="J20" s="19">
        <v>28191.483134221147</v>
      </c>
      <c r="K20" s="19">
        <v>28949.512770352572</v>
      </c>
      <c r="L20" s="19">
        <v>29707.542406483997</v>
      </c>
      <c r="M20" s="19">
        <v>30465.572042615429</v>
      </c>
      <c r="N20" s="19">
        <v>31223.601678746854</v>
      </c>
      <c r="O20" s="19">
        <v>31981.631314878279</v>
      </c>
      <c r="P20" s="19">
        <f>AVERAGE(Q20,O20)</f>
        <v>32739.660951009704</v>
      </c>
      <c r="Q20" s="19">
        <v>33497.690587141129</v>
      </c>
      <c r="R20" s="19">
        <v>34255.720223272561</v>
      </c>
      <c r="S20" s="19">
        <v>35013.749859403986</v>
      </c>
      <c r="T20" s="19">
        <v>35771.779495535404</v>
      </c>
      <c r="U20" s="19">
        <v>36529.809131666836</v>
      </c>
      <c r="V20" s="19">
        <v>37287.838767798268</v>
      </c>
      <c r="W20" s="19">
        <v>38045.868403929693</v>
      </c>
      <c r="X20" s="19">
        <v>38803.898040061125</v>
      </c>
      <c r="Y20" s="19">
        <v>39561.92767619255</v>
      </c>
      <c r="Z20" s="19">
        <v>40319.95731232399</v>
      </c>
      <c r="AA20" s="19">
        <v>41077.986948455415</v>
      </c>
      <c r="AB20" s="19">
        <v>41836.01658458684</v>
      </c>
      <c r="AD20" s="19">
        <v>196.2791664195808</v>
      </c>
      <c r="AE20" s="19">
        <v>196.2791664195808</v>
      </c>
      <c r="AF20" s="19">
        <v>196.2791664195808</v>
      </c>
      <c r="AG20" s="19">
        <v>196.2791664195808</v>
      </c>
      <c r="AH20" s="19">
        <v>196.2791664195808</v>
      </c>
      <c r="AI20" s="19">
        <v>196.2791664195808</v>
      </c>
      <c r="AJ20" s="19">
        <v>196.2791664195808</v>
      </c>
      <c r="AK20" s="19">
        <v>196.2791664195808</v>
      </c>
      <c r="AL20" s="19">
        <v>196.2791664195808</v>
      </c>
      <c r="AM20" s="19">
        <v>196.2791664195808</v>
      </c>
      <c r="AN20" s="19">
        <v>196.2791664195808</v>
      </c>
      <c r="AO20" s="19">
        <v>196.2791664195808</v>
      </c>
      <c r="AP20" s="19">
        <v>196.2791664195808</v>
      </c>
      <c r="AQ20" s="19">
        <v>196.2791664195808</v>
      </c>
      <c r="AR20" s="19">
        <v>196.2791664195808</v>
      </c>
      <c r="AS20" s="19">
        <v>196.2791664195808</v>
      </c>
      <c r="AT20" s="19">
        <v>196.2791664195808</v>
      </c>
      <c r="AU20" s="19">
        <v>196.2791664195808</v>
      </c>
      <c r="AV20" s="19">
        <v>196.2791664195808</v>
      </c>
      <c r="AW20" s="19">
        <v>196.2791664195808</v>
      </c>
      <c r="AX20" s="19">
        <v>196.2791664195808</v>
      </c>
      <c r="AY20" s="19">
        <v>196.2791664195808</v>
      </c>
      <c r="AZ20" s="19">
        <v>196.2791664195808</v>
      </c>
      <c r="BA20" s="19">
        <v>196.2791664195808</v>
      </c>
      <c r="BB20" s="19">
        <v>196.2791664195808</v>
      </c>
      <c r="BC20" s="19">
        <v>196.2791664195808</v>
      </c>
      <c r="BD20" s="27"/>
      <c r="BE20" s="11">
        <v>1</v>
      </c>
      <c r="BG20" s="11" t="str">
        <f>"ABIOGAS1"&amp;BE20</f>
        <v>ABIOGAS11</v>
      </c>
      <c r="BH20" s="11" t="str">
        <f t="shared" si="3"/>
        <v>Crops Anaerobic - Lo</v>
      </c>
      <c r="BI20" s="11" t="s">
        <v>5</v>
      </c>
      <c r="BJ20" s="11" t="s">
        <v>9</v>
      </c>
      <c r="BK20" s="11" t="s">
        <v>1</v>
      </c>
      <c r="BL20" s="57">
        <f>E20/1000*Conversions!$B$2</f>
        <v>0</v>
      </c>
      <c r="BM20" s="57">
        <f>F20/1000*Conversions!$B$2</f>
        <v>0</v>
      </c>
      <c r="BN20" s="57">
        <f>G20/1000*Conversions!$B$2</f>
        <v>0</v>
      </c>
      <c r="BO20" s="57">
        <f>H20/1000*Conversions!$B$2</f>
        <v>0</v>
      </c>
      <c r="BP20" s="57">
        <f>I20/1000*Conversions!$B$2</f>
        <v>1.1485838310580205</v>
      </c>
      <c r="BQ20" s="57">
        <f>J20/1000*Conversions!$B$2</f>
        <v>1.1803210158635711</v>
      </c>
      <c r="BR20" s="57">
        <f>K20/1000*Conversions!$B$2</f>
        <v>1.2120582006691216</v>
      </c>
      <c r="BS20" s="57">
        <f>L20/1000*Conversions!$B$2</f>
        <v>1.2437953854746722</v>
      </c>
      <c r="BT20" s="57">
        <f>M20/1000*Conversions!$B$2</f>
        <v>1.2755325702802229</v>
      </c>
      <c r="BU20" s="57">
        <f>N20/1000*Conversions!$B$2</f>
        <v>1.3072697550857733</v>
      </c>
      <c r="BV20" s="57">
        <f>O20/1000*Conversions!$B$2</f>
        <v>1.3390069398913238</v>
      </c>
      <c r="BW20" s="57">
        <f>P20/1000*Conversions!$B$2</f>
        <v>1.3707441246968743</v>
      </c>
      <c r="BX20" s="57">
        <f>Q20/1000*Conversions!$B$2</f>
        <v>1.4024813095024249</v>
      </c>
      <c r="BY20" s="57">
        <f>R20/1000*Conversions!$B$2</f>
        <v>1.4342184943079757</v>
      </c>
      <c r="BZ20" s="57">
        <f>S20/1000*Conversions!$B$2</f>
        <v>1.4659556791135262</v>
      </c>
      <c r="CA20" s="57">
        <f>T20/1000*Conversions!$B$2</f>
        <v>1.4976928639190765</v>
      </c>
      <c r="CB20" s="57">
        <f>U20/1000*Conversions!$B$2</f>
        <v>1.5294300487246273</v>
      </c>
      <c r="CC20" s="57">
        <f>V20/1000*Conversions!$B$2</f>
        <v>1.5611672335301781</v>
      </c>
      <c r="CD20" s="57">
        <f>W20/1000*Conversions!$B$2</f>
        <v>1.5929044183357286</v>
      </c>
      <c r="CE20" s="57">
        <f>X20/1000*Conversions!$B$2</f>
        <v>1.6246416031412794</v>
      </c>
      <c r="CF20" s="57">
        <f>Y20/1000*Conversions!$B$2</f>
        <v>1.6563787879468299</v>
      </c>
      <c r="CG20" s="57">
        <f>Z20/1000*Conversions!$B$2</f>
        <v>1.6881159727523811</v>
      </c>
      <c r="CH20" s="57">
        <f>AA20/1000*Conversions!$B$2</f>
        <v>1.7198531575579312</v>
      </c>
      <c r="CI20" s="57">
        <f>AB20/1000*Conversions!$B$2</f>
        <v>1.7515903423634818</v>
      </c>
      <c r="CJ20" s="64">
        <f>TREND(BT20:CI20,$BT$5:$CI$5,$CJ$5)</f>
        <v>2.2276481144467368</v>
      </c>
      <c r="CL20" s="11" t="str">
        <f t="shared" si="0"/>
        <v>ABIOGAS11</v>
      </c>
      <c r="CM20" s="11" t="str">
        <f t="shared" si="1"/>
        <v>Crops Anaerobic - Lo</v>
      </c>
      <c r="CN20" t="s">
        <v>105</v>
      </c>
      <c r="CO20" t="s">
        <v>128</v>
      </c>
      <c r="CP20" s="11" t="str">
        <f t="shared" si="2"/>
        <v>BIOGAS</v>
      </c>
      <c r="CQ20" s="11" t="s">
        <v>103</v>
      </c>
      <c r="CR20" s="57">
        <f>IF(AF20&lt;0,0.01,AF20/Conversions!$B$3)</f>
        <v>4.6880473492782269</v>
      </c>
      <c r="CS20" s="57">
        <f>IF(AG20&lt;0,0.01,AG20/Conversions!$B$3)</f>
        <v>4.6880473492782269</v>
      </c>
      <c r="CT20" s="57">
        <f>IF(AH20&lt;0,0.01,AH20/Conversions!$B$3)</f>
        <v>4.6880473492782269</v>
      </c>
      <c r="CU20" s="57">
        <f>IF(AI20&lt;0,0.01,AI20/Conversions!$B$3)</f>
        <v>4.6880473492782269</v>
      </c>
      <c r="CV20" s="57">
        <f>IF(AJ20&lt;0,0.01,AJ20/Conversions!$B$3)</f>
        <v>4.6880473492782269</v>
      </c>
      <c r="CW20" s="57">
        <f>IF(AK20&lt;0,0.01,AK20/Conversions!$B$3)</f>
        <v>4.6880473492782269</v>
      </c>
      <c r="CX20" s="57">
        <f>IF(AL20&lt;0,0.01,AL20/Conversions!$B$3)</f>
        <v>4.6880473492782269</v>
      </c>
      <c r="CY20" s="57">
        <f>IF(AM20&lt;0,0.01,AM20/Conversions!$B$3)</f>
        <v>4.6880473492782269</v>
      </c>
      <c r="CZ20" s="57">
        <f>IF(AN20&lt;0,0.01,AN20/Conversions!$B$3)</f>
        <v>4.6880473492782269</v>
      </c>
      <c r="DA20" s="57">
        <f>IF(AO20&lt;0,0.01,AO20/Conversions!$B$3)</f>
        <v>4.6880473492782269</v>
      </c>
      <c r="DB20" s="57">
        <f>IF(AP20&lt;0,0.01,AP20/Conversions!$B$3)</f>
        <v>4.6880473492782269</v>
      </c>
      <c r="DC20" s="57">
        <f>IF(AQ20&lt;0,0.01,AQ20/Conversions!$B$3)</f>
        <v>4.6880473492782269</v>
      </c>
      <c r="DD20" s="57">
        <f>IF(AR20&lt;0,0.01,AR20/Conversions!$B$3)</f>
        <v>4.6880473492782269</v>
      </c>
      <c r="DE20" s="57">
        <f>IF(AS20&lt;0,0.01,AS20/Conversions!$B$3)</f>
        <v>4.6880473492782269</v>
      </c>
      <c r="DF20" s="57">
        <f>IF(AT20&lt;0,0.01,AT20/Conversions!$B$3)</f>
        <v>4.6880473492782269</v>
      </c>
      <c r="DG20" s="57">
        <f>IF(AU20&lt;0,0.01,AU20/Conversions!$B$3)</f>
        <v>4.6880473492782269</v>
      </c>
      <c r="DH20" s="57">
        <f>IF(AV20&lt;0,0.01,AV20/Conversions!$B$3)</f>
        <v>4.6880473492782269</v>
      </c>
      <c r="DI20" s="57">
        <f>IF(AW20&lt;0,0.01,AW20/Conversions!$B$3)</f>
        <v>4.6880473492782269</v>
      </c>
      <c r="DJ20" s="57">
        <f>IF(AX20&lt;0,0.01,AX20/Conversions!$B$3)</f>
        <v>4.6880473492782269</v>
      </c>
      <c r="DK20" s="57">
        <f>IF(AY20&lt;0,0.01,AY20/Conversions!$B$3)</f>
        <v>4.6880473492782269</v>
      </c>
      <c r="DL20" s="57">
        <f>IF(AZ20&lt;0,0.01,AZ20/Conversions!$B$3)</f>
        <v>4.6880473492782269</v>
      </c>
      <c r="DM20" s="57">
        <f>IF(BA20&lt;0,0.01,BA20/Conversions!$B$3)</f>
        <v>4.6880473492782269</v>
      </c>
      <c r="DN20" s="57">
        <f>IF(BB20&lt;0,0.01,BB20/Conversions!$B$3)</f>
        <v>4.6880473492782269</v>
      </c>
      <c r="DO20" s="57">
        <f>IF(BC20&lt;0,0.01,BC20/Conversions!$B$3)</f>
        <v>4.6880473492782269</v>
      </c>
    </row>
    <row r="21" spans="1:119">
      <c r="A21" s="21" t="s">
        <v>51</v>
      </c>
      <c r="B21" s="21" t="s">
        <v>52</v>
      </c>
      <c r="C21" s="19">
        <v>0</v>
      </c>
      <c r="D21" s="19">
        <v>0</v>
      </c>
      <c r="E21" s="19">
        <v>0</v>
      </c>
      <c r="F21" s="19">
        <v>0</v>
      </c>
      <c r="G21" s="19">
        <v>0</v>
      </c>
      <c r="H21" s="19">
        <v>13635.151598669767</v>
      </c>
      <c r="I21" s="19">
        <v>13683.83748965901</v>
      </c>
      <c r="J21" s="19">
        <v>13692.374479220773</v>
      </c>
      <c r="K21" s="19">
        <v>16475.390265176567</v>
      </c>
      <c r="L21" s="19">
        <v>19285.502114502066</v>
      </c>
      <c r="M21" s="19">
        <v>22119.041060476535</v>
      </c>
      <c r="N21" s="19">
        <v>24963.448931177219</v>
      </c>
      <c r="O21" s="19">
        <v>27816.978917638637</v>
      </c>
      <c r="P21" s="19">
        <v>27886.906849274743</v>
      </c>
      <c r="Q21" s="19">
        <v>27944.707385878908</v>
      </c>
      <c r="R21" s="19">
        <v>27992.625020273113</v>
      </c>
      <c r="S21" s="19">
        <v>28028.007445745417</v>
      </c>
      <c r="T21" s="19">
        <v>28052.185968520876</v>
      </c>
      <c r="U21" s="19">
        <v>28066.999788027497</v>
      </c>
      <c r="V21" s="19">
        <v>28074.295002153754</v>
      </c>
      <c r="W21" s="19">
        <v>28075.509931228393</v>
      </c>
      <c r="X21" s="19">
        <v>28071.851586880184</v>
      </c>
      <c r="Y21" s="19">
        <v>28063.266758118094</v>
      </c>
      <c r="Z21" s="19">
        <v>28050.75449361838</v>
      </c>
      <c r="AA21" s="19">
        <v>28036.019451922766</v>
      </c>
      <c r="AB21" s="19">
        <v>28018.419489629348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27"/>
      <c r="BE21" s="11">
        <v>1</v>
      </c>
      <c r="BG21" s="11" t="str">
        <f>"MINBIOINDW1"&amp;BE21</f>
        <v>MINBIOINDW11</v>
      </c>
      <c r="BH21" s="11" t="str">
        <f t="shared" si="3"/>
        <v>Industrial Food - Lo</v>
      </c>
      <c r="BI21" s="11" t="s">
        <v>5</v>
      </c>
      <c r="BJ21" s="11" t="s">
        <v>11</v>
      </c>
      <c r="BK21" s="11" t="s">
        <v>1</v>
      </c>
      <c r="BL21" s="57">
        <f>E21/1000*Conversions!$B$2</f>
        <v>0</v>
      </c>
      <c r="BM21" s="57">
        <f>F21/1000*Conversions!$B$2</f>
        <v>0</v>
      </c>
      <c r="BN21" s="57">
        <f>G21/1000*Conversions!$B$2</f>
        <v>0</v>
      </c>
      <c r="BO21" s="57">
        <f>H21/1000*Conversions!$B$2</f>
        <v>0.57087652713310577</v>
      </c>
      <c r="BP21" s="57">
        <f>I21/1000*Conversions!$B$2</f>
        <v>0.57291490801704348</v>
      </c>
      <c r="BQ21" s="57">
        <f>J21/1000*Conversions!$B$2</f>
        <v>0.57327233469601535</v>
      </c>
      <c r="BR21" s="57">
        <f>K21/1000*Conversions!$B$2</f>
        <v>0.68979163962241263</v>
      </c>
      <c r="BS21" s="57">
        <f>L21/1000*Conversions!$B$2</f>
        <v>0.80744540252997254</v>
      </c>
      <c r="BT21" s="57">
        <f>M21/1000*Conversions!$B$2</f>
        <v>0.92608001112003158</v>
      </c>
      <c r="BU21" s="57">
        <f>N21/1000*Conversions!$B$2</f>
        <v>1.0451696798505279</v>
      </c>
      <c r="BV21" s="57">
        <f>O21/1000*Conversions!$B$2</f>
        <v>1.1646412733236944</v>
      </c>
      <c r="BW21" s="57">
        <f>P21/1000*Conversions!$B$2</f>
        <v>1.1675690159654351</v>
      </c>
      <c r="BX21" s="57">
        <f>Q21/1000*Conversions!$B$2</f>
        <v>1.1699890088319782</v>
      </c>
      <c r="BY21" s="57">
        <f>R21/1000*Conversions!$B$2</f>
        <v>1.1719952243487948</v>
      </c>
      <c r="BZ21" s="57">
        <f>S21/1000*Conversions!$B$2</f>
        <v>1.1734766157384691</v>
      </c>
      <c r="CA21" s="57">
        <f>T21/1000*Conversions!$B$2</f>
        <v>1.1744889221300321</v>
      </c>
      <c r="CB21" s="57">
        <f>U21/1000*Conversions!$B$2</f>
        <v>1.1751091471251354</v>
      </c>
      <c r="CC21" s="57">
        <f>V21/1000*Conversions!$B$2</f>
        <v>1.1754145831501734</v>
      </c>
      <c r="CD21" s="57">
        <f>W21/1000*Conversions!$B$2</f>
        <v>1.1754654498006705</v>
      </c>
      <c r="CE21" s="57">
        <f>X21/1000*Conversions!$B$2</f>
        <v>1.1753122822394997</v>
      </c>
      <c r="CF21" s="57">
        <f>Y21/1000*Conversions!$B$2</f>
        <v>1.1749528526288884</v>
      </c>
      <c r="CG21" s="57">
        <f>Z21/1000*Conversions!$B$2</f>
        <v>1.1744289891388144</v>
      </c>
      <c r="CH21" s="57">
        <f>AA21/1000*Conversions!$B$2</f>
        <v>1.1738120624131023</v>
      </c>
      <c r="CI21" s="57">
        <f>AB21/1000*Conversions!$B$2</f>
        <v>1.1730751871918017</v>
      </c>
      <c r="CJ21" s="64">
        <f>CI21</f>
        <v>1.1730751871918017</v>
      </c>
      <c r="CL21" s="11" t="str">
        <f t="shared" si="0"/>
        <v>MINBIOINDW11</v>
      </c>
      <c r="CM21" s="11" t="str">
        <f t="shared" si="1"/>
        <v>Industrial Food - Lo</v>
      </c>
      <c r="CN21" t="s">
        <v>6</v>
      </c>
      <c r="CO21" t="s">
        <v>128</v>
      </c>
      <c r="CP21" s="11" t="str">
        <f t="shared" si="2"/>
        <v>BIOSLU</v>
      </c>
      <c r="CQ21" s="11" t="s">
        <v>103</v>
      </c>
      <c r="CR21" s="57">
        <f>IF(AF21&lt;0,0.01,AF21/Conversions!$B$3)</f>
        <v>0</v>
      </c>
      <c r="CS21" s="57">
        <f>IF(AG21&lt;0,0.01,AG21/Conversions!$B$3)</f>
        <v>0</v>
      </c>
      <c r="CT21" s="57">
        <f>IF(AH21&lt;0,0.01,AH21/Conversions!$B$3)</f>
        <v>0</v>
      </c>
      <c r="CU21" s="57">
        <f>IF(AI21&lt;0,0.01,AI21/Conversions!$B$3)</f>
        <v>0</v>
      </c>
      <c r="CV21" s="57">
        <f>IF(AJ21&lt;0,0.01,AJ21/Conversions!$B$3)</f>
        <v>0</v>
      </c>
      <c r="CW21" s="57">
        <f>IF(AK21&lt;0,0.01,AK21/Conversions!$B$3)</f>
        <v>0</v>
      </c>
      <c r="CX21" s="57">
        <f>IF(AL21&lt;0,0.01,AL21/Conversions!$B$3)</f>
        <v>0</v>
      </c>
      <c r="CY21" s="57">
        <f>IF(AM21&lt;0,0.01,AM21/Conversions!$B$3)</f>
        <v>0</v>
      </c>
      <c r="CZ21" s="57">
        <f>IF(AN21&lt;0,0.01,AN21/Conversions!$B$3)</f>
        <v>0</v>
      </c>
      <c r="DA21" s="57">
        <f>IF(AO21&lt;0,0.01,AO21/Conversions!$B$3)</f>
        <v>0</v>
      </c>
      <c r="DB21" s="57">
        <f>IF(AP21&lt;0,0.01,AP21/Conversions!$B$3)</f>
        <v>0</v>
      </c>
      <c r="DC21" s="57">
        <f>IF(AQ21&lt;0,0.01,AQ21/Conversions!$B$3)</f>
        <v>0</v>
      </c>
      <c r="DD21" s="57">
        <f>IF(AR21&lt;0,0.01,AR21/Conversions!$B$3)</f>
        <v>0</v>
      </c>
      <c r="DE21" s="57">
        <f>IF(AS21&lt;0,0.01,AS21/Conversions!$B$3)</f>
        <v>0</v>
      </c>
      <c r="DF21" s="57">
        <f>IF(AT21&lt;0,0.01,AT21/Conversions!$B$3)</f>
        <v>0</v>
      </c>
      <c r="DG21" s="57">
        <f>IF(AU21&lt;0,0.01,AU21/Conversions!$B$3)</f>
        <v>0</v>
      </c>
      <c r="DH21" s="57">
        <f>IF(AV21&lt;0,0.01,AV21/Conversions!$B$3)</f>
        <v>0</v>
      </c>
      <c r="DI21" s="57">
        <f>IF(AW21&lt;0,0.01,AW21/Conversions!$B$3)</f>
        <v>0</v>
      </c>
      <c r="DJ21" s="57">
        <f>IF(AX21&lt;0,0.01,AX21/Conversions!$B$3)</f>
        <v>0</v>
      </c>
      <c r="DK21" s="57">
        <f>IF(AY21&lt;0,0.01,AY21/Conversions!$B$3)</f>
        <v>0</v>
      </c>
      <c r="DL21" s="57">
        <f>IF(AZ21&lt;0,0.01,AZ21/Conversions!$B$3)</f>
        <v>0</v>
      </c>
      <c r="DM21" s="57">
        <f>IF(BA21&lt;0,0.01,BA21/Conversions!$B$3)</f>
        <v>0</v>
      </c>
      <c r="DN21" s="57">
        <f>IF(BB21&lt;0,0.01,BB21/Conversions!$B$3)</f>
        <v>0</v>
      </c>
      <c r="DO21" s="57">
        <f>IF(BC21&lt;0,0.01,BC21/Conversions!$B$3)</f>
        <v>0</v>
      </c>
    </row>
    <row r="22" spans="1:119">
      <c r="A22" s="25"/>
      <c r="B22" s="25"/>
      <c r="C22" s="61">
        <f>SUM(C6:C21)</f>
        <v>202908.94453625273</v>
      </c>
      <c r="D22" s="61">
        <f t="shared" ref="D22:AB22" si="4">SUM(D6:D21)</f>
        <v>236990.80223924338</v>
      </c>
      <c r="E22" s="61">
        <f t="shared" si="4"/>
        <v>238369.99099253947</v>
      </c>
      <c r="F22" s="61">
        <f t="shared" si="4"/>
        <v>244825.98589283542</v>
      </c>
      <c r="G22" s="61">
        <f t="shared" si="4"/>
        <v>239353.28191040352</v>
      </c>
      <c r="H22" s="61">
        <f t="shared" si="4"/>
        <v>348371.51605296967</v>
      </c>
      <c r="I22" s="61">
        <f t="shared" si="4"/>
        <v>380544.84191598807</v>
      </c>
      <c r="J22" s="61">
        <f t="shared" si="4"/>
        <v>380919.99634448381</v>
      </c>
      <c r="K22" s="61">
        <f t="shared" si="4"/>
        <v>387651.65837581526</v>
      </c>
      <c r="L22" s="61">
        <f t="shared" si="4"/>
        <v>439504.60117815563</v>
      </c>
      <c r="M22" s="61">
        <f t="shared" si="4"/>
        <v>470604.7039595336</v>
      </c>
      <c r="N22" s="61">
        <f t="shared" si="4"/>
        <v>482069.22412889189</v>
      </c>
      <c r="O22" s="61">
        <f t="shared" si="4"/>
        <v>543192.68535023264</v>
      </c>
      <c r="P22" s="61">
        <f t="shared" si="4"/>
        <v>639118.05614317441</v>
      </c>
      <c r="Q22" s="61">
        <f t="shared" si="4"/>
        <v>701752.00792071433</v>
      </c>
      <c r="R22" s="61">
        <f t="shared" si="4"/>
        <v>752935.07930600585</v>
      </c>
      <c r="S22" s="61">
        <f t="shared" si="4"/>
        <v>799982.79762229114</v>
      </c>
      <c r="T22" s="61">
        <f t="shared" si="4"/>
        <v>862226.51385120605</v>
      </c>
      <c r="U22" s="61">
        <f t="shared" si="4"/>
        <v>803805.05532318843</v>
      </c>
      <c r="V22" s="61">
        <f t="shared" si="4"/>
        <v>887908.98595432809</v>
      </c>
      <c r="W22" s="61">
        <f t="shared" si="4"/>
        <v>913073.50908229989</v>
      </c>
      <c r="X22" s="61">
        <f t="shared" si="4"/>
        <v>963090.35484411393</v>
      </c>
      <c r="Y22" s="61">
        <f t="shared" si="4"/>
        <v>1057956.5534980465</v>
      </c>
      <c r="Z22" s="61">
        <f t="shared" si="4"/>
        <v>1142805.2204024554</v>
      </c>
      <c r="AA22" s="61">
        <f t="shared" si="4"/>
        <v>1210907.1921407906</v>
      </c>
      <c r="AB22" s="61">
        <f t="shared" si="4"/>
        <v>1355198.4455776999</v>
      </c>
      <c r="BD22" s="27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</row>
    <row r="23" spans="1:119" ht="15" thickBot="1">
      <c r="A23" s="18" t="s">
        <v>53</v>
      </c>
      <c r="AD23" s="48" t="s">
        <v>54</v>
      </c>
      <c r="BD23" s="27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</row>
    <row r="24" spans="1:119">
      <c r="A24" s="45" t="s">
        <v>14</v>
      </c>
      <c r="B24" s="45" t="s">
        <v>55</v>
      </c>
      <c r="C24" s="141" t="s">
        <v>25</v>
      </c>
      <c r="D24" s="142"/>
      <c r="E24" s="142"/>
      <c r="F24" s="142"/>
      <c r="G24" s="142"/>
      <c r="H24" s="142"/>
      <c r="I24" s="142"/>
      <c r="J24" s="142"/>
      <c r="K24" s="142"/>
      <c r="L24" s="142"/>
      <c r="M24" s="142"/>
      <c r="N24" s="142"/>
      <c r="O24" s="142"/>
      <c r="P24" s="142"/>
      <c r="Q24" s="142"/>
      <c r="R24" s="142"/>
      <c r="S24" s="142"/>
      <c r="T24" s="142"/>
      <c r="U24" s="142"/>
      <c r="V24" s="142"/>
      <c r="W24" s="142"/>
      <c r="X24" s="142"/>
      <c r="Y24" s="142"/>
      <c r="Z24" s="142"/>
      <c r="AA24" s="142"/>
      <c r="AB24" s="143"/>
      <c r="AD24" s="144" t="s">
        <v>26</v>
      </c>
      <c r="AE24" s="145"/>
      <c r="AF24" s="145"/>
      <c r="AG24" s="145"/>
      <c r="AH24" s="145"/>
      <c r="AI24" s="145"/>
      <c r="AJ24" s="145"/>
      <c r="AK24" s="145"/>
      <c r="AL24" s="145"/>
      <c r="AM24" s="145"/>
      <c r="AN24" s="145"/>
      <c r="AO24" s="145"/>
      <c r="AP24" s="145"/>
      <c r="AQ24" s="145"/>
      <c r="AR24" s="145"/>
      <c r="AS24" s="145"/>
      <c r="AT24" s="145"/>
      <c r="AU24" s="145"/>
      <c r="AV24" s="145"/>
      <c r="AW24" s="145"/>
      <c r="AX24" s="145"/>
      <c r="AY24" s="145"/>
      <c r="AZ24" s="145"/>
      <c r="BA24" s="145"/>
      <c r="BB24" s="145"/>
      <c r="BC24" s="146"/>
      <c r="BD24" s="27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</row>
    <row r="25" spans="1:119" ht="15.5">
      <c r="A25" s="36"/>
      <c r="B25" s="36"/>
      <c r="C25" s="35">
        <v>2010</v>
      </c>
      <c r="D25" s="34">
        <v>2011</v>
      </c>
      <c r="E25" s="34">
        <v>2012</v>
      </c>
      <c r="F25" s="34">
        <v>2013</v>
      </c>
      <c r="G25" s="34">
        <v>2014</v>
      </c>
      <c r="H25" s="34">
        <v>2015</v>
      </c>
      <c r="I25" s="34">
        <v>2016</v>
      </c>
      <c r="J25" s="34">
        <v>2017</v>
      </c>
      <c r="K25" s="34">
        <v>2018</v>
      </c>
      <c r="L25" s="34">
        <v>2019</v>
      </c>
      <c r="M25" s="34">
        <v>2020</v>
      </c>
      <c r="N25" s="34">
        <v>2021</v>
      </c>
      <c r="O25" s="34">
        <v>2022</v>
      </c>
      <c r="P25" s="34">
        <v>2023</v>
      </c>
      <c r="Q25" s="34">
        <v>2024</v>
      </c>
      <c r="R25" s="34">
        <v>2025</v>
      </c>
      <c r="S25" s="34">
        <v>2026</v>
      </c>
      <c r="T25" s="34">
        <v>2027</v>
      </c>
      <c r="U25" s="34">
        <v>2028</v>
      </c>
      <c r="V25" s="34">
        <v>2029</v>
      </c>
      <c r="W25" s="34">
        <v>2030</v>
      </c>
      <c r="X25" s="34">
        <v>2031</v>
      </c>
      <c r="Y25" s="34">
        <v>2032</v>
      </c>
      <c r="Z25" s="34">
        <v>2033</v>
      </c>
      <c r="AA25" s="34">
        <v>2034</v>
      </c>
      <c r="AB25" s="33">
        <v>2035</v>
      </c>
      <c r="AD25" s="35">
        <v>2010</v>
      </c>
      <c r="AE25" s="34">
        <v>2011</v>
      </c>
      <c r="AF25" s="34">
        <v>2012</v>
      </c>
      <c r="AG25" s="34">
        <v>2013</v>
      </c>
      <c r="AH25" s="34">
        <v>2014</v>
      </c>
      <c r="AI25" s="34">
        <v>2015</v>
      </c>
      <c r="AJ25" s="34">
        <v>2016</v>
      </c>
      <c r="AK25" s="34">
        <v>2017</v>
      </c>
      <c r="AL25" s="34">
        <v>2018</v>
      </c>
      <c r="AM25" s="34">
        <v>2019</v>
      </c>
      <c r="AN25" s="34">
        <v>2020</v>
      </c>
      <c r="AO25" s="34">
        <v>2021</v>
      </c>
      <c r="AP25" s="34">
        <v>2022</v>
      </c>
      <c r="AQ25" s="34">
        <v>2023</v>
      </c>
      <c r="AR25" s="34">
        <v>2024</v>
      </c>
      <c r="AS25" s="34">
        <v>2025</v>
      </c>
      <c r="AT25" s="34">
        <v>2026</v>
      </c>
      <c r="AU25" s="34">
        <v>2027</v>
      </c>
      <c r="AV25" s="34">
        <v>2028</v>
      </c>
      <c r="AW25" s="34">
        <v>2029</v>
      </c>
      <c r="AX25" s="34">
        <v>2030</v>
      </c>
      <c r="AY25" s="34">
        <v>2031</v>
      </c>
      <c r="AZ25" s="34">
        <v>2032</v>
      </c>
      <c r="BA25" s="34">
        <v>2033</v>
      </c>
      <c r="BB25" s="34">
        <v>2034</v>
      </c>
      <c r="BC25" s="33">
        <v>2035</v>
      </c>
      <c r="BD25" s="27"/>
      <c r="BG25" s="13" t="s">
        <v>94</v>
      </c>
      <c r="BH25" s="14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L25" s="62"/>
      <c r="CM25" s="63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</row>
    <row r="26" spans="1:119" ht="15" thickBot="1">
      <c r="A26" s="44"/>
      <c r="B26" s="44"/>
      <c r="C26" s="43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1"/>
      <c r="AD26" s="43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1"/>
      <c r="BD26" s="27"/>
      <c r="BG26" s="26" t="s">
        <v>109</v>
      </c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L26" s="26" t="s">
        <v>109</v>
      </c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</row>
    <row r="27" spans="1:119" ht="15" thickBot="1">
      <c r="A27" s="25"/>
      <c r="B27" s="12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27"/>
      <c r="BG27" s="24" t="s">
        <v>4</v>
      </c>
      <c r="BH27" s="23" t="s">
        <v>91</v>
      </c>
      <c r="BI27" s="23" t="s">
        <v>3</v>
      </c>
      <c r="BJ27" s="23" t="s">
        <v>97</v>
      </c>
      <c r="BK27" s="23" t="s">
        <v>92</v>
      </c>
      <c r="BL27" s="22">
        <v>2012</v>
      </c>
      <c r="BM27" s="22">
        <v>2013</v>
      </c>
      <c r="BN27" s="22">
        <v>2014</v>
      </c>
      <c r="BO27" s="22">
        <v>2015</v>
      </c>
      <c r="BP27" s="22">
        <v>2016</v>
      </c>
      <c r="BQ27" s="22">
        <v>2017</v>
      </c>
      <c r="BR27" s="22">
        <v>2018</v>
      </c>
      <c r="BS27" s="22">
        <v>2019</v>
      </c>
      <c r="BT27" s="22">
        <v>2020</v>
      </c>
      <c r="BU27" s="22">
        <v>2021</v>
      </c>
      <c r="BV27" s="22">
        <v>2022</v>
      </c>
      <c r="BW27" s="22">
        <v>2023</v>
      </c>
      <c r="BX27" s="22">
        <v>2024</v>
      </c>
      <c r="BY27" s="22">
        <v>2025</v>
      </c>
      <c r="BZ27" s="22">
        <v>2026</v>
      </c>
      <c r="CA27" s="22">
        <v>2027</v>
      </c>
      <c r="CB27" s="22">
        <v>2028</v>
      </c>
      <c r="CC27" s="22">
        <v>2029</v>
      </c>
      <c r="CD27" s="22">
        <v>2030</v>
      </c>
      <c r="CE27" s="22">
        <v>2031</v>
      </c>
      <c r="CF27" s="22">
        <v>2032</v>
      </c>
      <c r="CG27" s="22">
        <v>2033</v>
      </c>
      <c r="CH27" s="22">
        <v>2034</v>
      </c>
      <c r="CI27" s="22">
        <v>2035</v>
      </c>
      <c r="CJ27" s="22">
        <v>2050</v>
      </c>
      <c r="CL27" s="24" t="s">
        <v>4</v>
      </c>
      <c r="CM27" s="23" t="s">
        <v>91</v>
      </c>
      <c r="CN27" s="23" t="s">
        <v>3</v>
      </c>
      <c r="CO27" s="23" t="s">
        <v>104</v>
      </c>
      <c r="CP27" s="23" t="s">
        <v>97</v>
      </c>
      <c r="CQ27" s="23" t="s">
        <v>92</v>
      </c>
      <c r="CR27" s="22">
        <v>2012</v>
      </c>
      <c r="CS27" s="22">
        <v>2013</v>
      </c>
      <c r="CT27" s="22">
        <v>2014</v>
      </c>
      <c r="CU27" s="22">
        <v>2015</v>
      </c>
      <c r="CV27" s="22">
        <v>2016</v>
      </c>
      <c r="CW27" s="22">
        <v>2017</v>
      </c>
      <c r="CX27" s="22">
        <v>2018</v>
      </c>
      <c r="CY27" s="22">
        <v>2019</v>
      </c>
      <c r="CZ27" s="22">
        <v>2020</v>
      </c>
      <c r="DA27" s="22">
        <v>2021</v>
      </c>
      <c r="DB27" s="22">
        <v>2022</v>
      </c>
      <c r="DC27" s="22">
        <v>2023</v>
      </c>
      <c r="DD27" s="22">
        <v>2024</v>
      </c>
      <c r="DE27" s="22">
        <v>2025</v>
      </c>
      <c r="DF27" s="22">
        <v>2026</v>
      </c>
      <c r="DG27" s="22">
        <v>2027</v>
      </c>
      <c r="DH27" s="22">
        <v>2028</v>
      </c>
      <c r="DI27" s="22">
        <v>2029</v>
      </c>
      <c r="DJ27" s="22">
        <v>2030</v>
      </c>
      <c r="DK27" s="22">
        <v>2031</v>
      </c>
      <c r="DL27" s="22">
        <v>2032</v>
      </c>
      <c r="DM27" s="22">
        <v>2033</v>
      </c>
      <c r="DN27" s="22">
        <v>2034</v>
      </c>
      <c r="DO27" s="22">
        <v>2035</v>
      </c>
    </row>
    <row r="28" spans="1:119">
      <c r="A28" s="21" t="s">
        <v>56</v>
      </c>
      <c r="B28" s="21" t="s">
        <v>28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266.98194325021495</v>
      </c>
      <c r="O28" s="20">
        <v>593.29320722269983</v>
      </c>
      <c r="P28" s="20">
        <v>964.10146173688747</v>
      </c>
      <c r="Q28" s="20">
        <v>1219.5471481799943</v>
      </c>
      <c r="R28" s="20">
        <v>1524.4339352249929</v>
      </c>
      <c r="S28" s="20">
        <v>1779.8796216680996</v>
      </c>
      <c r="T28" s="20">
        <v>2076.5262252794496</v>
      </c>
      <c r="U28" s="20">
        <v>2241.329893952422</v>
      </c>
      <c r="V28" s="20">
        <v>2447.334479793637</v>
      </c>
      <c r="W28" s="20">
        <v>2719.2605331040413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D28" s="19">
        <v>209.34</v>
      </c>
      <c r="AE28" s="19">
        <v>209.34</v>
      </c>
      <c r="AF28" s="19">
        <v>209.34</v>
      </c>
      <c r="AG28" s="19">
        <v>209.34</v>
      </c>
      <c r="AH28" s="19">
        <v>209.34</v>
      </c>
      <c r="AI28" s="19">
        <v>209.34</v>
      </c>
      <c r="AJ28" s="19">
        <v>209.34</v>
      </c>
      <c r="AK28" s="19">
        <v>209.34</v>
      </c>
      <c r="AL28" s="19">
        <v>209.34</v>
      </c>
      <c r="AM28" s="19">
        <v>209.34</v>
      </c>
      <c r="AN28" s="19">
        <v>209.34</v>
      </c>
      <c r="AO28" s="19">
        <v>209.34</v>
      </c>
      <c r="AP28" s="19">
        <v>209.34</v>
      </c>
      <c r="AQ28" s="19">
        <v>209.34</v>
      </c>
      <c r="AR28" s="19">
        <v>209.34</v>
      </c>
      <c r="AS28" s="19">
        <v>209.34</v>
      </c>
      <c r="AT28" s="19">
        <v>209.34</v>
      </c>
      <c r="AU28" s="19">
        <v>209.34</v>
      </c>
      <c r="AV28" s="19">
        <v>209.34</v>
      </c>
      <c r="AW28" s="19">
        <v>209.34</v>
      </c>
      <c r="AX28" s="19">
        <v>209.34</v>
      </c>
      <c r="AY28" s="19">
        <v>209.34</v>
      </c>
      <c r="AZ28" s="19">
        <v>209.34</v>
      </c>
      <c r="BA28" s="19">
        <v>209.34</v>
      </c>
      <c r="BB28" s="19">
        <v>209.34</v>
      </c>
      <c r="BC28" s="19">
        <v>209.34</v>
      </c>
      <c r="BD28" s="27"/>
      <c r="BE28" s="11">
        <v>2</v>
      </c>
      <c r="BG28" s="11" t="str">
        <f>"ABIOFRSR"&amp;BE28</f>
        <v>ABIOFRSR2</v>
      </c>
      <c r="BH28" s="11" t="str">
        <f>A28</f>
        <v>Forest thinnings - Me</v>
      </c>
      <c r="BI28" s="11" t="s">
        <v>5</v>
      </c>
      <c r="BJ28" s="11" t="s">
        <v>7</v>
      </c>
      <c r="BK28" s="11" t="s">
        <v>1</v>
      </c>
      <c r="BL28" s="57">
        <f>E28/1000*Conversions!$B$2</f>
        <v>0</v>
      </c>
      <c r="BM28" s="57">
        <f>F28/1000*Conversions!$B$2</f>
        <v>0</v>
      </c>
      <c r="BN28" s="57">
        <f>G28/1000*Conversions!$B$2</f>
        <v>0</v>
      </c>
      <c r="BO28" s="57">
        <f>H28/1000*Conversions!$B$2</f>
        <v>0</v>
      </c>
      <c r="BP28" s="57">
        <f>I28/1000*Conversions!$B$2</f>
        <v>0</v>
      </c>
      <c r="BQ28" s="57">
        <f>J28/1000*Conversions!$B$2</f>
        <v>0</v>
      </c>
      <c r="BR28" s="57">
        <f>K28/1000*Conversions!$B$2</f>
        <v>0</v>
      </c>
      <c r="BS28" s="57">
        <f>L28/1000*Conversions!$B$2</f>
        <v>0</v>
      </c>
      <c r="BT28" s="57">
        <f>M28/1000*Conversions!$B$2</f>
        <v>0</v>
      </c>
      <c r="BU28" s="57">
        <f>N28/1000*Conversions!$B$2</f>
        <v>1.1178E-2</v>
      </c>
      <c r="BV28" s="57">
        <f>O28/1000*Conversions!$B$2</f>
        <v>2.4839999999999997E-2</v>
      </c>
      <c r="BW28" s="57">
        <f>P28/1000*Conversions!$B$2</f>
        <v>4.0365000000000005E-2</v>
      </c>
      <c r="BX28" s="57">
        <f>Q28/1000*Conversions!$B$2</f>
        <v>5.1060000000000008E-2</v>
      </c>
      <c r="BY28" s="57">
        <f>R28/1000*Conversions!$B$2</f>
        <v>6.3825000000000007E-2</v>
      </c>
      <c r="BZ28" s="57">
        <f>S28/1000*Conversions!$B$2</f>
        <v>7.4520000000000003E-2</v>
      </c>
      <c r="CA28" s="57">
        <f>T28/1000*Conversions!$B$2</f>
        <v>8.6940000000000003E-2</v>
      </c>
      <c r="CB28" s="57">
        <f>U28/1000*Conversions!$B$2</f>
        <v>9.3840000000000021E-2</v>
      </c>
      <c r="CC28" s="57">
        <f>V28/1000*Conversions!$B$2</f>
        <v>0.102465</v>
      </c>
      <c r="CD28" s="57">
        <f>W28/1000*Conversions!$B$2</f>
        <v>0.11385000000000001</v>
      </c>
      <c r="CE28" s="57">
        <f>X28/1000*Conversions!$B$2</f>
        <v>0</v>
      </c>
      <c r="CF28" s="57">
        <f>Y28/1000*Conversions!$B$2</f>
        <v>0</v>
      </c>
      <c r="CG28" s="57">
        <f>Z28/1000*Conversions!$B$2</f>
        <v>0</v>
      </c>
      <c r="CH28" s="57">
        <f>AA28/1000*Conversions!$B$2</f>
        <v>0</v>
      </c>
      <c r="CI28" s="57">
        <f>AB28/1000*Conversions!$B$2</f>
        <v>0</v>
      </c>
      <c r="CJ28" s="64">
        <f>CI28</f>
        <v>0</v>
      </c>
      <c r="CL28" s="11" t="str">
        <f t="shared" ref="CL28:CL43" si="5">BG28</f>
        <v>ABIOFRSR2</v>
      </c>
      <c r="CM28" s="11" t="str">
        <f t="shared" ref="CM28:CM43" si="6">BH28</f>
        <v>Forest thinnings - Me</v>
      </c>
      <c r="CN28" t="s">
        <v>105</v>
      </c>
      <c r="CO28" t="s">
        <v>128</v>
      </c>
      <c r="CP28" s="11" t="str">
        <f t="shared" ref="CP28:CP43" si="7">BJ28</f>
        <v>BIOWOO</v>
      </c>
      <c r="CQ28" s="11" t="s">
        <v>103</v>
      </c>
      <c r="CR28" s="57">
        <f>IF(AF28&lt;0,0.01,AF28/Conversions!$B$3)</f>
        <v>5</v>
      </c>
      <c r="CS28" s="57">
        <f>IF(AG28&lt;0,0.01,AG28/Conversions!$B$3)</f>
        <v>5</v>
      </c>
      <c r="CT28" s="57">
        <f>IF(AH28&lt;0,0.01,AH28/Conversions!$B$3)</f>
        <v>5</v>
      </c>
      <c r="CU28" s="57">
        <f>IF(AI28&lt;0,0.01,AI28/Conversions!$B$3)</f>
        <v>5</v>
      </c>
      <c r="CV28" s="57">
        <f>IF(AJ28&lt;0,0.01,AJ28/Conversions!$B$3)</f>
        <v>5</v>
      </c>
      <c r="CW28" s="57">
        <f>IF(AK28&lt;0,0.01,AK28/Conversions!$B$3)</f>
        <v>5</v>
      </c>
      <c r="CX28" s="57">
        <f>IF(AL28&lt;0,0.01,AL28/Conversions!$B$3)</f>
        <v>5</v>
      </c>
      <c r="CY28" s="57">
        <f>IF(AM28&lt;0,0.01,AM28/Conversions!$B$3)</f>
        <v>5</v>
      </c>
      <c r="CZ28" s="57">
        <f>IF(AN28&lt;0,0.01,AN28/Conversions!$B$3)</f>
        <v>5</v>
      </c>
      <c r="DA28" s="57">
        <f>IF(AO28&lt;0,0.01,AO28/Conversions!$B$3)</f>
        <v>5</v>
      </c>
      <c r="DB28" s="57">
        <f>IF(AP28&lt;0,0.01,AP28/Conversions!$B$3)</f>
        <v>5</v>
      </c>
      <c r="DC28" s="57">
        <f>IF(AQ28&lt;0,0.01,AQ28/Conversions!$B$3)</f>
        <v>5</v>
      </c>
      <c r="DD28" s="57">
        <f>IF(AR28&lt;0,0.01,AR28/Conversions!$B$3)</f>
        <v>5</v>
      </c>
      <c r="DE28" s="57">
        <f>IF(AS28&lt;0,0.01,AS28/Conversions!$B$3)</f>
        <v>5</v>
      </c>
      <c r="DF28" s="57">
        <f>IF(AT28&lt;0,0.01,AT28/Conversions!$B$3)</f>
        <v>5</v>
      </c>
      <c r="DG28" s="57">
        <f>IF(AU28&lt;0,0.01,AU28/Conversions!$B$3)</f>
        <v>5</v>
      </c>
      <c r="DH28" s="57">
        <f>IF(AV28&lt;0,0.01,AV28/Conversions!$B$3)</f>
        <v>5</v>
      </c>
      <c r="DI28" s="57">
        <f>IF(AW28&lt;0,0.01,AW28/Conversions!$B$3)</f>
        <v>5</v>
      </c>
      <c r="DJ28" s="57">
        <f>IF(AX28&lt;0,0.01,AX28/Conversions!$B$3)</f>
        <v>5</v>
      </c>
      <c r="DK28" s="57">
        <f>IF(AY28&lt;0,0.01,AY28/Conversions!$B$3)</f>
        <v>5</v>
      </c>
      <c r="DL28" s="57">
        <f>IF(AZ28&lt;0,0.01,AZ28/Conversions!$B$3)</f>
        <v>5</v>
      </c>
      <c r="DM28" s="57">
        <f>IF(BA28&lt;0,0.01,BA28/Conversions!$B$3)</f>
        <v>5</v>
      </c>
      <c r="DN28" s="57">
        <f>IF(BB28&lt;0,0.01,BB28/Conversions!$B$3)</f>
        <v>5</v>
      </c>
      <c r="DO28" s="57">
        <f>IF(BC28&lt;0,0.01,BC28/Conversions!$B$3)</f>
        <v>5</v>
      </c>
    </row>
    <row r="29" spans="1:119">
      <c r="A29" s="21" t="s">
        <v>57</v>
      </c>
      <c r="B29" s="21" t="s">
        <v>30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  <c r="Y29" s="20">
        <v>0</v>
      </c>
      <c r="Z29" s="20">
        <v>0</v>
      </c>
      <c r="AA29" s="20">
        <v>0</v>
      </c>
      <c r="AB29" s="20">
        <v>0</v>
      </c>
      <c r="AD29" s="19">
        <v>293.07600000000002</v>
      </c>
      <c r="AE29" s="19">
        <v>293.07600000000002</v>
      </c>
      <c r="AF29" s="19">
        <v>293.07600000000002</v>
      </c>
      <c r="AG29" s="19">
        <v>293.07600000000002</v>
      </c>
      <c r="AH29" s="19">
        <v>293.07600000000002</v>
      </c>
      <c r="AI29" s="19">
        <v>293.07600000000002</v>
      </c>
      <c r="AJ29" s="19">
        <v>293.07600000000002</v>
      </c>
      <c r="AK29" s="19">
        <v>293.07600000000002</v>
      </c>
      <c r="AL29" s="19">
        <v>293.07600000000002</v>
      </c>
      <c r="AM29" s="19">
        <v>293.07600000000002</v>
      </c>
      <c r="AN29" s="19">
        <v>293.07600000000002</v>
      </c>
      <c r="AO29" s="19">
        <v>293.07600000000002</v>
      </c>
      <c r="AP29" s="19">
        <v>293.07600000000002</v>
      </c>
      <c r="AQ29" s="19">
        <v>293.07600000000002</v>
      </c>
      <c r="AR29" s="19">
        <v>293.07600000000002</v>
      </c>
      <c r="AS29" s="19">
        <v>293.07600000000002</v>
      </c>
      <c r="AT29" s="19">
        <v>293.07600000000002</v>
      </c>
      <c r="AU29" s="19">
        <v>293.07600000000002</v>
      </c>
      <c r="AV29" s="19">
        <v>293.07600000000002</v>
      </c>
      <c r="AW29" s="19">
        <v>293.07600000000002</v>
      </c>
      <c r="AX29" s="19">
        <v>293.07600000000002</v>
      </c>
      <c r="AY29" s="19">
        <v>293.07600000000002</v>
      </c>
      <c r="AZ29" s="19">
        <v>293.07600000000002</v>
      </c>
      <c r="BA29" s="19">
        <v>293.07600000000002</v>
      </c>
      <c r="BB29" s="19">
        <v>293.07600000000002</v>
      </c>
      <c r="BC29" s="19">
        <v>293.07600000000002</v>
      </c>
      <c r="BD29" s="27"/>
      <c r="BE29" s="11">
        <v>2</v>
      </c>
      <c r="BG29" s="11" t="str">
        <f>"MINBIOWOO1"&amp;BE29</f>
        <v>MINBIOWOO12</v>
      </c>
      <c r="BH29" s="11" t="str">
        <f t="shared" ref="BH29:BH43" si="8">A29</f>
        <v>Sawmill residues - Me</v>
      </c>
      <c r="BI29" s="11" t="s">
        <v>5</v>
      </c>
      <c r="BJ29" s="11" t="s">
        <v>7</v>
      </c>
      <c r="BK29" s="11" t="s">
        <v>1</v>
      </c>
      <c r="BL29" s="57">
        <f>E29/1000*Conversions!$B$2</f>
        <v>0</v>
      </c>
      <c r="BM29" s="57">
        <f>F29/1000*Conversions!$B$2</f>
        <v>0</v>
      </c>
      <c r="BN29" s="57">
        <f>G29/1000*Conversions!$B$2</f>
        <v>0</v>
      </c>
      <c r="BO29" s="57">
        <f>H29/1000*Conversions!$B$2</f>
        <v>0</v>
      </c>
      <c r="BP29" s="57">
        <f>I29/1000*Conversions!$B$2</f>
        <v>0</v>
      </c>
      <c r="BQ29" s="57">
        <f>J29/1000*Conversions!$B$2</f>
        <v>0</v>
      </c>
      <c r="BR29" s="57">
        <f>K29/1000*Conversions!$B$2</f>
        <v>0</v>
      </c>
      <c r="BS29" s="57">
        <f>L29/1000*Conversions!$B$2</f>
        <v>0</v>
      </c>
      <c r="BT29" s="57">
        <f>M29/1000*Conversions!$B$2</f>
        <v>0</v>
      </c>
      <c r="BU29" s="57">
        <f>N29/1000*Conversions!$B$2</f>
        <v>0</v>
      </c>
      <c r="BV29" s="57">
        <f>O29/1000*Conversions!$B$2</f>
        <v>0</v>
      </c>
      <c r="BW29" s="57">
        <f>P29/1000*Conversions!$B$2</f>
        <v>0</v>
      </c>
      <c r="BX29" s="57">
        <f>Q29/1000*Conversions!$B$2</f>
        <v>0</v>
      </c>
      <c r="BY29" s="57">
        <f>R29/1000*Conversions!$B$2</f>
        <v>0</v>
      </c>
      <c r="BZ29" s="57">
        <f>S29/1000*Conversions!$B$2</f>
        <v>0</v>
      </c>
      <c r="CA29" s="57">
        <f>T29/1000*Conversions!$B$2</f>
        <v>0</v>
      </c>
      <c r="CB29" s="57">
        <f>U29/1000*Conversions!$B$2</f>
        <v>0</v>
      </c>
      <c r="CC29" s="57">
        <f>V29/1000*Conversions!$B$2</f>
        <v>0</v>
      </c>
      <c r="CD29" s="57">
        <f>W29/1000*Conversions!$B$2</f>
        <v>0</v>
      </c>
      <c r="CE29" s="57">
        <f>X29/1000*Conversions!$B$2</f>
        <v>0</v>
      </c>
      <c r="CF29" s="57">
        <f>Y29/1000*Conversions!$B$2</f>
        <v>0</v>
      </c>
      <c r="CG29" s="57">
        <f>Z29/1000*Conversions!$B$2</f>
        <v>0</v>
      </c>
      <c r="CH29" s="57">
        <f>AA29/1000*Conversions!$B$2</f>
        <v>0</v>
      </c>
      <c r="CI29" s="57">
        <f>AB29/1000*Conversions!$B$2</f>
        <v>0</v>
      </c>
      <c r="CJ29" s="64">
        <f>CI29</f>
        <v>0</v>
      </c>
      <c r="CL29" s="11" t="str">
        <f t="shared" si="5"/>
        <v>MINBIOWOO12</v>
      </c>
      <c r="CM29" s="11" t="str">
        <f t="shared" si="6"/>
        <v>Sawmill residues - Me</v>
      </c>
      <c r="CN29" t="s">
        <v>6</v>
      </c>
      <c r="CO29" t="s">
        <v>128</v>
      </c>
      <c r="CP29" s="11" t="str">
        <f t="shared" si="7"/>
        <v>BIOWOO</v>
      </c>
      <c r="CQ29" s="11" t="s">
        <v>103</v>
      </c>
      <c r="CR29" s="57">
        <f>IF(AF29&lt;0,0.01,AF29/Conversions!$B$3)</f>
        <v>7</v>
      </c>
      <c r="CS29" s="57">
        <f>IF(AG29&lt;0,0.01,AG29/Conversions!$B$3)</f>
        <v>7</v>
      </c>
      <c r="CT29" s="57">
        <f>IF(AH29&lt;0,0.01,AH29/Conversions!$B$3)</f>
        <v>7</v>
      </c>
      <c r="CU29" s="57">
        <f>IF(AI29&lt;0,0.01,AI29/Conversions!$B$3)</f>
        <v>7</v>
      </c>
      <c r="CV29" s="57">
        <f>IF(AJ29&lt;0,0.01,AJ29/Conversions!$B$3)</f>
        <v>7</v>
      </c>
      <c r="CW29" s="57">
        <f>IF(AK29&lt;0,0.01,AK29/Conversions!$B$3)</f>
        <v>7</v>
      </c>
      <c r="CX29" s="57">
        <f>IF(AL29&lt;0,0.01,AL29/Conversions!$B$3)</f>
        <v>7</v>
      </c>
      <c r="CY29" s="57">
        <f>IF(AM29&lt;0,0.01,AM29/Conversions!$B$3)</f>
        <v>7</v>
      </c>
      <c r="CZ29" s="57">
        <f>IF(AN29&lt;0,0.01,AN29/Conversions!$B$3)</f>
        <v>7</v>
      </c>
      <c r="DA29" s="57">
        <f>IF(AO29&lt;0,0.01,AO29/Conversions!$B$3)</f>
        <v>7</v>
      </c>
      <c r="DB29" s="57">
        <f>IF(AP29&lt;0,0.01,AP29/Conversions!$B$3)</f>
        <v>7</v>
      </c>
      <c r="DC29" s="57">
        <f>IF(AQ29&lt;0,0.01,AQ29/Conversions!$B$3)</f>
        <v>7</v>
      </c>
      <c r="DD29" s="57">
        <f>IF(AR29&lt;0,0.01,AR29/Conversions!$B$3)</f>
        <v>7</v>
      </c>
      <c r="DE29" s="57">
        <f>IF(AS29&lt;0,0.01,AS29/Conversions!$B$3)</f>
        <v>7</v>
      </c>
      <c r="DF29" s="57">
        <f>IF(AT29&lt;0,0.01,AT29/Conversions!$B$3)</f>
        <v>7</v>
      </c>
      <c r="DG29" s="57">
        <f>IF(AU29&lt;0,0.01,AU29/Conversions!$B$3)</f>
        <v>7</v>
      </c>
      <c r="DH29" s="57">
        <f>IF(AV29&lt;0,0.01,AV29/Conversions!$B$3)</f>
        <v>7</v>
      </c>
      <c r="DI29" s="57">
        <f>IF(AW29&lt;0,0.01,AW29/Conversions!$B$3)</f>
        <v>7</v>
      </c>
      <c r="DJ29" s="57">
        <f>IF(AX29&lt;0,0.01,AX29/Conversions!$B$3)</f>
        <v>7</v>
      </c>
      <c r="DK29" s="57">
        <f>IF(AY29&lt;0,0.01,AY29/Conversions!$B$3)</f>
        <v>7</v>
      </c>
      <c r="DL29" s="57">
        <f>IF(AZ29&lt;0,0.01,AZ29/Conversions!$B$3)</f>
        <v>7</v>
      </c>
      <c r="DM29" s="57">
        <f>IF(BA29&lt;0,0.01,BA29/Conversions!$B$3)</f>
        <v>7</v>
      </c>
      <c r="DN29" s="57">
        <f>IF(BB29&lt;0,0.01,BB29/Conversions!$B$3)</f>
        <v>7</v>
      </c>
      <c r="DO29" s="57">
        <f>IF(BC29&lt;0,0.01,BC29/Conversions!$B$3)</f>
        <v>7</v>
      </c>
    </row>
    <row r="30" spans="1:119">
      <c r="A30" s="21" t="s">
        <v>58</v>
      </c>
      <c r="B30" s="21" t="s">
        <v>32</v>
      </c>
      <c r="C30" s="20">
        <v>0</v>
      </c>
      <c r="D30" s="20">
        <v>6.1168950234650037E-13</v>
      </c>
      <c r="E30" s="20">
        <v>0</v>
      </c>
      <c r="F30" s="20">
        <v>1.2375305726580193E-12</v>
      </c>
      <c r="G30" s="20">
        <v>1.2465430128379198E-12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670.62824165265022</v>
      </c>
      <c r="O30" s="20">
        <v>1360.9670605112649</v>
      </c>
      <c r="P30" s="20">
        <v>2071.6075893503862</v>
      </c>
      <c r="Q30" s="20">
        <v>2798.4814826716083</v>
      </c>
      <c r="R30" s="20">
        <v>3551.433301940705</v>
      </c>
      <c r="S30" s="20">
        <v>4327.9910356156843</v>
      </c>
      <c r="T30" s="20">
        <v>5127.841418864461</v>
      </c>
      <c r="U30" s="20">
        <v>5951.5210864774435</v>
      </c>
      <c r="V30" s="20">
        <v>6799.5777304747971</v>
      </c>
      <c r="W30" s="20">
        <v>11508.855471342584</v>
      </c>
      <c r="X30" s="20">
        <v>11687.821759867138</v>
      </c>
      <c r="Y30" s="20">
        <v>11869.571029940824</v>
      </c>
      <c r="Z30" s="20">
        <v>12054.146557793831</v>
      </c>
      <c r="AA30" s="20">
        <v>12241.592292615263</v>
      </c>
      <c r="AB30" s="20">
        <v>12431.952867017764</v>
      </c>
      <c r="AD30" s="19">
        <v>114.78097959183674</v>
      </c>
      <c r="AE30" s="19">
        <v>114.78097959183674</v>
      </c>
      <c r="AF30" s="19">
        <v>114.78097959183674</v>
      </c>
      <c r="AG30" s="19">
        <v>114.78097959183674</v>
      </c>
      <c r="AH30" s="19">
        <v>114.78097959183674</v>
      </c>
      <c r="AI30" s="19">
        <v>114.78097959183674</v>
      </c>
      <c r="AJ30" s="19">
        <v>114.78097959183674</v>
      </c>
      <c r="AK30" s="19">
        <v>114.78097959183674</v>
      </c>
      <c r="AL30" s="19">
        <v>114.78097959183674</v>
      </c>
      <c r="AM30" s="19">
        <v>114.78097959183674</v>
      </c>
      <c r="AN30" s="19">
        <v>114.78097959183674</v>
      </c>
      <c r="AO30" s="19">
        <v>114.78097959183674</v>
      </c>
      <c r="AP30" s="19">
        <v>114.78097959183674</v>
      </c>
      <c r="AQ30" s="19">
        <v>114.78097959183674</v>
      </c>
      <c r="AR30" s="19">
        <v>114.78097959183674</v>
      </c>
      <c r="AS30" s="19">
        <v>114.78097959183674</v>
      </c>
      <c r="AT30" s="19">
        <v>114.78097959183674</v>
      </c>
      <c r="AU30" s="19">
        <v>114.78097959183674</v>
      </c>
      <c r="AV30" s="19">
        <v>114.78097959183674</v>
      </c>
      <c r="AW30" s="19">
        <v>114.78097959183674</v>
      </c>
      <c r="AX30" s="19">
        <v>114.78097959183674</v>
      </c>
      <c r="AY30" s="19">
        <v>114.78097959183674</v>
      </c>
      <c r="AZ30" s="19">
        <v>114.78097959183674</v>
      </c>
      <c r="BA30" s="19">
        <v>114.78097959183674</v>
      </c>
      <c r="BB30" s="19">
        <v>114.78097959183674</v>
      </c>
      <c r="BC30" s="19">
        <v>114.78097959183674</v>
      </c>
      <c r="BD30" s="27"/>
      <c r="BE30" s="11">
        <v>2</v>
      </c>
      <c r="BG30" s="11" t="str">
        <f>"MINBIOWOO2"&amp;BE30</f>
        <v>MINBIOWOO22</v>
      </c>
      <c r="BH30" s="11" t="str">
        <f t="shared" si="8"/>
        <v>PCRW - Me</v>
      </c>
      <c r="BI30" s="11" t="s">
        <v>5</v>
      </c>
      <c r="BJ30" s="11" t="s">
        <v>7</v>
      </c>
      <c r="BK30" s="11" t="s">
        <v>1</v>
      </c>
      <c r="BL30" s="57">
        <f>E30/1000*Conversions!$B$2</f>
        <v>0</v>
      </c>
      <c r="BM30" s="57">
        <f>F30/1000*Conversions!$B$2</f>
        <v>5.1812930016045949E-17</v>
      </c>
      <c r="BN30" s="57">
        <f>G30/1000*Conversions!$B$2</f>
        <v>5.219026286149803E-17</v>
      </c>
      <c r="BO30" s="57">
        <f>H30/1000*Conversions!$B$2</f>
        <v>0</v>
      </c>
      <c r="BP30" s="57">
        <f>I30/1000*Conversions!$B$2</f>
        <v>0</v>
      </c>
      <c r="BQ30" s="57">
        <f>J30/1000*Conversions!$B$2</f>
        <v>0</v>
      </c>
      <c r="BR30" s="57">
        <f>K30/1000*Conversions!$B$2</f>
        <v>0</v>
      </c>
      <c r="BS30" s="57">
        <f>L30/1000*Conversions!$B$2</f>
        <v>0</v>
      </c>
      <c r="BT30" s="57">
        <f>M30/1000*Conversions!$B$2</f>
        <v>0</v>
      </c>
      <c r="BU30" s="57">
        <f>N30/1000*Conversions!$B$2</f>
        <v>2.807786322151316E-2</v>
      </c>
      <c r="BV30" s="57">
        <f>O30/1000*Conversions!$B$2</f>
        <v>5.6980968889485645E-2</v>
      </c>
      <c r="BW30" s="57">
        <f>P30/1000*Conversions!$B$2</f>
        <v>8.6734066550921973E-2</v>
      </c>
      <c r="BX30" s="57">
        <f>Q30/1000*Conversions!$B$2</f>
        <v>0.11716682271649489</v>
      </c>
      <c r="BY30" s="57">
        <f>R30/1000*Conversions!$B$2</f>
        <v>0.14869140948565346</v>
      </c>
      <c r="BZ30" s="57">
        <f>S30/1000*Conversions!$B$2</f>
        <v>0.18120432867915748</v>
      </c>
      <c r="CA30" s="57">
        <f>T30/1000*Conversions!$B$2</f>
        <v>0.21469246452501728</v>
      </c>
      <c r="CB30" s="57">
        <f>U30/1000*Conversions!$B$2</f>
        <v>0.24917828484863763</v>
      </c>
      <c r="CC30" s="57">
        <f>V30/1000*Conversions!$B$2</f>
        <v>0.28468472041951881</v>
      </c>
      <c r="CD30" s="57">
        <f>W30/1000*Conversions!$B$2</f>
        <v>0.48185276087417128</v>
      </c>
      <c r="CE30" s="57">
        <f>X30/1000*Conversions!$B$2</f>
        <v>0.48934572144211735</v>
      </c>
      <c r="CF30" s="57">
        <f>Y30/1000*Conversions!$B$2</f>
        <v>0.49695519988156245</v>
      </c>
      <c r="CG30" s="57">
        <f>Z30/1000*Conversions!$B$2</f>
        <v>0.50468300808171207</v>
      </c>
      <c r="CH30" s="57">
        <f>AA30/1000*Conversions!$B$2</f>
        <v>0.51253098610721592</v>
      </c>
      <c r="CI30" s="57">
        <f>AB30/1000*Conversions!$B$2</f>
        <v>0.52050100263629984</v>
      </c>
      <c r="CJ30" s="64">
        <f>TREND(CD30:CI30,$CD$5:$CI$5,$CJ$5)</f>
        <v>0.63624051867355824</v>
      </c>
      <c r="CL30" s="11" t="str">
        <f t="shared" si="5"/>
        <v>MINBIOWOO22</v>
      </c>
      <c r="CM30" s="11" t="str">
        <f t="shared" si="6"/>
        <v>PCRW - Me</v>
      </c>
      <c r="CN30" t="s">
        <v>6</v>
      </c>
      <c r="CO30" t="s">
        <v>128</v>
      </c>
      <c r="CP30" s="11" t="str">
        <f t="shared" si="7"/>
        <v>BIOWOO</v>
      </c>
      <c r="CQ30" s="11" t="s">
        <v>103</v>
      </c>
      <c r="CR30" s="57">
        <f>IF(AF30&lt;0,0.01,AF30/Conversions!$B$3)</f>
        <v>2.7414965986394559</v>
      </c>
      <c r="CS30" s="57">
        <f>IF(AG30&lt;0,0.01,AG30/Conversions!$B$3)</f>
        <v>2.7414965986394559</v>
      </c>
      <c r="CT30" s="57">
        <f>IF(AH30&lt;0,0.01,AH30/Conversions!$B$3)</f>
        <v>2.7414965986394559</v>
      </c>
      <c r="CU30" s="57">
        <f>IF(AI30&lt;0,0.01,AI30/Conversions!$B$3)</f>
        <v>2.7414965986394559</v>
      </c>
      <c r="CV30" s="57">
        <f>IF(AJ30&lt;0,0.01,AJ30/Conversions!$B$3)</f>
        <v>2.7414965986394559</v>
      </c>
      <c r="CW30" s="57">
        <f>IF(AK30&lt;0,0.01,AK30/Conversions!$B$3)</f>
        <v>2.7414965986394559</v>
      </c>
      <c r="CX30" s="57">
        <f>IF(AL30&lt;0,0.01,AL30/Conversions!$B$3)</f>
        <v>2.7414965986394559</v>
      </c>
      <c r="CY30" s="57">
        <f>IF(AM30&lt;0,0.01,AM30/Conversions!$B$3)</f>
        <v>2.7414965986394559</v>
      </c>
      <c r="CZ30" s="57">
        <f>IF(AN30&lt;0,0.01,AN30/Conversions!$B$3)</f>
        <v>2.7414965986394559</v>
      </c>
      <c r="DA30" s="57">
        <f>IF(AO30&lt;0,0.01,AO30/Conversions!$B$3)</f>
        <v>2.7414965986394559</v>
      </c>
      <c r="DB30" s="57">
        <f>IF(AP30&lt;0,0.01,AP30/Conversions!$B$3)</f>
        <v>2.7414965986394559</v>
      </c>
      <c r="DC30" s="57">
        <f>IF(AQ30&lt;0,0.01,AQ30/Conversions!$B$3)</f>
        <v>2.7414965986394559</v>
      </c>
      <c r="DD30" s="57">
        <f>IF(AR30&lt;0,0.01,AR30/Conversions!$B$3)</f>
        <v>2.7414965986394559</v>
      </c>
      <c r="DE30" s="57">
        <f>IF(AS30&lt;0,0.01,AS30/Conversions!$B$3)</f>
        <v>2.7414965986394559</v>
      </c>
      <c r="DF30" s="57">
        <f>IF(AT30&lt;0,0.01,AT30/Conversions!$B$3)</f>
        <v>2.7414965986394559</v>
      </c>
      <c r="DG30" s="57">
        <f>IF(AU30&lt;0,0.01,AU30/Conversions!$B$3)</f>
        <v>2.7414965986394559</v>
      </c>
      <c r="DH30" s="57">
        <f>IF(AV30&lt;0,0.01,AV30/Conversions!$B$3)</f>
        <v>2.7414965986394559</v>
      </c>
      <c r="DI30" s="57">
        <f>IF(AW30&lt;0,0.01,AW30/Conversions!$B$3)</f>
        <v>2.7414965986394559</v>
      </c>
      <c r="DJ30" s="57">
        <f>IF(AX30&lt;0,0.01,AX30/Conversions!$B$3)</f>
        <v>2.7414965986394559</v>
      </c>
      <c r="DK30" s="57">
        <f>IF(AY30&lt;0,0.01,AY30/Conversions!$B$3)</f>
        <v>2.7414965986394559</v>
      </c>
      <c r="DL30" s="57">
        <f>IF(AZ30&lt;0,0.01,AZ30/Conversions!$B$3)</f>
        <v>2.7414965986394559</v>
      </c>
      <c r="DM30" s="57">
        <f>IF(BA30&lt;0,0.01,BA30/Conversions!$B$3)</f>
        <v>2.7414965986394559</v>
      </c>
      <c r="DN30" s="57">
        <f>IF(BB30&lt;0,0.01,BB30/Conversions!$B$3)</f>
        <v>2.7414965986394559</v>
      </c>
      <c r="DO30" s="57">
        <f>IF(BC30&lt;0,0.01,BC30/Conversions!$B$3)</f>
        <v>2.7414965986394559</v>
      </c>
    </row>
    <row r="31" spans="1:119">
      <c r="A31" s="21" t="s">
        <v>59</v>
      </c>
      <c r="B31" s="21" t="s">
        <v>34</v>
      </c>
      <c r="C31" s="20">
        <v>0</v>
      </c>
      <c r="D31" s="20">
        <v>0</v>
      </c>
      <c r="E31" s="20">
        <v>48000.202021489793</v>
      </c>
      <c r="F31" s="20">
        <v>86247.485865028444</v>
      </c>
      <c r="G31" s="20">
        <v>78917.874934318301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/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D31" s="19">
        <v>-510</v>
      </c>
      <c r="AE31" s="19">
        <v>-510</v>
      </c>
      <c r="AF31" s="19">
        <v>-510</v>
      </c>
      <c r="AG31" s="19">
        <v>-510</v>
      </c>
      <c r="AH31" s="19">
        <v>-510</v>
      </c>
      <c r="AI31" s="19">
        <v>-510</v>
      </c>
      <c r="AJ31" s="19">
        <v>-510</v>
      </c>
      <c r="AK31" s="19">
        <v>-510</v>
      </c>
      <c r="AL31" s="19">
        <v>-510</v>
      </c>
      <c r="AM31" s="19">
        <v>-510</v>
      </c>
      <c r="AN31" s="19">
        <v>-510</v>
      </c>
      <c r="AO31" s="19">
        <v>-510</v>
      </c>
      <c r="AP31" s="19">
        <v>-510</v>
      </c>
      <c r="AQ31" s="19">
        <v>-510</v>
      </c>
      <c r="AR31" s="19">
        <v>-510</v>
      </c>
      <c r="AS31" s="19">
        <v>-510</v>
      </c>
      <c r="AT31" s="19">
        <v>-510</v>
      </c>
      <c r="AU31" s="19">
        <v>-510</v>
      </c>
      <c r="AV31" s="19">
        <v>-510</v>
      </c>
      <c r="AW31" s="19">
        <v>-510</v>
      </c>
      <c r="AX31" s="19">
        <v>-510</v>
      </c>
      <c r="AY31" s="19">
        <v>-510</v>
      </c>
      <c r="AZ31" s="19">
        <v>-510</v>
      </c>
      <c r="BA31" s="19">
        <v>-510</v>
      </c>
      <c r="BB31" s="19">
        <v>-510</v>
      </c>
      <c r="BC31" s="19">
        <v>-510</v>
      </c>
      <c r="BD31" s="27"/>
      <c r="BE31" s="11">
        <v>2</v>
      </c>
      <c r="BG31" s="11" t="str">
        <f>"MINBMSW1"&amp;BE31</f>
        <v>MINBMSW12</v>
      </c>
      <c r="BH31" s="11" t="str">
        <f t="shared" si="8"/>
        <v>Solid BMSW - Me</v>
      </c>
      <c r="BI31" s="11" t="s">
        <v>5</v>
      </c>
      <c r="BJ31" s="11" t="s">
        <v>10</v>
      </c>
      <c r="BK31" s="11" t="s">
        <v>1</v>
      </c>
      <c r="BL31" s="57">
        <f>E31/1000*Conversions!$B$2</f>
        <v>2.0096724582357348</v>
      </c>
      <c r="BM31" s="57">
        <f>F31/1000*Conversions!$B$2</f>
        <v>3.6110097381970108</v>
      </c>
      <c r="BN31" s="57">
        <f>G31/1000*Conversions!$B$2</f>
        <v>3.3041335877500391</v>
      </c>
      <c r="BO31" s="57">
        <f>H31/1000*Conversions!$B$2</f>
        <v>0</v>
      </c>
      <c r="BP31" s="57">
        <f>I31/1000*Conversions!$B$2</f>
        <v>0</v>
      </c>
      <c r="BQ31" s="57">
        <f>J31/1000*Conversions!$B$2</f>
        <v>0</v>
      </c>
      <c r="BR31" s="57">
        <f>K31/1000*Conversions!$B$2</f>
        <v>0</v>
      </c>
      <c r="BS31" s="57">
        <f>L31/1000*Conversions!$B$2</f>
        <v>0</v>
      </c>
      <c r="BT31" s="57">
        <f>M31/1000*Conversions!$B$2</f>
        <v>0</v>
      </c>
      <c r="BU31" s="57">
        <f>N31/1000*Conversions!$B$2</f>
        <v>0</v>
      </c>
      <c r="BV31" s="57">
        <f>O31/1000*Conversions!$B$2</f>
        <v>0</v>
      </c>
      <c r="BW31" s="57">
        <f>P31/1000*Conversions!$B$2</f>
        <v>0</v>
      </c>
      <c r="BX31" s="57">
        <f>Q31/1000*Conversions!$B$2</f>
        <v>0</v>
      </c>
      <c r="BY31" s="57">
        <f>R31/1000*Conversions!$B$2</f>
        <v>0</v>
      </c>
      <c r="BZ31" s="57">
        <f>S31/1000*Conversions!$B$2</f>
        <v>0</v>
      </c>
      <c r="CA31" s="57">
        <f>T31/1000*Conversions!$B$2</f>
        <v>0</v>
      </c>
      <c r="CB31" s="57">
        <f>U31/1000*Conversions!$B$2</f>
        <v>0</v>
      </c>
      <c r="CC31" s="57">
        <f>V31/1000*Conversions!$B$2</f>
        <v>0</v>
      </c>
      <c r="CD31" s="57">
        <f>W31/1000*Conversions!$B$2</f>
        <v>0</v>
      </c>
      <c r="CE31" s="57">
        <f>X31/1000*Conversions!$B$2</f>
        <v>0</v>
      </c>
      <c r="CF31" s="57">
        <f>Y31/1000*Conversions!$B$2</f>
        <v>0</v>
      </c>
      <c r="CG31" s="57">
        <f>Z31/1000*Conversions!$B$2</f>
        <v>0</v>
      </c>
      <c r="CH31" s="57">
        <f>AA31/1000*Conversions!$B$2</f>
        <v>0</v>
      </c>
      <c r="CI31" s="57">
        <f>AB31/1000*Conversions!$B$2</f>
        <v>0</v>
      </c>
      <c r="CJ31" s="64">
        <f>CI31</f>
        <v>0</v>
      </c>
      <c r="CL31" s="11" t="str">
        <f t="shared" si="5"/>
        <v>MINBMSW12</v>
      </c>
      <c r="CM31" s="11" t="str">
        <f t="shared" si="6"/>
        <v>Solid BMSW - Me</v>
      </c>
      <c r="CN31" t="s">
        <v>6</v>
      </c>
      <c r="CO31" t="s">
        <v>128</v>
      </c>
      <c r="CP31" s="11" t="str">
        <f t="shared" si="7"/>
        <v>BIOMUN</v>
      </c>
      <c r="CQ31" s="11" t="s">
        <v>103</v>
      </c>
      <c r="CR31" s="57">
        <f>IF(AF31&lt;0,0.01,AF31/Conversions!$B$3)</f>
        <v>0.01</v>
      </c>
      <c r="CS31" s="57">
        <f>IF(AG31&lt;0,0.01,AG31/Conversions!$B$3)</f>
        <v>0.01</v>
      </c>
      <c r="CT31" s="57">
        <f>IF(AH31&lt;0,0.01,AH31/Conversions!$B$3)</f>
        <v>0.01</v>
      </c>
      <c r="CU31" s="57">
        <f>IF(AI31&lt;0,0.01,AI31/Conversions!$B$3)</f>
        <v>0.01</v>
      </c>
      <c r="CV31" s="57">
        <f>IF(AJ31&lt;0,0.01,AJ31/Conversions!$B$3)</f>
        <v>0.01</v>
      </c>
      <c r="CW31" s="57">
        <f>IF(AK31&lt;0,0.01,AK31/Conversions!$B$3)</f>
        <v>0.01</v>
      </c>
      <c r="CX31" s="57">
        <f>IF(AL31&lt;0,0.01,AL31/Conversions!$B$3)</f>
        <v>0.01</v>
      </c>
      <c r="CY31" s="57">
        <f>IF(AM31&lt;0,0.01,AM31/Conversions!$B$3)</f>
        <v>0.01</v>
      </c>
      <c r="CZ31" s="57">
        <f>IF(AN31&lt;0,0.01,AN31/Conversions!$B$3)</f>
        <v>0.01</v>
      </c>
      <c r="DA31" s="57">
        <f>IF(AO31&lt;0,0.01,AO31/Conversions!$B$3)</f>
        <v>0.01</v>
      </c>
      <c r="DB31" s="57">
        <f>IF(AP31&lt;0,0.01,AP31/Conversions!$B$3)</f>
        <v>0.01</v>
      </c>
      <c r="DC31" s="57">
        <f>IF(AQ31&lt;0,0.01,AQ31/Conversions!$B$3)</f>
        <v>0.01</v>
      </c>
      <c r="DD31" s="57">
        <f>IF(AR31&lt;0,0.01,AR31/Conversions!$B$3)</f>
        <v>0.01</v>
      </c>
      <c r="DE31" s="57">
        <f>IF(AS31&lt;0,0.01,AS31/Conversions!$B$3)</f>
        <v>0.01</v>
      </c>
      <c r="DF31" s="57">
        <f>IF(AT31&lt;0,0.01,AT31/Conversions!$B$3)</f>
        <v>0.01</v>
      </c>
      <c r="DG31" s="57">
        <f>IF(AU31&lt;0,0.01,AU31/Conversions!$B$3)</f>
        <v>0.01</v>
      </c>
      <c r="DH31" s="57">
        <f>IF(AV31&lt;0,0.01,AV31/Conversions!$B$3)</f>
        <v>0.01</v>
      </c>
      <c r="DI31" s="57">
        <f>IF(AW31&lt;0,0.01,AW31/Conversions!$B$3)</f>
        <v>0.01</v>
      </c>
      <c r="DJ31" s="57">
        <f>IF(AX31&lt;0,0.01,AX31/Conversions!$B$3)</f>
        <v>0.01</v>
      </c>
      <c r="DK31" s="57">
        <f>IF(AY31&lt;0,0.01,AY31/Conversions!$B$3)</f>
        <v>0.01</v>
      </c>
      <c r="DL31" s="57">
        <f>IF(AZ31&lt;0,0.01,AZ31/Conversions!$B$3)</f>
        <v>0.01</v>
      </c>
      <c r="DM31" s="57">
        <f>IF(BA31&lt;0,0.01,BA31/Conversions!$B$3)</f>
        <v>0.01</v>
      </c>
      <c r="DN31" s="57">
        <f>IF(BB31&lt;0,0.01,BB31/Conversions!$B$3)</f>
        <v>0.01</v>
      </c>
      <c r="DO31" s="57">
        <f>IF(BC31&lt;0,0.01,BC31/Conversions!$B$3)</f>
        <v>0.01</v>
      </c>
    </row>
    <row r="32" spans="1:119">
      <c r="A32" s="21" t="s">
        <v>60</v>
      </c>
      <c r="B32" s="21" t="s">
        <v>36</v>
      </c>
      <c r="C32" s="20">
        <v>14090.287346424771</v>
      </c>
      <c r="D32" s="20">
        <v>13987.531248549963</v>
      </c>
      <c r="E32" s="20">
        <v>14529.937880199088</v>
      </c>
      <c r="F32" s="20">
        <v>14448.933380722456</v>
      </c>
      <c r="G32" s="20">
        <v>14367.92888124582</v>
      </c>
      <c r="H32" s="20">
        <v>14286.924381769188</v>
      </c>
      <c r="I32" s="20">
        <v>14279.122199580697</v>
      </c>
      <c r="J32" s="20">
        <v>14178.510497163808</v>
      </c>
      <c r="K32" s="20">
        <v>14258.907330232469</v>
      </c>
      <c r="L32" s="20">
        <v>14323.564307244473</v>
      </c>
      <c r="M32" s="20">
        <v>14377.129117005928</v>
      </c>
      <c r="N32" s="20">
        <v>14421.106063980384</v>
      </c>
      <c r="O32" s="20">
        <v>14468.043714264462</v>
      </c>
      <c r="P32" s="20">
        <v>14503.530998605209</v>
      </c>
      <c r="Q32" s="20">
        <v>14516.46618329937</v>
      </c>
      <c r="R32" s="20">
        <v>14511.162647093242</v>
      </c>
      <c r="S32" s="20">
        <v>14477.023010254552</v>
      </c>
      <c r="T32" s="20">
        <v>14421.996366719515</v>
      </c>
      <c r="U32" s="20">
        <v>14351.187368433613</v>
      </c>
      <c r="V32" s="20">
        <v>14268.420076520351</v>
      </c>
      <c r="W32" s="20">
        <v>14177.061030327872</v>
      </c>
      <c r="X32" s="20">
        <v>14080.719040872107</v>
      </c>
      <c r="Y32" s="20">
        <v>13981.102786785448</v>
      </c>
      <c r="Z32" s="20">
        <v>13879.505981896049</v>
      </c>
      <c r="AA32" s="20">
        <v>13777.749966480151</v>
      </c>
      <c r="AB32" s="20">
        <v>13672.95446589003</v>
      </c>
      <c r="AD32" s="19">
        <v>425.98255813953489</v>
      </c>
      <c r="AE32" s="19">
        <v>425.98255813953489</v>
      </c>
      <c r="AF32" s="19">
        <v>425.98255813953489</v>
      </c>
      <c r="AG32" s="19">
        <v>425.98255813953489</v>
      </c>
      <c r="AH32" s="19">
        <v>425.98255813953489</v>
      </c>
      <c r="AI32" s="19">
        <v>425.98255813953489</v>
      </c>
      <c r="AJ32" s="19">
        <v>425.98255813953489</v>
      </c>
      <c r="AK32" s="19">
        <v>425.98255813953489</v>
      </c>
      <c r="AL32" s="19">
        <v>425.98255813953489</v>
      </c>
      <c r="AM32" s="19">
        <v>425.98255813953489</v>
      </c>
      <c r="AN32" s="19">
        <v>425.98255813953489</v>
      </c>
      <c r="AO32" s="19">
        <v>425.98255813953489</v>
      </c>
      <c r="AP32" s="19">
        <v>425.98255813953489</v>
      </c>
      <c r="AQ32" s="19">
        <v>425.98255813953489</v>
      </c>
      <c r="AR32" s="19">
        <v>425.98255813953489</v>
      </c>
      <c r="AS32" s="19">
        <v>425.98255813953489</v>
      </c>
      <c r="AT32" s="19">
        <v>425.98255813953489</v>
      </c>
      <c r="AU32" s="19">
        <v>425.98255813953489</v>
      </c>
      <c r="AV32" s="19">
        <v>425.98255813953489</v>
      </c>
      <c r="AW32" s="19">
        <v>425.98255813953489</v>
      </c>
      <c r="AX32" s="19">
        <v>425.98255813953489</v>
      </c>
      <c r="AY32" s="19">
        <v>425.98255813953489</v>
      </c>
      <c r="AZ32" s="19">
        <v>425.98255813953489</v>
      </c>
      <c r="BA32" s="19">
        <v>425.98255813953489</v>
      </c>
      <c r="BB32" s="19">
        <v>425.98255813953489</v>
      </c>
      <c r="BC32" s="19">
        <v>425.98255813953489</v>
      </c>
      <c r="BD32" s="27"/>
      <c r="BE32" s="11">
        <v>2</v>
      </c>
      <c r="BG32" s="11" t="str">
        <f>"MINBIOAGRW4"&amp;BE32</f>
        <v>MINBIOAGRW42</v>
      </c>
      <c r="BH32" s="11" t="str">
        <f t="shared" si="8"/>
        <v>Tallow - Me</v>
      </c>
      <c r="BI32" s="11" t="s">
        <v>5</v>
      </c>
      <c r="BJ32" s="11" t="s">
        <v>7</v>
      </c>
      <c r="BK32" s="11" t="s">
        <v>1</v>
      </c>
      <c r="BL32" s="57">
        <f>E32/1000*Conversions!$B$2</f>
        <v>0.60833943916817546</v>
      </c>
      <c r="BM32" s="57">
        <f>F32/1000*Conversions!$B$2</f>
        <v>0.60494794278408781</v>
      </c>
      <c r="BN32" s="57">
        <f>G32/1000*Conversions!$B$2</f>
        <v>0.60155644640000006</v>
      </c>
      <c r="BO32" s="57">
        <f>H32/1000*Conversions!$B$2</f>
        <v>0.59816495001591241</v>
      </c>
      <c r="BP32" s="57">
        <f>I32/1000*Conversions!$B$2</f>
        <v>0.59783828825204466</v>
      </c>
      <c r="BQ32" s="57">
        <f>J32/1000*Conversions!$B$2</f>
        <v>0.59362587749525431</v>
      </c>
      <c r="BR32" s="57">
        <f>K32/1000*Conversions!$B$2</f>
        <v>0.59699193210217305</v>
      </c>
      <c r="BS32" s="57">
        <f>L32/1000*Conversions!$B$2</f>
        <v>0.59969899041571162</v>
      </c>
      <c r="BT32" s="57">
        <f>M32/1000*Conversions!$B$2</f>
        <v>0.60194164187080423</v>
      </c>
      <c r="BU32" s="57">
        <f>N32/1000*Conversions!$B$2</f>
        <v>0.6037828686867307</v>
      </c>
      <c r="BV32" s="57">
        <f>O32/1000*Conversions!$B$2</f>
        <v>0.6057480542288245</v>
      </c>
      <c r="BW32" s="57">
        <f>P32/1000*Conversions!$B$2</f>
        <v>0.60723383584960289</v>
      </c>
      <c r="BX32" s="57">
        <f>Q32/1000*Conversions!$B$2</f>
        <v>0.60777540616237802</v>
      </c>
      <c r="BY32" s="57">
        <f>R32/1000*Conversions!$B$2</f>
        <v>0.60755335770849983</v>
      </c>
      <c r="BZ32" s="57">
        <f>S32/1000*Conversions!$B$2</f>
        <v>0.60612399939333761</v>
      </c>
      <c r="CA32" s="57">
        <f>T32/1000*Conversions!$B$2</f>
        <v>0.60382014388181271</v>
      </c>
      <c r="CB32" s="57">
        <f>U32/1000*Conversions!$B$2</f>
        <v>0.60085551274157856</v>
      </c>
      <c r="CC32" s="57">
        <f>V32/1000*Conversions!$B$2</f>
        <v>0.59739021176375418</v>
      </c>
      <c r="CD32" s="57">
        <f>W32/1000*Conversions!$B$2</f>
        <v>0.59356519121776741</v>
      </c>
      <c r="CE32" s="57">
        <f>X32/1000*Conversions!$B$2</f>
        <v>0.58953154480323344</v>
      </c>
      <c r="CF32" s="57">
        <f>Y32/1000*Conversions!$B$2</f>
        <v>0.58536081147713315</v>
      </c>
      <c r="CG32" s="57">
        <f>Z32/1000*Conversions!$B$2</f>
        <v>0.58110715645002375</v>
      </c>
      <c r="CH32" s="57">
        <f>AA32/1000*Conversions!$B$2</f>
        <v>0.576846835596591</v>
      </c>
      <c r="CI32" s="57">
        <f>AB32/1000*Conversions!$B$2</f>
        <v>0.57245925757788385</v>
      </c>
      <c r="CJ32" s="64">
        <f>TREND(BT32:CI32,$BT$5:$CI$5,$CJ$5)</f>
        <v>0.54711214261263752</v>
      </c>
      <c r="CL32" s="11" t="str">
        <f t="shared" si="5"/>
        <v>MINBIOAGRW42</v>
      </c>
      <c r="CM32" s="11" t="str">
        <f t="shared" si="6"/>
        <v>Tallow - Me</v>
      </c>
      <c r="CN32" t="s">
        <v>6</v>
      </c>
      <c r="CO32" t="s">
        <v>128</v>
      </c>
      <c r="CP32" s="11" t="str">
        <f t="shared" si="7"/>
        <v>BIOWOO</v>
      </c>
      <c r="CQ32" s="11" t="s">
        <v>103</v>
      </c>
      <c r="CR32" s="57">
        <f>IF(AF32&lt;0,0.01,AF32/Conversions!$B$3)</f>
        <v>10.174418604651162</v>
      </c>
      <c r="CS32" s="57">
        <f>IF(AG32&lt;0,0.01,AG32/Conversions!$B$3)</f>
        <v>10.174418604651162</v>
      </c>
      <c r="CT32" s="57">
        <f>IF(AH32&lt;0,0.01,AH32/Conversions!$B$3)</f>
        <v>10.174418604651162</v>
      </c>
      <c r="CU32" s="57">
        <f>IF(AI32&lt;0,0.01,AI32/Conversions!$B$3)</f>
        <v>10.174418604651162</v>
      </c>
      <c r="CV32" s="57">
        <f>IF(AJ32&lt;0,0.01,AJ32/Conversions!$B$3)</f>
        <v>10.174418604651162</v>
      </c>
      <c r="CW32" s="57">
        <f>IF(AK32&lt;0,0.01,AK32/Conversions!$B$3)</f>
        <v>10.174418604651162</v>
      </c>
      <c r="CX32" s="57">
        <f>IF(AL32&lt;0,0.01,AL32/Conversions!$B$3)</f>
        <v>10.174418604651162</v>
      </c>
      <c r="CY32" s="57">
        <f>IF(AM32&lt;0,0.01,AM32/Conversions!$B$3)</f>
        <v>10.174418604651162</v>
      </c>
      <c r="CZ32" s="57">
        <f>IF(AN32&lt;0,0.01,AN32/Conversions!$B$3)</f>
        <v>10.174418604651162</v>
      </c>
      <c r="DA32" s="57">
        <f>IF(AO32&lt;0,0.01,AO32/Conversions!$B$3)</f>
        <v>10.174418604651162</v>
      </c>
      <c r="DB32" s="57">
        <f>IF(AP32&lt;0,0.01,AP32/Conversions!$B$3)</f>
        <v>10.174418604651162</v>
      </c>
      <c r="DC32" s="57">
        <f>IF(AQ32&lt;0,0.01,AQ32/Conversions!$B$3)</f>
        <v>10.174418604651162</v>
      </c>
      <c r="DD32" s="57">
        <f>IF(AR32&lt;0,0.01,AR32/Conversions!$B$3)</f>
        <v>10.174418604651162</v>
      </c>
      <c r="DE32" s="57">
        <f>IF(AS32&lt;0,0.01,AS32/Conversions!$B$3)</f>
        <v>10.174418604651162</v>
      </c>
      <c r="DF32" s="57">
        <f>IF(AT32&lt;0,0.01,AT32/Conversions!$B$3)</f>
        <v>10.174418604651162</v>
      </c>
      <c r="DG32" s="57">
        <f>IF(AU32&lt;0,0.01,AU32/Conversions!$B$3)</f>
        <v>10.174418604651162</v>
      </c>
      <c r="DH32" s="57">
        <f>IF(AV32&lt;0,0.01,AV32/Conversions!$B$3)</f>
        <v>10.174418604651162</v>
      </c>
      <c r="DI32" s="57">
        <f>IF(AW32&lt;0,0.01,AW32/Conversions!$B$3)</f>
        <v>10.174418604651162</v>
      </c>
      <c r="DJ32" s="57">
        <f>IF(AX32&lt;0,0.01,AX32/Conversions!$B$3)</f>
        <v>10.174418604651162</v>
      </c>
      <c r="DK32" s="57">
        <f>IF(AY32&lt;0,0.01,AY32/Conversions!$B$3)</f>
        <v>10.174418604651162</v>
      </c>
      <c r="DL32" s="57">
        <f>IF(AZ32&lt;0,0.01,AZ32/Conversions!$B$3)</f>
        <v>10.174418604651162</v>
      </c>
      <c r="DM32" s="57">
        <f>IF(BA32&lt;0,0.01,BA32/Conversions!$B$3)</f>
        <v>10.174418604651162</v>
      </c>
      <c r="DN32" s="57">
        <f>IF(BB32&lt;0,0.01,BB32/Conversions!$B$3)</f>
        <v>10.174418604651162</v>
      </c>
      <c r="DO32" s="57">
        <f>IF(BC32&lt;0,0.01,BC32/Conversions!$B$3)</f>
        <v>10.174418604651162</v>
      </c>
    </row>
    <row r="33" spans="1:119">
      <c r="A33" s="21" t="s">
        <v>61</v>
      </c>
      <c r="B33" s="21" t="s">
        <v>21</v>
      </c>
      <c r="C33" s="20">
        <v>3807.4402407566636</v>
      </c>
      <c r="D33" s="20">
        <v>3933.6956147893375</v>
      </c>
      <c r="E33" s="20">
        <v>3944.2269991401549</v>
      </c>
      <c r="F33" s="20">
        <v>3958.650902837489</v>
      </c>
      <c r="G33" s="20">
        <v>3978.0077386070511</v>
      </c>
      <c r="H33" s="20">
        <v>4001.8521066208082</v>
      </c>
      <c r="I33" s="20">
        <v>4029.6509028374894</v>
      </c>
      <c r="J33" s="20">
        <v>4059.5288048151333</v>
      </c>
      <c r="K33" s="20">
        <v>4092.516766981943</v>
      </c>
      <c r="L33" s="20">
        <v>4125.5090283748923</v>
      </c>
      <c r="M33" s="20">
        <v>4158.5700773860699</v>
      </c>
      <c r="N33" s="20">
        <v>4191.8503869303522</v>
      </c>
      <c r="O33" s="20">
        <v>4223.4058469475494</v>
      </c>
      <c r="P33" s="20">
        <v>4253.4058469475494</v>
      </c>
      <c r="Q33" s="20">
        <v>4281.9613069647467</v>
      </c>
      <c r="R33" s="20">
        <v>4309.2476354256232</v>
      </c>
      <c r="S33" s="20">
        <v>4335.4221840068794</v>
      </c>
      <c r="T33" s="20">
        <v>4360.5803955288047</v>
      </c>
      <c r="U33" s="20">
        <v>4385.4393809114363</v>
      </c>
      <c r="V33" s="20">
        <v>4410.2674118658651</v>
      </c>
      <c r="W33" s="20">
        <v>4435.2570937231303</v>
      </c>
      <c r="X33" s="20">
        <v>4460.3938091143591</v>
      </c>
      <c r="Y33" s="20">
        <v>4485.6380051590713</v>
      </c>
      <c r="Z33" s="20">
        <v>4511.0765262252798</v>
      </c>
      <c r="AA33" s="20">
        <v>4536.8598452278593</v>
      </c>
      <c r="AB33" s="20">
        <v>4563.0000000000009</v>
      </c>
      <c r="AD33" s="19">
        <v>937.37800000000004</v>
      </c>
      <c r="AE33" s="19">
        <v>937.37800000000004</v>
      </c>
      <c r="AF33" s="19">
        <v>937.37800000000004</v>
      </c>
      <c r="AG33" s="19">
        <v>937.37800000000004</v>
      </c>
      <c r="AH33" s="19">
        <v>937.37800000000004</v>
      </c>
      <c r="AI33" s="19">
        <v>937.37800000000004</v>
      </c>
      <c r="AJ33" s="19">
        <v>937.37800000000004</v>
      </c>
      <c r="AK33" s="19">
        <v>937.37800000000004</v>
      </c>
      <c r="AL33" s="19">
        <v>937.37800000000004</v>
      </c>
      <c r="AM33" s="19">
        <v>937.37800000000004</v>
      </c>
      <c r="AN33" s="19">
        <v>937.37800000000004</v>
      </c>
      <c r="AO33" s="19">
        <v>937.37800000000004</v>
      </c>
      <c r="AP33" s="19">
        <v>937.37800000000004</v>
      </c>
      <c r="AQ33" s="19">
        <v>937.37800000000004</v>
      </c>
      <c r="AR33" s="19">
        <v>937.37800000000004</v>
      </c>
      <c r="AS33" s="19">
        <v>937.37800000000004</v>
      </c>
      <c r="AT33" s="19">
        <v>937.37800000000004</v>
      </c>
      <c r="AU33" s="19">
        <v>937.37800000000004</v>
      </c>
      <c r="AV33" s="19">
        <v>937.37800000000004</v>
      </c>
      <c r="AW33" s="19">
        <v>937.37800000000004</v>
      </c>
      <c r="AX33" s="19">
        <v>937.37800000000004</v>
      </c>
      <c r="AY33" s="19">
        <v>937.37800000000004</v>
      </c>
      <c r="AZ33" s="19">
        <v>937.37800000000004</v>
      </c>
      <c r="BA33" s="19">
        <v>937.37800000000004</v>
      </c>
      <c r="BB33" s="19">
        <v>937.37800000000004</v>
      </c>
      <c r="BC33" s="19">
        <v>937.37800000000004</v>
      </c>
      <c r="BD33" s="27"/>
      <c r="BE33" s="11">
        <v>2</v>
      </c>
      <c r="BG33" s="11" t="str">
        <f>"MINBIORVO"&amp;BE33</f>
        <v>MINBIORVO2</v>
      </c>
      <c r="BH33" s="11" t="str">
        <f t="shared" si="8"/>
        <v>RVO - Me</v>
      </c>
      <c r="BI33" s="11" t="s">
        <v>5</v>
      </c>
      <c r="BJ33" s="11" t="s">
        <v>8</v>
      </c>
      <c r="BK33" s="11" t="s">
        <v>1</v>
      </c>
      <c r="BL33" s="57">
        <f>E33/1000*Conversions!$B$2</f>
        <v>0.16513689600000003</v>
      </c>
      <c r="BM33" s="57">
        <f>F33/1000*Conversions!$B$2</f>
        <v>0.165740796</v>
      </c>
      <c r="BN33" s="57">
        <f>G33/1000*Conversions!$B$2</f>
        <v>0.16655122800000002</v>
      </c>
      <c r="BO33" s="57">
        <f>H33/1000*Conversions!$B$2</f>
        <v>0.16754954400000002</v>
      </c>
      <c r="BP33" s="57">
        <f>I33/1000*Conversions!$B$2</f>
        <v>0.16871342400000003</v>
      </c>
      <c r="BQ33" s="57">
        <f>J33/1000*Conversions!$B$2</f>
        <v>0.16996435199999999</v>
      </c>
      <c r="BR33" s="57">
        <f>K33/1000*Conversions!$B$2</f>
        <v>0.17134549199999999</v>
      </c>
      <c r="BS33" s="57">
        <f>L33/1000*Conversions!$B$2</f>
        <v>0.17272681199999998</v>
      </c>
      <c r="BT33" s="57">
        <f>M33/1000*Conversions!$B$2</f>
        <v>0.17411101199999998</v>
      </c>
      <c r="BU33" s="57">
        <f>N33/1000*Conversions!$B$2</f>
        <v>0.17550439200000001</v>
      </c>
      <c r="BV33" s="57">
        <f>O33/1000*Conversions!$B$2</f>
        <v>0.17682555599999999</v>
      </c>
      <c r="BW33" s="57">
        <f>P33/1000*Conversions!$B$2</f>
        <v>0.17808159600000001</v>
      </c>
      <c r="BX33" s="57">
        <f>Q33/1000*Conversions!$B$2</f>
        <v>0.17927715600000002</v>
      </c>
      <c r="BY33" s="57">
        <f>R33/1000*Conversions!$B$2</f>
        <v>0.18041958</v>
      </c>
      <c r="BZ33" s="57">
        <f>S33/1000*Conversions!$B$2</f>
        <v>0.18151545600000005</v>
      </c>
      <c r="CA33" s="57">
        <f>T33/1000*Conversions!$B$2</f>
        <v>0.18256878000000001</v>
      </c>
      <c r="CB33" s="57">
        <f>U33/1000*Conversions!$B$2</f>
        <v>0.18360957600000002</v>
      </c>
      <c r="CC33" s="57">
        <f>V33/1000*Conversions!$B$2</f>
        <v>0.18464907600000005</v>
      </c>
      <c r="CD33" s="57">
        <f>W33/1000*Conversions!$B$2</f>
        <v>0.18569534400000004</v>
      </c>
      <c r="CE33" s="57">
        <f>X33/1000*Conversions!$B$2</f>
        <v>0.18674776800000001</v>
      </c>
      <c r="CF33" s="57">
        <f>Y33/1000*Conversions!$B$2</f>
        <v>0.187804692</v>
      </c>
      <c r="CG33" s="57">
        <f>Z33/1000*Conversions!$B$2</f>
        <v>0.188869752</v>
      </c>
      <c r="CH33" s="57">
        <f>AA33/1000*Conversions!$B$2</f>
        <v>0.18994924800000001</v>
      </c>
      <c r="CI33" s="57">
        <f>AB33/1000*Conversions!$B$2</f>
        <v>0.19104368400000005</v>
      </c>
      <c r="CJ33" s="64">
        <f>TREND(BL33:CI33,$BL$5:$CI$5,$CJ$5)</f>
        <v>0.20912996939478257</v>
      </c>
      <c r="CL33" s="11" t="str">
        <f t="shared" si="5"/>
        <v>MINBIORVO2</v>
      </c>
      <c r="CM33" s="11" t="str">
        <f t="shared" si="6"/>
        <v>RVO - Me</v>
      </c>
      <c r="CN33" t="s">
        <v>6</v>
      </c>
      <c r="CO33" t="s">
        <v>128</v>
      </c>
      <c r="CP33" s="11" t="str">
        <f t="shared" si="7"/>
        <v>BIORPS</v>
      </c>
      <c r="CQ33" s="11" t="s">
        <v>103</v>
      </c>
      <c r="CR33" s="57">
        <f>IF(AF33&lt;0,0.01,AF33/Conversions!$B$3)</f>
        <v>22.388888888888889</v>
      </c>
      <c r="CS33" s="57">
        <f>IF(AG33&lt;0,0.01,AG33/Conversions!$B$3)</f>
        <v>22.388888888888889</v>
      </c>
      <c r="CT33" s="57">
        <f>IF(AH33&lt;0,0.01,AH33/Conversions!$B$3)</f>
        <v>22.388888888888889</v>
      </c>
      <c r="CU33" s="57">
        <f>IF(AI33&lt;0,0.01,AI33/Conversions!$B$3)</f>
        <v>22.388888888888889</v>
      </c>
      <c r="CV33" s="57">
        <f>IF(AJ33&lt;0,0.01,AJ33/Conversions!$B$3)</f>
        <v>22.388888888888889</v>
      </c>
      <c r="CW33" s="57">
        <f>IF(AK33&lt;0,0.01,AK33/Conversions!$B$3)</f>
        <v>22.388888888888889</v>
      </c>
      <c r="CX33" s="57">
        <f>IF(AL33&lt;0,0.01,AL33/Conversions!$B$3)</f>
        <v>22.388888888888889</v>
      </c>
      <c r="CY33" s="57">
        <f>IF(AM33&lt;0,0.01,AM33/Conversions!$B$3)</f>
        <v>22.388888888888889</v>
      </c>
      <c r="CZ33" s="57">
        <f>IF(AN33&lt;0,0.01,AN33/Conversions!$B$3)</f>
        <v>22.388888888888889</v>
      </c>
      <c r="DA33" s="57">
        <f>IF(AO33&lt;0,0.01,AO33/Conversions!$B$3)</f>
        <v>22.388888888888889</v>
      </c>
      <c r="DB33" s="57">
        <f>IF(AP33&lt;0,0.01,AP33/Conversions!$B$3)</f>
        <v>22.388888888888889</v>
      </c>
      <c r="DC33" s="57">
        <f>IF(AQ33&lt;0,0.01,AQ33/Conversions!$B$3)</f>
        <v>22.388888888888889</v>
      </c>
      <c r="DD33" s="57">
        <f>IF(AR33&lt;0,0.01,AR33/Conversions!$B$3)</f>
        <v>22.388888888888889</v>
      </c>
      <c r="DE33" s="57">
        <f>IF(AS33&lt;0,0.01,AS33/Conversions!$B$3)</f>
        <v>22.388888888888889</v>
      </c>
      <c r="DF33" s="57">
        <f>IF(AT33&lt;0,0.01,AT33/Conversions!$B$3)</f>
        <v>22.388888888888889</v>
      </c>
      <c r="DG33" s="57">
        <f>IF(AU33&lt;0,0.01,AU33/Conversions!$B$3)</f>
        <v>22.388888888888889</v>
      </c>
      <c r="DH33" s="57">
        <f>IF(AV33&lt;0,0.01,AV33/Conversions!$B$3)</f>
        <v>22.388888888888889</v>
      </c>
      <c r="DI33" s="57">
        <f>IF(AW33&lt;0,0.01,AW33/Conversions!$B$3)</f>
        <v>22.388888888888889</v>
      </c>
      <c r="DJ33" s="57">
        <f>IF(AX33&lt;0,0.01,AX33/Conversions!$B$3)</f>
        <v>22.388888888888889</v>
      </c>
      <c r="DK33" s="57">
        <f>IF(AY33&lt;0,0.01,AY33/Conversions!$B$3)</f>
        <v>22.388888888888889</v>
      </c>
      <c r="DL33" s="57">
        <f>IF(AZ33&lt;0,0.01,AZ33/Conversions!$B$3)</f>
        <v>22.388888888888889</v>
      </c>
      <c r="DM33" s="57">
        <f>IF(BA33&lt;0,0.01,BA33/Conversions!$B$3)</f>
        <v>22.388888888888889</v>
      </c>
      <c r="DN33" s="57">
        <f>IF(BB33&lt;0,0.01,BB33/Conversions!$B$3)</f>
        <v>22.388888888888889</v>
      </c>
      <c r="DO33" s="57">
        <f>IF(BC33&lt;0,0.01,BC33/Conversions!$B$3)</f>
        <v>22.388888888888889</v>
      </c>
    </row>
    <row r="34" spans="1:119">
      <c r="A34" s="21" t="s">
        <v>62</v>
      </c>
      <c r="B34" s="21" t="s">
        <v>39</v>
      </c>
      <c r="C34" s="20">
        <v>19877.584401730022</v>
      </c>
      <c r="D34" s="20">
        <v>33297.20361937087</v>
      </c>
      <c r="E34" s="20">
        <v>42294.059645239271</v>
      </c>
      <c r="F34" s="20">
        <v>26696.007488193129</v>
      </c>
      <c r="G34" s="20">
        <v>31695.821123024885</v>
      </c>
      <c r="H34" s="20">
        <v>30429.330355989376</v>
      </c>
      <c r="I34" s="20">
        <v>32820.417374988399</v>
      </c>
      <c r="J34" s="20">
        <v>40315.013851697309</v>
      </c>
      <c r="K34" s="20">
        <v>43824.728582587202</v>
      </c>
      <c r="L34" s="20">
        <v>47379.790964329164</v>
      </c>
      <c r="M34" s="20">
        <v>50770.404721138133</v>
      </c>
      <c r="N34" s="20">
        <v>53711.995117549639</v>
      </c>
      <c r="O34" s="20">
        <v>56160.050577085509</v>
      </c>
      <c r="P34" s="20">
        <v>58363.991645083879</v>
      </c>
      <c r="Q34" s="20">
        <v>60692.773688935791</v>
      </c>
      <c r="R34" s="20">
        <v>61828.864994887706</v>
      </c>
      <c r="S34" s="20">
        <v>60650.339062160638</v>
      </c>
      <c r="T34" s="20">
        <v>62181.707279342976</v>
      </c>
      <c r="U34" s="20">
        <v>63899.316050953326</v>
      </c>
      <c r="V34" s="20">
        <v>65761.300961056389</v>
      </c>
      <c r="W34" s="20">
        <v>67731.080492862195</v>
      </c>
      <c r="X34" s="20">
        <v>69770.363329893866</v>
      </c>
      <c r="Y34" s="20">
        <v>71851.708075163304</v>
      </c>
      <c r="Z34" s="20">
        <v>73938.39954663525</v>
      </c>
      <c r="AA34" s="20">
        <v>76009.557152348687</v>
      </c>
      <c r="AB34" s="20">
        <v>78125.135334529754</v>
      </c>
      <c r="AD34" s="19">
        <v>177.39401048184666</v>
      </c>
      <c r="AE34" s="19">
        <v>177.39401048184666</v>
      </c>
      <c r="AF34" s="19">
        <v>177.39401048184664</v>
      </c>
      <c r="AG34" s="19">
        <v>177.39401048184664</v>
      </c>
      <c r="AH34" s="19">
        <v>177.39401048184666</v>
      </c>
      <c r="AI34" s="19">
        <v>177.39401048184666</v>
      </c>
      <c r="AJ34" s="19">
        <v>177.39401048184664</v>
      </c>
      <c r="AK34" s="19">
        <v>177.39401048184664</v>
      </c>
      <c r="AL34" s="19">
        <v>177.39401048184664</v>
      </c>
      <c r="AM34" s="19">
        <v>177.39401048184666</v>
      </c>
      <c r="AN34" s="19">
        <v>177.39401048184666</v>
      </c>
      <c r="AO34" s="19">
        <v>177.39401048184664</v>
      </c>
      <c r="AP34" s="19">
        <v>177.39401048184664</v>
      </c>
      <c r="AQ34" s="19">
        <v>177.39401048184666</v>
      </c>
      <c r="AR34" s="19">
        <v>177.39401048184664</v>
      </c>
      <c r="AS34" s="19">
        <v>177.39401048184666</v>
      </c>
      <c r="AT34" s="19">
        <v>177.39401048184664</v>
      </c>
      <c r="AU34" s="19">
        <v>177.39401048184664</v>
      </c>
      <c r="AV34" s="19">
        <v>177.39401048184664</v>
      </c>
      <c r="AW34" s="19">
        <v>177.39401048184664</v>
      </c>
      <c r="AX34" s="19">
        <v>177.39401048184664</v>
      </c>
      <c r="AY34" s="19">
        <v>177.39401048184664</v>
      </c>
      <c r="AZ34" s="19">
        <v>177.39401048184664</v>
      </c>
      <c r="BA34" s="19">
        <v>177.39401048184664</v>
      </c>
      <c r="BB34" s="19">
        <v>177.39401048184664</v>
      </c>
      <c r="BC34" s="19">
        <v>177.39401048184664</v>
      </c>
      <c r="BD34" s="27"/>
      <c r="BE34" s="11">
        <v>2</v>
      </c>
      <c r="BG34" s="11" t="str">
        <f>"MINBIOAGRW1"&amp;BE34</f>
        <v>MINBIOAGRW12</v>
      </c>
      <c r="BH34" s="11" t="str">
        <f t="shared" si="8"/>
        <v>Straw - Me</v>
      </c>
      <c r="BI34" s="11" t="s">
        <v>5</v>
      </c>
      <c r="BJ34" s="11" t="s">
        <v>7</v>
      </c>
      <c r="BK34" s="11" t="s">
        <v>1</v>
      </c>
      <c r="BL34" s="57">
        <f>E34/1000*Conversions!$B$2</f>
        <v>1.770767689226878</v>
      </c>
      <c r="BM34" s="57">
        <f>F34/1000*Conversions!$B$2</f>
        <v>1.1177084415156699</v>
      </c>
      <c r="BN34" s="57">
        <f>G34/1000*Conversions!$B$2</f>
        <v>1.3270406387788061</v>
      </c>
      <c r="BO34" s="57">
        <f>H34/1000*Conversions!$B$2</f>
        <v>1.2740152033445633</v>
      </c>
      <c r="BP34" s="57">
        <f>I34/1000*Conversions!$B$2</f>
        <v>1.3741252346560144</v>
      </c>
      <c r="BQ34" s="57">
        <f>J34/1000*Conversions!$B$2</f>
        <v>1.6879089999428629</v>
      </c>
      <c r="BR34" s="57">
        <f>K34/1000*Conversions!$B$2</f>
        <v>1.8348537362957613</v>
      </c>
      <c r="BS34" s="57">
        <f>L34/1000*Conversions!$B$2</f>
        <v>1.9836970880945337</v>
      </c>
      <c r="BT34" s="57">
        <f>M34/1000*Conversions!$B$2</f>
        <v>2.1256553048646114</v>
      </c>
      <c r="BU34" s="57">
        <f>N34/1000*Conversions!$B$2</f>
        <v>2.2488138115815683</v>
      </c>
      <c r="BV34" s="57">
        <f>O34/1000*Conversions!$B$2</f>
        <v>2.3513089975614161</v>
      </c>
      <c r="BW34" s="57">
        <f>P34/1000*Conversions!$B$2</f>
        <v>2.4435836021963722</v>
      </c>
      <c r="BX34" s="57">
        <f>Q34/1000*Conversions!$B$2</f>
        <v>2.5410850488083638</v>
      </c>
      <c r="BY34" s="57">
        <f>R34/1000*Conversions!$B$2</f>
        <v>2.5886509196059588</v>
      </c>
      <c r="BZ34" s="57">
        <f>S34/1000*Conversions!$B$2</f>
        <v>2.5393083958545417</v>
      </c>
      <c r="CA34" s="57">
        <f>T34/1000*Conversions!$B$2</f>
        <v>2.6034237203715316</v>
      </c>
      <c r="CB34" s="57">
        <f>U34/1000*Conversions!$B$2</f>
        <v>2.6753365644213138</v>
      </c>
      <c r="CC34" s="57">
        <f>V34/1000*Conversions!$B$2</f>
        <v>2.7532941486375093</v>
      </c>
      <c r="CD34" s="57">
        <f>W34/1000*Conversions!$B$2</f>
        <v>2.8357648780751545</v>
      </c>
      <c r="CE34" s="57">
        <f>X34/1000*Conversions!$B$2</f>
        <v>2.9211455718959964</v>
      </c>
      <c r="CF34" s="57">
        <f>Y34/1000*Conversions!$B$2</f>
        <v>3.0082873136909374</v>
      </c>
      <c r="CG34" s="57">
        <f>Z34/1000*Conversions!$B$2</f>
        <v>3.095652912218525</v>
      </c>
      <c r="CH34" s="57">
        <f>AA34/1000*Conversions!$B$2</f>
        <v>3.1823681388545353</v>
      </c>
      <c r="CI34" s="57">
        <f>AB34/1000*Conversions!$B$2</f>
        <v>3.2709431661860919</v>
      </c>
      <c r="CJ34" s="64">
        <f>TREND(BT34:CI34,$BT$5:$CI$5,$CJ$5)</f>
        <v>4.2606548535687239</v>
      </c>
      <c r="CL34" s="11" t="str">
        <f t="shared" si="5"/>
        <v>MINBIOAGRW12</v>
      </c>
      <c r="CM34" s="11" t="str">
        <f t="shared" si="6"/>
        <v>Straw - Me</v>
      </c>
      <c r="CN34" t="s">
        <v>6</v>
      </c>
      <c r="CO34" t="s">
        <v>128</v>
      </c>
      <c r="CP34" s="11" t="str">
        <f t="shared" si="7"/>
        <v>BIOWOO</v>
      </c>
      <c r="CQ34" s="11" t="s">
        <v>103</v>
      </c>
      <c r="CR34" s="57">
        <f>IF(AF34&lt;0,0.01,AF34/Conversions!$B$3)</f>
        <v>4.2369831489884069</v>
      </c>
      <c r="CS34" s="57">
        <f>IF(AG34&lt;0,0.01,AG34/Conversions!$B$3)</f>
        <v>4.2369831489884069</v>
      </c>
      <c r="CT34" s="57">
        <f>IF(AH34&lt;0,0.01,AH34/Conversions!$B$3)</f>
        <v>4.2369831489884078</v>
      </c>
      <c r="CU34" s="57">
        <f>IF(AI34&lt;0,0.01,AI34/Conversions!$B$3)</f>
        <v>4.2369831489884078</v>
      </c>
      <c r="CV34" s="57">
        <f>IF(AJ34&lt;0,0.01,AJ34/Conversions!$B$3)</f>
        <v>4.2369831489884069</v>
      </c>
      <c r="CW34" s="57">
        <f>IF(AK34&lt;0,0.01,AK34/Conversions!$B$3)</f>
        <v>4.2369831489884069</v>
      </c>
      <c r="CX34" s="57">
        <f>IF(AL34&lt;0,0.01,AL34/Conversions!$B$3)</f>
        <v>4.2369831489884069</v>
      </c>
      <c r="CY34" s="57">
        <f>IF(AM34&lt;0,0.01,AM34/Conversions!$B$3)</f>
        <v>4.2369831489884078</v>
      </c>
      <c r="CZ34" s="57">
        <f>IF(AN34&lt;0,0.01,AN34/Conversions!$B$3)</f>
        <v>4.2369831489884078</v>
      </c>
      <c r="DA34" s="57">
        <f>IF(AO34&lt;0,0.01,AO34/Conversions!$B$3)</f>
        <v>4.2369831489884069</v>
      </c>
      <c r="DB34" s="57">
        <f>IF(AP34&lt;0,0.01,AP34/Conversions!$B$3)</f>
        <v>4.2369831489884069</v>
      </c>
      <c r="DC34" s="57">
        <f>IF(AQ34&lt;0,0.01,AQ34/Conversions!$B$3)</f>
        <v>4.2369831489884078</v>
      </c>
      <c r="DD34" s="57">
        <f>IF(AR34&lt;0,0.01,AR34/Conversions!$B$3)</f>
        <v>4.2369831489884069</v>
      </c>
      <c r="DE34" s="57">
        <f>IF(AS34&lt;0,0.01,AS34/Conversions!$B$3)</f>
        <v>4.2369831489884078</v>
      </c>
      <c r="DF34" s="57">
        <f>IF(AT34&lt;0,0.01,AT34/Conversions!$B$3)</f>
        <v>4.2369831489884069</v>
      </c>
      <c r="DG34" s="57">
        <f>IF(AU34&lt;0,0.01,AU34/Conversions!$B$3)</f>
        <v>4.2369831489884069</v>
      </c>
      <c r="DH34" s="57">
        <f>IF(AV34&lt;0,0.01,AV34/Conversions!$B$3)</f>
        <v>4.2369831489884069</v>
      </c>
      <c r="DI34" s="57">
        <f>IF(AW34&lt;0,0.01,AW34/Conversions!$B$3)</f>
        <v>4.2369831489884069</v>
      </c>
      <c r="DJ34" s="57">
        <f>IF(AX34&lt;0,0.01,AX34/Conversions!$B$3)</f>
        <v>4.2369831489884069</v>
      </c>
      <c r="DK34" s="57">
        <f>IF(AY34&lt;0,0.01,AY34/Conversions!$B$3)</f>
        <v>4.2369831489884069</v>
      </c>
      <c r="DL34" s="57">
        <f>IF(AZ34&lt;0,0.01,AZ34/Conversions!$B$3)</f>
        <v>4.2369831489884069</v>
      </c>
      <c r="DM34" s="57">
        <f>IF(BA34&lt;0,0.01,BA34/Conversions!$B$3)</f>
        <v>4.2369831489884069</v>
      </c>
      <c r="DN34" s="57">
        <f>IF(BB34&lt;0,0.01,BB34/Conversions!$B$3)</f>
        <v>4.2369831489884069</v>
      </c>
      <c r="DO34" s="57">
        <f>IF(BC34&lt;0,0.01,BC34/Conversions!$B$3)</f>
        <v>4.2369831489884069</v>
      </c>
    </row>
    <row r="35" spans="1:119">
      <c r="A35" s="21" t="s">
        <v>63</v>
      </c>
      <c r="B35" s="21" t="s">
        <v>41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1615.6006114285672</v>
      </c>
      <c r="K35" s="20">
        <v>3291.1137257255205</v>
      </c>
      <c r="L35" s="20">
        <v>5058.4012716015541</v>
      </c>
      <c r="M35" s="20">
        <v>6924.1237450667049</v>
      </c>
      <c r="N35" s="20">
        <v>8859.4839361593913</v>
      </c>
      <c r="O35" s="20">
        <v>19264.568458475518</v>
      </c>
      <c r="P35" s="20">
        <v>17813.904393877423</v>
      </c>
      <c r="Q35" s="20">
        <v>19897.407379741773</v>
      </c>
      <c r="R35" s="20">
        <v>20155.757484396399</v>
      </c>
      <c r="S35" s="20">
        <v>20377.213507383214</v>
      </c>
      <c r="T35" s="20">
        <v>20560.200624415069</v>
      </c>
      <c r="U35" s="20">
        <v>20709.089763158354</v>
      </c>
      <c r="V35" s="20">
        <v>20829.760010686336</v>
      </c>
      <c r="W35" s="20">
        <v>20926.350271482574</v>
      </c>
      <c r="X35" s="20">
        <v>21001.434044484267</v>
      </c>
      <c r="Y35" s="20">
        <v>21052.906144257231</v>
      </c>
      <c r="Z35" s="20">
        <v>21085.137618069995</v>
      </c>
      <c r="AA35" s="20">
        <v>21105.503426864281</v>
      </c>
      <c r="AB35" s="20">
        <v>21113.317776072428</v>
      </c>
      <c r="AD35" s="19">
        <v>182.68771444799927</v>
      </c>
      <c r="AE35" s="19">
        <v>182.68771444799924</v>
      </c>
      <c r="AF35" s="19">
        <v>182.6877144479993</v>
      </c>
      <c r="AG35" s="19">
        <v>182.68771444799933</v>
      </c>
      <c r="AH35" s="19">
        <v>182.6877144479993</v>
      </c>
      <c r="AI35" s="19">
        <v>182.68771444799924</v>
      </c>
      <c r="AJ35" s="19">
        <v>182.68771444799927</v>
      </c>
      <c r="AK35" s="19">
        <v>182.68771444799927</v>
      </c>
      <c r="AL35" s="19">
        <v>182.68771444799924</v>
      </c>
      <c r="AM35" s="19">
        <v>182.68771444799924</v>
      </c>
      <c r="AN35" s="19">
        <v>182.68771444799924</v>
      </c>
      <c r="AO35" s="19">
        <v>182.68771444799927</v>
      </c>
      <c r="AP35" s="19">
        <v>182.68771444799927</v>
      </c>
      <c r="AQ35" s="19">
        <v>207.38579537504759</v>
      </c>
      <c r="AR35" s="19">
        <v>182.68771444799927</v>
      </c>
      <c r="AS35" s="19">
        <v>182.68771444799924</v>
      </c>
      <c r="AT35" s="19">
        <v>182.68771444799924</v>
      </c>
      <c r="AU35" s="19">
        <v>182.6877144479993</v>
      </c>
      <c r="AV35" s="19">
        <v>182.68771444799927</v>
      </c>
      <c r="AW35" s="19">
        <v>182.68771444799924</v>
      </c>
      <c r="AX35" s="19">
        <v>182.68771444799924</v>
      </c>
      <c r="AY35" s="19">
        <v>182.68771444799927</v>
      </c>
      <c r="AZ35" s="19">
        <v>182.68771444799924</v>
      </c>
      <c r="BA35" s="19">
        <v>182.68771444799924</v>
      </c>
      <c r="BB35" s="19">
        <v>182.68771444799927</v>
      </c>
      <c r="BC35" s="19">
        <v>182.68771444799921</v>
      </c>
      <c r="BD35" s="27"/>
      <c r="BE35" s="11">
        <v>2</v>
      </c>
      <c r="BG35" s="11" t="str">
        <f>"MINBIOAGRW2"&amp;BE35</f>
        <v>MINBIOAGRW22</v>
      </c>
      <c r="BH35" s="11" t="str">
        <f t="shared" si="8"/>
        <v>Cattle waste - Me</v>
      </c>
      <c r="BI35" s="11" t="s">
        <v>5</v>
      </c>
      <c r="BJ35" s="11" t="s">
        <v>11</v>
      </c>
      <c r="BK35" s="11" t="s">
        <v>1</v>
      </c>
      <c r="BL35" s="57">
        <f>E35/1000*Conversions!$B$2</f>
        <v>0</v>
      </c>
      <c r="BM35" s="57">
        <f>F35/1000*Conversions!$B$2</f>
        <v>0</v>
      </c>
      <c r="BN35" s="57">
        <f>G35/1000*Conversions!$B$2</f>
        <v>0</v>
      </c>
      <c r="BO35" s="57">
        <f>H35/1000*Conversions!$B$2</f>
        <v>0</v>
      </c>
      <c r="BP35" s="57">
        <f>I35/1000*Conversions!$B$2</f>
        <v>0</v>
      </c>
      <c r="BQ35" s="57">
        <f>J35/1000*Conversions!$B$2</f>
        <v>6.7641966399291265E-2</v>
      </c>
      <c r="BR35" s="57">
        <f>K35/1000*Conversions!$B$2</f>
        <v>0.13779234946867608</v>
      </c>
      <c r="BS35" s="57">
        <f>L35/1000*Conversions!$B$2</f>
        <v>0.2117851444394139</v>
      </c>
      <c r="BT35" s="57">
        <f>M35/1000*Conversions!$B$2</f>
        <v>0.28989921295845283</v>
      </c>
      <c r="BU35" s="57">
        <f>N35/1000*Conversions!$B$2</f>
        <v>0.3709288734391214</v>
      </c>
      <c r="BV35" s="57">
        <f>O35/1000*Conversions!$B$2</f>
        <v>0.80656895221945313</v>
      </c>
      <c r="BW35" s="57">
        <f>P35/1000*Conversions!$B$2</f>
        <v>0.7458325491628599</v>
      </c>
      <c r="BX35" s="57">
        <f>Q35/1000*Conversions!$B$2</f>
        <v>0.83306465217502856</v>
      </c>
      <c r="BY35" s="57">
        <f>R35/1000*Conversions!$B$2</f>
        <v>0.84388125435670847</v>
      </c>
      <c r="BZ35" s="57">
        <f>S35/1000*Conversions!$B$2</f>
        <v>0.85315317512712041</v>
      </c>
      <c r="CA35" s="57">
        <f>T35/1000*Conversions!$B$2</f>
        <v>0.86081447974301006</v>
      </c>
      <c r="CB35" s="57">
        <f>U35/1000*Conversions!$B$2</f>
        <v>0.867048170203914</v>
      </c>
      <c r="CC35" s="57">
        <f>V35/1000*Conversions!$B$2</f>
        <v>0.87210039212741552</v>
      </c>
      <c r="CD35" s="57">
        <f>W35/1000*Conversions!$B$2</f>
        <v>0.87614443316643242</v>
      </c>
      <c r="CE35" s="57">
        <f>X35/1000*Conversions!$B$2</f>
        <v>0.8792880405744673</v>
      </c>
      <c r="CF35" s="57">
        <f>Y35/1000*Conversions!$B$2</f>
        <v>0.88144307444776182</v>
      </c>
      <c r="CG35" s="57">
        <f>Z35/1000*Conversions!$B$2</f>
        <v>0.88279254179335465</v>
      </c>
      <c r="CH35" s="57">
        <f>AA35/1000*Conversions!$B$2</f>
        <v>0.88364521747595381</v>
      </c>
      <c r="CI35" s="57">
        <f>AB35/1000*Conversions!$B$2</f>
        <v>0.8839723886486005</v>
      </c>
      <c r="CJ35" s="64">
        <f>TREND(CD35:CI35,$CD$5:$CI$5,$CJ$5)</f>
        <v>0.90799467041487469</v>
      </c>
      <c r="CL35" s="11" t="str">
        <f t="shared" si="5"/>
        <v>MINBIOAGRW22</v>
      </c>
      <c r="CM35" s="11" t="str">
        <f t="shared" si="6"/>
        <v>Cattle waste - Me</v>
      </c>
      <c r="CN35" t="s">
        <v>6</v>
      </c>
      <c r="CO35" t="s">
        <v>128</v>
      </c>
      <c r="CP35" s="11" t="str">
        <f t="shared" si="7"/>
        <v>BIOSLU</v>
      </c>
      <c r="CQ35" s="11" t="s">
        <v>103</v>
      </c>
      <c r="CR35" s="57">
        <f>IF(AF35&lt;0,0.01,AF35/Conversions!$B$3)</f>
        <v>4.3634210960160331</v>
      </c>
      <c r="CS35" s="57">
        <f>IF(AG35&lt;0,0.01,AG35/Conversions!$B$3)</f>
        <v>4.363421096016034</v>
      </c>
      <c r="CT35" s="57">
        <f>IF(AH35&lt;0,0.01,AH35/Conversions!$B$3)</f>
        <v>4.3634210960160331</v>
      </c>
      <c r="CU35" s="57">
        <f>IF(AI35&lt;0,0.01,AI35/Conversions!$B$3)</f>
        <v>4.3634210960160322</v>
      </c>
      <c r="CV35" s="57">
        <f>IF(AJ35&lt;0,0.01,AJ35/Conversions!$B$3)</f>
        <v>4.3634210960160331</v>
      </c>
      <c r="CW35" s="57">
        <f>IF(AK35&lt;0,0.01,AK35/Conversions!$B$3)</f>
        <v>4.3634210960160331</v>
      </c>
      <c r="CX35" s="57">
        <f>IF(AL35&lt;0,0.01,AL35/Conversions!$B$3)</f>
        <v>4.3634210960160322</v>
      </c>
      <c r="CY35" s="57">
        <f>IF(AM35&lt;0,0.01,AM35/Conversions!$B$3)</f>
        <v>4.3634210960160322</v>
      </c>
      <c r="CZ35" s="57">
        <f>IF(AN35&lt;0,0.01,AN35/Conversions!$B$3)</f>
        <v>4.3634210960160322</v>
      </c>
      <c r="DA35" s="57">
        <f>IF(AO35&lt;0,0.01,AO35/Conversions!$B$3)</f>
        <v>4.3634210960160331</v>
      </c>
      <c r="DB35" s="57">
        <f>IF(AP35&lt;0,0.01,AP35/Conversions!$B$3)</f>
        <v>4.3634210960160331</v>
      </c>
      <c r="DC35" s="57">
        <f>IF(AQ35&lt;0,0.01,AQ35/Conversions!$B$3)</f>
        <v>4.9533246244159637</v>
      </c>
      <c r="DD35" s="57">
        <f>IF(AR35&lt;0,0.01,AR35/Conversions!$B$3)</f>
        <v>4.3634210960160331</v>
      </c>
      <c r="DE35" s="57">
        <f>IF(AS35&lt;0,0.01,AS35/Conversions!$B$3)</f>
        <v>4.3634210960160322</v>
      </c>
      <c r="DF35" s="57">
        <f>IF(AT35&lt;0,0.01,AT35/Conversions!$B$3)</f>
        <v>4.3634210960160322</v>
      </c>
      <c r="DG35" s="57">
        <f>IF(AU35&lt;0,0.01,AU35/Conversions!$B$3)</f>
        <v>4.3634210960160331</v>
      </c>
      <c r="DH35" s="57">
        <f>IF(AV35&lt;0,0.01,AV35/Conversions!$B$3)</f>
        <v>4.3634210960160331</v>
      </c>
      <c r="DI35" s="57">
        <f>IF(AW35&lt;0,0.01,AW35/Conversions!$B$3)</f>
        <v>4.3634210960160322</v>
      </c>
      <c r="DJ35" s="57">
        <f>IF(AX35&lt;0,0.01,AX35/Conversions!$B$3)</f>
        <v>4.3634210960160322</v>
      </c>
      <c r="DK35" s="57">
        <f>IF(AY35&lt;0,0.01,AY35/Conversions!$B$3)</f>
        <v>4.3634210960160331</v>
      </c>
      <c r="DL35" s="57">
        <f>IF(AZ35&lt;0,0.01,AZ35/Conversions!$B$3)</f>
        <v>4.3634210960160322</v>
      </c>
      <c r="DM35" s="57">
        <f>IF(BA35&lt;0,0.01,BA35/Conversions!$B$3)</f>
        <v>4.3634210960160322</v>
      </c>
      <c r="DN35" s="57">
        <f>IF(BB35&lt;0,0.01,BB35/Conversions!$B$3)</f>
        <v>4.3634210960160331</v>
      </c>
      <c r="DO35" s="57">
        <f>IF(BC35&lt;0,0.01,BC35/Conversions!$B$3)</f>
        <v>4.3634210960160313</v>
      </c>
    </row>
    <row r="36" spans="1:119">
      <c r="A36" s="21" t="s">
        <v>64</v>
      </c>
      <c r="B36" s="21" t="s">
        <v>43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2589.8894091938855</v>
      </c>
      <c r="K36" s="20">
        <v>5209.8772028406474</v>
      </c>
      <c r="L36" s="20">
        <v>7845.3882342306524</v>
      </c>
      <c r="M36" s="20">
        <v>10487.807629530882</v>
      </c>
      <c r="N36" s="20">
        <v>13130.611157947942</v>
      </c>
      <c r="O36" s="20">
        <v>13140.548823050838</v>
      </c>
      <c r="P36" s="20">
        <v>13142.671078383228</v>
      </c>
      <c r="Q36" s="20">
        <v>13140.725215903605</v>
      </c>
      <c r="R36" s="20">
        <v>13137.110336536465</v>
      </c>
      <c r="S36" s="20">
        <v>13132.560391318239</v>
      </c>
      <c r="T36" s="20">
        <v>13127.412497580584</v>
      </c>
      <c r="U36" s="20">
        <v>13121.628631942445</v>
      </c>
      <c r="V36" s="20">
        <v>13115.165510042965</v>
      </c>
      <c r="W36" s="20">
        <v>13108.800407551103</v>
      </c>
      <c r="X36" s="20">
        <v>13109.450268533446</v>
      </c>
      <c r="Y36" s="20">
        <v>13114.892416740318</v>
      </c>
      <c r="Z36" s="20">
        <v>13117.92551240407</v>
      </c>
      <c r="AA36" s="20">
        <v>13117.533038607258</v>
      </c>
      <c r="AB36" s="20">
        <v>13114.284074603051</v>
      </c>
      <c r="AD36" s="19">
        <v>173.21501814328818</v>
      </c>
      <c r="AE36" s="19">
        <v>173.21501814328815</v>
      </c>
      <c r="AF36" s="19">
        <v>173.21501814328823</v>
      </c>
      <c r="AG36" s="19">
        <v>173.21501814328818</v>
      </c>
      <c r="AH36" s="19">
        <v>173.21501814328821</v>
      </c>
      <c r="AI36" s="19">
        <v>173.21501814328815</v>
      </c>
      <c r="AJ36" s="19">
        <v>173.21501814328821</v>
      </c>
      <c r="AK36" s="19">
        <v>173.21501814328818</v>
      </c>
      <c r="AL36" s="19">
        <v>173.21501814328815</v>
      </c>
      <c r="AM36" s="19">
        <v>173.21501814328818</v>
      </c>
      <c r="AN36" s="19">
        <v>173.21501814328821</v>
      </c>
      <c r="AO36" s="19">
        <v>173.21501814328818</v>
      </c>
      <c r="AP36" s="19">
        <v>173.21501814328821</v>
      </c>
      <c r="AQ36" s="19">
        <v>173.21501814328821</v>
      </c>
      <c r="AR36" s="19">
        <v>173.21501814328815</v>
      </c>
      <c r="AS36" s="19">
        <v>173.21501814328818</v>
      </c>
      <c r="AT36" s="19">
        <v>173.21501814328821</v>
      </c>
      <c r="AU36" s="19">
        <v>173.21501814328815</v>
      </c>
      <c r="AV36" s="19">
        <v>173.21501814328815</v>
      </c>
      <c r="AW36" s="19">
        <v>173.21501814328823</v>
      </c>
      <c r="AX36" s="19">
        <v>173.21501814328818</v>
      </c>
      <c r="AY36" s="19">
        <v>173.21501814328818</v>
      </c>
      <c r="AZ36" s="19">
        <v>173.21501814328818</v>
      </c>
      <c r="BA36" s="19">
        <v>173.21501814328821</v>
      </c>
      <c r="BB36" s="19">
        <v>173.21501814328818</v>
      </c>
      <c r="BC36" s="19">
        <v>173.21501814328818</v>
      </c>
      <c r="BD36" s="27"/>
      <c r="BE36" s="11">
        <v>2</v>
      </c>
      <c r="BG36" s="11" t="str">
        <f>"MINBIOAGRW3"&amp;BE36</f>
        <v>MINBIOAGRW32</v>
      </c>
      <c r="BH36" s="11" t="str">
        <f t="shared" si="8"/>
        <v>Pig waste - Me</v>
      </c>
      <c r="BI36" s="11" t="s">
        <v>5</v>
      </c>
      <c r="BJ36" s="11" t="s">
        <v>11</v>
      </c>
      <c r="BK36" s="11" t="s">
        <v>1</v>
      </c>
      <c r="BL36" s="57">
        <f>E36/1000*Conversions!$B$2</f>
        <v>0</v>
      </c>
      <c r="BM36" s="57">
        <f>F36/1000*Conversions!$B$2</f>
        <v>0</v>
      </c>
      <c r="BN36" s="57">
        <f>G36/1000*Conversions!$B$2</f>
        <v>0</v>
      </c>
      <c r="BO36" s="57">
        <f>H36/1000*Conversions!$B$2</f>
        <v>0</v>
      </c>
      <c r="BP36" s="57">
        <f>I36/1000*Conversions!$B$2</f>
        <v>0</v>
      </c>
      <c r="BQ36" s="57">
        <f>J36/1000*Conversions!$B$2</f>
        <v>0.1084334897841296</v>
      </c>
      <c r="BR36" s="57">
        <f>K36/1000*Conversions!$B$2</f>
        <v>0.21812713872853223</v>
      </c>
      <c r="BS36" s="57">
        <f>L36/1000*Conversions!$B$2</f>
        <v>0.32847071459076899</v>
      </c>
      <c r="BT36" s="57">
        <f>M36/1000*Conversions!$B$2</f>
        <v>0.439103529833199</v>
      </c>
      <c r="BU36" s="57">
        <f>N36/1000*Conversions!$B$2</f>
        <v>0.54975242796096446</v>
      </c>
      <c r="BV36" s="57">
        <f>O36/1000*Conversions!$B$2</f>
        <v>0.55016849812349256</v>
      </c>
      <c r="BW36" s="57">
        <f>P36/1000*Conversions!$B$2</f>
        <v>0.55025735270974896</v>
      </c>
      <c r="BX36" s="57">
        <f>Q36/1000*Conversions!$B$2</f>
        <v>0.55017588333945222</v>
      </c>
      <c r="BY36" s="57">
        <f>R36/1000*Conversions!$B$2</f>
        <v>0.55002453557010877</v>
      </c>
      <c r="BZ36" s="57">
        <f>S36/1000*Conversions!$B$2</f>
        <v>0.54983403846371204</v>
      </c>
      <c r="CA36" s="57">
        <f>T36/1000*Conversions!$B$2</f>
        <v>0.54961850644870391</v>
      </c>
      <c r="CB36" s="57">
        <f>U36/1000*Conversions!$B$2</f>
        <v>0.54937634756216625</v>
      </c>
      <c r="CC36" s="57">
        <f>V36/1000*Conversions!$B$2</f>
        <v>0.54910574957447889</v>
      </c>
      <c r="CD36" s="57">
        <f>W36/1000*Conversions!$B$2</f>
        <v>0.54883925546334955</v>
      </c>
      <c r="CE36" s="57">
        <f>X36/1000*Conversions!$B$2</f>
        <v>0.54886646384295834</v>
      </c>
      <c r="CF36" s="57">
        <f>Y36/1000*Conversions!$B$2</f>
        <v>0.54909431570408362</v>
      </c>
      <c r="CG36" s="57">
        <f>Z36/1000*Conversions!$B$2</f>
        <v>0.54922130535333369</v>
      </c>
      <c r="CH36" s="57">
        <f>AA36/1000*Conversions!$B$2</f>
        <v>0.54920487326040868</v>
      </c>
      <c r="CI36" s="57">
        <f>AB36/1000*Conversions!$B$2</f>
        <v>0.54906884563548053</v>
      </c>
      <c r="CJ36" s="64">
        <f>CI36</f>
        <v>0.54906884563548053</v>
      </c>
      <c r="CL36" s="11" t="str">
        <f t="shared" si="5"/>
        <v>MINBIOAGRW32</v>
      </c>
      <c r="CM36" s="11" t="str">
        <f t="shared" si="6"/>
        <v>Pig waste - Me</v>
      </c>
      <c r="CN36" t="s">
        <v>6</v>
      </c>
      <c r="CO36" t="s">
        <v>128</v>
      </c>
      <c r="CP36" s="11" t="str">
        <f t="shared" si="7"/>
        <v>BIOSLU</v>
      </c>
      <c r="CQ36" s="11" t="s">
        <v>103</v>
      </c>
      <c r="CR36" s="57">
        <f>IF(AF36&lt;0,0.01,AF36/Conversions!$B$3)</f>
        <v>4.137169631778165</v>
      </c>
      <c r="CS36" s="57">
        <f>IF(AG36&lt;0,0.01,AG36/Conversions!$B$3)</f>
        <v>4.1371696317781641</v>
      </c>
      <c r="CT36" s="57">
        <f>IF(AH36&lt;0,0.01,AH36/Conversions!$B$3)</f>
        <v>4.137169631778165</v>
      </c>
      <c r="CU36" s="57">
        <f>IF(AI36&lt;0,0.01,AI36/Conversions!$B$3)</f>
        <v>4.1371696317781632</v>
      </c>
      <c r="CV36" s="57">
        <f>IF(AJ36&lt;0,0.01,AJ36/Conversions!$B$3)</f>
        <v>4.137169631778165</v>
      </c>
      <c r="CW36" s="57">
        <f>IF(AK36&lt;0,0.01,AK36/Conversions!$B$3)</f>
        <v>4.1371696317781641</v>
      </c>
      <c r="CX36" s="57">
        <f>IF(AL36&lt;0,0.01,AL36/Conversions!$B$3)</f>
        <v>4.1371696317781632</v>
      </c>
      <c r="CY36" s="57">
        <f>IF(AM36&lt;0,0.01,AM36/Conversions!$B$3)</f>
        <v>4.1371696317781641</v>
      </c>
      <c r="CZ36" s="57">
        <f>IF(AN36&lt;0,0.01,AN36/Conversions!$B$3)</f>
        <v>4.137169631778165</v>
      </c>
      <c r="DA36" s="57">
        <f>IF(AO36&lt;0,0.01,AO36/Conversions!$B$3)</f>
        <v>4.1371696317781641</v>
      </c>
      <c r="DB36" s="57">
        <f>IF(AP36&lt;0,0.01,AP36/Conversions!$B$3)</f>
        <v>4.137169631778165</v>
      </c>
      <c r="DC36" s="57">
        <f>IF(AQ36&lt;0,0.01,AQ36/Conversions!$B$3)</f>
        <v>4.137169631778165</v>
      </c>
      <c r="DD36" s="57">
        <f>IF(AR36&lt;0,0.01,AR36/Conversions!$B$3)</f>
        <v>4.1371696317781632</v>
      </c>
      <c r="DE36" s="57">
        <f>IF(AS36&lt;0,0.01,AS36/Conversions!$B$3)</f>
        <v>4.1371696317781641</v>
      </c>
      <c r="DF36" s="57">
        <f>IF(AT36&lt;0,0.01,AT36/Conversions!$B$3)</f>
        <v>4.137169631778165</v>
      </c>
      <c r="DG36" s="57">
        <f>IF(AU36&lt;0,0.01,AU36/Conversions!$B$3)</f>
        <v>4.1371696317781632</v>
      </c>
      <c r="DH36" s="57">
        <f>IF(AV36&lt;0,0.01,AV36/Conversions!$B$3)</f>
        <v>4.1371696317781632</v>
      </c>
      <c r="DI36" s="57">
        <f>IF(AW36&lt;0,0.01,AW36/Conversions!$B$3)</f>
        <v>4.137169631778165</v>
      </c>
      <c r="DJ36" s="57">
        <f>IF(AX36&lt;0,0.01,AX36/Conversions!$B$3)</f>
        <v>4.1371696317781641</v>
      </c>
      <c r="DK36" s="57">
        <f>IF(AY36&lt;0,0.01,AY36/Conversions!$B$3)</f>
        <v>4.1371696317781641</v>
      </c>
      <c r="DL36" s="57">
        <f>IF(AZ36&lt;0,0.01,AZ36/Conversions!$B$3)</f>
        <v>4.1371696317781641</v>
      </c>
      <c r="DM36" s="57">
        <f>IF(BA36&lt;0,0.01,BA36/Conversions!$B$3)</f>
        <v>4.137169631778165</v>
      </c>
      <c r="DN36" s="57">
        <f>IF(BB36&lt;0,0.01,BB36/Conversions!$B$3)</f>
        <v>4.1371696317781641</v>
      </c>
      <c r="DO36" s="57">
        <f>IF(BC36&lt;0,0.01,BC36/Conversions!$B$3)</f>
        <v>4.1371696317781641</v>
      </c>
    </row>
    <row r="37" spans="1:119">
      <c r="A37" s="21" t="s">
        <v>65</v>
      </c>
      <c r="B37" s="21" t="s">
        <v>2</v>
      </c>
      <c r="C37" s="20">
        <v>1548.6248176604354</v>
      </c>
      <c r="D37" s="20">
        <v>2161.6570835659522</v>
      </c>
      <c r="E37" s="20">
        <v>2437.8993931970713</v>
      </c>
      <c r="F37" s="20">
        <v>3048.3155480897344</v>
      </c>
      <c r="G37" s="20">
        <v>3131.5352678436407</v>
      </c>
      <c r="H37" s="20">
        <v>3273.7321592440012</v>
      </c>
      <c r="I37" s="20">
        <v>3528.3872246464616</v>
      </c>
      <c r="J37" s="20">
        <v>3655.7678757407061</v>
      </c>
      <c r="K37" s="20">
        <v>3903.279512040237</v>
      </c>
      <c r="L37" s="20">
        <v>4158.7805607146247</v>
      </c>
      <c r="M37" s="20">
        <v>4422.0557255219583</v>
      </c>
      <c r="N37" s="20">
        <v>4667.2029220349896</v>
      </c>
      <c r="O37" s="20">
        <v>4895.980690931131</v>
      </c>
      <c r="P37" s="20">
        <v>5131.5778468876888</v>
      </c>
      <c r="Q37" s="20">
        <v>5365.227331542339</v>
      </c>
      <c r="R37" s="20">
        <v>5616.4230269720929</v>
      </c>
      <c r="S37" s="20">
        <v>5876.5243977330856</v>
      </c>
      <c r="T37" s="20">
        <v>6144.0945907180221</v>
      </c>
      <c r="U37" s="20">
        <v>6247.40127769014</v>
      </c>
      <c r="V37" s="20">
        <v>6352.3995634967423</v>
      </c>
      <c r="W37" s="20">
        <v>6459.1161017764562</v>
      </c>
      <c r="X37" s="20">
        <v>6567.6155032464721</v>
      </c>
      <c r="Y37" s="20">
        <v>6677.9274107031633</v>
      </c>
      <c r="Z37" s="20">
        <v>6790.0819577342809</v>
      </c>
      <c r="AA37" s="20">
        <v>6904.1097768149075</v>
      </c>
      <c r="AB37" s="20">
        <v>7020.0420075364655</v>
      </c>
      <c r="AD37" s="19">
        <v>-728.13913043478271</v>
      </c>
      <c r="AE37" s="19">
        <v>-728.13913043478271</v>
      </c>
      <c r="AF37" s="19">
        <v>-728.13913043478271</v>
      </c>
      <c r="AG37" s="19">
        <v>-728.13913043478271</v>
      </c>
      <c r="AH37" s="19">
        <v>-728.13913043478271</v>
      </c>
      <c r="AI37" s="19">
        <v>-728.13913043478271</v>
      </c>
      <c r="AJ37" s="19">
        <v>-728.13913043478271</v>
      </c>
      <c r="AK37" s="19">
        <v>-728.13913043478271</v>
      </c>
      <c r="AL37" s="19">
        <v>-728.13913043478271</v>
      </c>
      <c r="AM37" s="19">
        <v>-728.13913043478271</v>
      </c>
      <c r="AN37" s="19">
        <v>-728.13913043478271</v>
      </c>
      <c r="AO37" s="19">
        <v>-728.13913043478271</v>
      </c>
      <c r="AP37" s="19">
        <v>-728.13913043478271</v>
      </c>
      <c r="AQ37" s="19">
        <v>-728.13913043478271</v>
      </c>
      <c r="AR37" s="19">
        <v>-728.13913043478271</v>
      </c>
      <c r="AS37" s="19">
        <v>-728.13913043478271</v>
      </c>
      <c r="AT37" s="19">
        <v>-728.13913043478271</v>
      </c>
      <c r="AU37" s="19">
        <v>-728.13913043478271</v>
      </c>
      <c r="AV37" s="19">
        <v>-728.13913043478271</v>
      </c>
      <c r="AW37" s="19">
        <v>-728.13913043478271</v>
      </c>
      <c r="AX37" s="19">
        <v>-728.13913043478271</v>
      </c>
      <c r="AY37" s="19">
        <v>-728.13913043478271</v>
      </c>
      <c r="AZ37" s="19">
        <v>-728.13913043478271</v>
      </c>
      <c r="BA37" s="19">
        <v>-728.13913043478271</v>
      </c>
      <c r="BB37" s="19">
        <v>-728.13913043478271</v>
      </c>
      <c r="BC37" s="19">
        <v>-728.13913043478271</v>
      </c>
      <c r="BD37" s="27"/>
      <c r="BE37" s="11">
        <v>2</v>
      </c>
      <c r="BG37" s="11" t="str">
        <f>"MINBMSW2"&amp;BE37</f>
        <v>MINBMSW22</v>
      </c>
      <c r="BH37" s="11" t="str">
        <f t="shared" si="8"/>
        <v>BMSW - Me</v>
      </c>
      <c r="BI37" s="11" t="s">
        <v>5</v>
      </c>
      <c r="BJ37" s="11" t="s">
        <v>10</v>
      </c>
      <c r="BK37" s="11" t="s">
        <v>1</v>
      </c>
      <c r="BL37" s="57">
        <f>E37/1000*Conversions!$B$2</f>
        <v>0.10206997179437498</v>
      </c>
      <c r="BM37" s="57">
        <f>F37/1000*Conversions!$B$2</f>
        <v>0.12762687536742101</v>
      </c>
      <c r="BN37" s="57">
        <f>G37/1000*Conversions!$B$2</f>
        <v>0.13111111859407756</v>
      </c>
      <c r="BO37" s="57">
        <f>H37/1000*Conversions!$B$2</f>
        <v>0.13706461804322786</v>
      </c>
      <c r="BP37" s="57">
        <f>I37/1000*Conversions!$B$2</f>
        <v>0.14772651632149808</v>
      </c>
      <c r="BQ37" s="57">
        <f>J37/1000*Conversions!$B$2</f>
        <v>0.15305968942151191</v>
      </c>
      <c r="BR37" s="57">
        <f>K37/1000*Conversions!$B$2</f>
        <v>0.16342250661010063</v>
      </c>
      <c r="BS37" s="57">
        <f>L37/1000*Conversions!$B$2</f>
        <v>0.17411982451599994</v>
      </c>
      <c r="BT37" s="57">
        <f>M37/1000*Conversions!$B$2</f>
        <v>0.18514262911615337</v>
      </c>
      <c r="BU37" s="57">
        <f>N37/1000*Conversions!$B$2</f>
        <v>0.19540645193976094</v>
      </c>
      <c r="BV37" s="57">
        <f>O37/1000*Conversions!$B$2</f>
        <v>0.2049849195679046</v>
      </c>
      <c r="BW37" s="57">
        <f>P37/1000*Conversions!$B$2</f>
        <v>0.21484890129349377</v>
      </c>
      <c r="BX37" s="57">
        <f>Q37/1000*Conversions!$B$2</f>
        <v>0.22463133791701467</v>
      </c>
      <c r="BY37" s="57">
        <f>R37/1000*Conversions!$B$2</f>
        <v>0.23514839929326761</v>
      </c>
      <c r="BZ37" s="57">
        <f>S37/1000*Conversions!$B$2</f>
        <v>0.24603832348428883</v>
      </c>
      <c r="CA37" s="57">
        <f>T37/1000*Conversions!$B$2</f>
        <v>0.25724095232418215</v>
      </c>
      <c r="CB37" s="57">
        <f>U37/1000*Conversions!$B$2</f>
        <v>0.26156619669433079</v>
      </c>
      <c r="CC37" s="57">
        <f>V37/1000*Conversions!$B$2</f>
        <v>0.26596226492448166</v>
      </c>
      <c r="CD37" s="57">
        <f>W37/1000*Conversions!$B$2</f>
        <v>0.27043027294917671</v>
      </c>
      <c r="CE37" s="57">
        <f>X37/1000*Conversions!$B$2</f>
        <v>0.27497292588992328</v>
      </c>
      <c r="CF37" s="57">
        <f>Y37/1000*Conversions!$B$2</f>
        <v>0.27959146483132008</v>
      </c>
      <c r="CG37" s="57">
        <f>Z37/1000*Conversions!$B$2</f>
        <v>0.28428715140641891</v>
      </c>
      <c r="CH37" s="57">
        <f>AA37/1000*Conversions!$B$2</f>
        <v>0.28906126813568656</v>
      </c>
      <c r="CI37" s="57">
        <f>AB37/1000*Conversions!$B$2</f>
        <v>0.29391511877153675</v>
      </c>
      <c r="CJ37" s="64">
        <f>TREND(BT37:CI37,$BT$5:$CI$5,$CJ$5)</f>
        <v>0.4109850441439864</v>
      </c>
      <c r="CL37" s="11" t="str">
        <f t="shared" si="5"/>
        <v>MINBMSW22</v>
      </c>
      <c r="CM37" s="11" t="str">
        <f t="shared" si="6"/>
        <v>BMSW - Me</v>
      </c>
      <c r="CN37" t="s">
        <v>6</v>
      </c>
      <c r="CO37" t="s">
        <v>128</v>
      </c>
      <c r="CP37" s="11" t="str">
        <f t="shared" si="7"/>
        <v>BIOMUN</v>
      </c>
      <c r="CQ37" s="11" t="s">
        <v>103</v>
      </c>
      <c r="CR37" s="57">
        <f>IF(AF37&lt;0,0.01,AF37/Conversions!$B$3)</f>
        <v>0.01</v>
      </c>
      <c r="CS37" s="57">
        <f>IF(AG37&lt;0,0.01,AG37/Conversions!$B$3)</f>
        <v>0.01</v>
      </c>
      <c r="CT37" s="57">
        <f>IF(AH37&lt;0,0.01,AH37/Conversions!$B$3)</f>
        <v>0.01</v>
      </c>
      <c r="CU37" s="57">
        <f>IF(AI37&lt;0,0.01,AI37/Conversions!$B$3)</f>
        <v>0.01</v>
      </c>
      <c r="CV37" s="57">
        <f>IF(AJ37&lt;0,0.01,AJ37/Conversions!$B$3)</f>
        <v>0.01</v>
      </c>
      <c r="CW37" s="57">
        <f>IF(AK37&lt;0,0.01,AK37/Conversions!$B$3)</f>
        <v>0.01</v>
      </c>
      <c r="CX37" s="57">
        <f>IF(AL37&lt;0,0.01,AL37/Conversions!$B$3)</f>
        <v>0.01</v>
      </c>
      <c r="CY37" s="57">
        <f>IF(AM37&lt;0,0.01,AM37/Conversions!$B$3)</f>
        <v>0.01</v>
      </c>
      <c r="CZ37" s="57">
        <f>IF(AN37&lt;0,0.01,AN37/Conversions!$B$3)</f>
        <v>0.01</v>
      </c>
      <c r="DA37" s="57">
        <f>IF(AO37&lt;0,0.01,AO37/Conversions!$B$3)</f>
        <v>0.01</v>
      </c>
      <c r="DB37" s="57">
        <f>IF(AP37&lt;0,0.01,AP37/Conversions!$B$3)</f>
        <v>0.01</v>
      </c>
      <c r="DC37" s="57">
        <f>IF(AQ37&lt;0,0.01,AQ37/Conversions!$B$3)</f>
        <v>0.01</v>
      </c>
      <c r="DD37" s="57">
        <f>IF(AR37&lt;0,0.01,AR37/Conversions!$B$3)</f>
        <v>0.01</v>
      </c>
      <c r="DE37" s="57">
        <f>IF(AS37&lt;0,0.01,AS37/Conversions!$B$3)</f>
        <v>0.01</v>
      </c>
      <c r="DF37" s="57">
        <f>IF(AT37&lt;0,0.01,AT37/Conversions!$B$3)</f>
        <v>0.01</v>
      </c>
      <c r="DG37" s="57">
        <f>IF(AU37&lt;0,0.01,AU37/Conversions!$B$3)</f>
        <v>0.01</v>
      </c>
      <c r="DH37" s="57">
        <f>IF(AV37&lt;0,0.01,AV37/Conversions!$B$3)</f>
        <v>0.01</v>
      </c>
      <c r="DI37" s="57">
        <f>IF(AW37&lt;0,0.01,AW37/Conversions!$B$3)</f>
        <v>0.01</v>
      </c>
      <c r="DJ37" s="57">
        <f>IF(AX37&lt;0,0.01,AX37/Conversions!$B$3)</f>
        <v>0.01</v>
      </c>
      <c r="DK37" s="57">
        <f>IF(AY37&lt;0,0.01,AY37/Conversions!$B$3)</f>
        <v>0.01</v>
      </c>
      <c r="DL37" s="57">
        <f>IF(AZ37&lt;0,0.01,AZ37/Conversions!$B$3)</f>
        <v>0.01</v>
      </c>
      <c r="DM37" s="57">
        <f>IF(BA37&lt;0,0.01,BA37/Conversions!$B$3)</f>
        <v>0.01</v>
      </c>
      <c r="DN37" s="57">
        <f>IF(BB37&lt;0,0.01,BB37/Conversions!$B$3)</f>
        <v>0.01</v>
      </c>
      <c r="DO37" s="57">
        <f>IF(BC37&lt;0,0.01,BC37/Conversions!$B$3)</f>
        <v>0.01</v>
      </c>
    </row>
    <row r="38" spans="1:119">
      <c r="A38" s="21" t="s">
        <v>66</v>
      </c>
      <c r="B38" s="21" t="s">
        <v>13</v>
      </c>
      <c r="C38" s="20">
        <v>0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1936.2440686602333</v>
      </c>
      <c r="N38" s="20">
        <v>6861.5649183147016</v>
      </c>
      <c r="O38" s="20">
        <v>14388.713735231358</v>
      </c>
      <c r="P38" s="20">
        <v>25411.993248622646</v>
      </c>
      <c r="Q38" s="20">
        <v>38892.366485143772</v>
      </c>
      <c r="R38" s="20">
        <v>55352.61934333299</v>
      </c>
      <c r="S38" s="20">
        <v>75426.368332218684</v>
      </c>
      <c r="T38" s="20">
        <v>99881.481379573845</v>
      </c>
      <c r="U38" s="20">
        <v>129648.43373905278</v>
      </c>
      <c r="V38" s="20">
        <v>165854.63620343289</v>
      </c>
      <c r="W38" s="20">
        <v>209865.99031011746</v>
      </c>
      <c r="X38" s="20">
        <v>263337.188207275</v>
      </c>
      <c r="Y38" s="20">
        <v>328272.59283664927</v>
      </c>
      <c r="Z38" s="20">
        <v>407099.91856506263</v>
      </c>
      <c r="AA38" s="20">
        <v>411477.33704425697</v>
      </c>
      <c r="AB38" s="20">
        <v>415854.75552345149</v>
      </c>
      <c r="AD38" s="19">
        <v>251.20800000000003</v>
      </c>
      <c r="AE38" s="19">
        <v>251.20800000000003</v>
      </c>
      <c r="AF38" s="19">
        <v>251.20800000000003</v>
      </c>
      <c r="AG38" s="19">
        <v>251.20800000000003</v>
      </c>
      <c r="AH38" s="19">
        <v>251.20800000000003</v>
      </c>
      <c r="AI38" s="19">
        <v>251.20800000000003</v>
      </c>
      <c r="AJ38" s="19">
        <v>251.20800000000003</v>
      </c>
      <c r="AK38" s="19">
        <v>251.20800000000003</v>
      </c>
      <c r="AL38" s="19">
        <v>251.20800000000003</v>
      </c>
      <c r="AM38" s="19">
        <v>251.20800000000003</v>
      </c>
      <c r="AN38" s="19">
        <v>251.20800000000003</v>
      </c>
      <c r="AO38" s="19">
        <v>251.20800000000003</v>
      </c>
      <c r="AP38" s="19">
        <v>251.20800000000003</v>
      </c>
      <c r="AQ38" s="19">
        <v>251.20800000000003</v>
      </c>
      <c r="AR38" s="19">
        <v>251.20800000000003</v>
      </c>
      <c r="AS38" s="19">
        <v>251.20800000000003</v>
      </c>
      <c r="AT38" s="19">
        <v>251.20800000000003</v>
      </c>
      <c r="AU38" s="19">
        <v>251.20800000000003</v>
      </c>
      <c r="AV38" s="19">
        <v>251.20800000000003</v>
      </c>
      <c r="AW38" s="19">
        <v>251.20800000000003</v>
      </c>
      <c r="AX38" s="19">
        <v>251.20800000000003</v>
      </c>
      <c r="AY38" s="19">
        <v>251.20800000000003</v>
      </c>
      <c r="AZ38" s="19">
        <v>251.20800000000003</v>
      </c>
      <c r="BA38" s="19">
        <v>251.20800000000003</v>
      </c>
      <c r="BB38" s="19">
        <v>251.20800000000003</v>
      </c>
      <c r="BC38" s="19">
        <v>251.20800000000003</v>
      </c>
      <c r="BD38" s="27"/>
      <c r="BE38" s="11">
        <v>2</v>
      </c>
      <c r="BG38" s="11" t="str">
        <f>"ABIOCRP4"&amp;BE38</f>
        <v>ABIOCRP42</v>
      </c>
      <c r="BH38" s="11" t="str">
        <f t="shared" si="8"/>
        <v>Willow - Me</v>
      </c>
      <c r="BI38" s="11" t="s">
        <v>5</v>
      </c>
      <c r="BJ38" s="11" t="s">
        <v>7</v>
      </c>
      <c r="BK38" s="11" t="s">
        <v>1</v>
      </c>
      <c r="BL38" s="57">
        <f>E38/1000*Conversions!$B$2</f>
        <v>0</v>
      </c>
      <c r="BM38" s="57">
        <f>F38/1000*Conversions!$B$2</f>
        <v>0</v>
      </c>
      <c r="BN38" s="57">
        <f>G38/1000*Conversions!$B$2</f>
        <v>0</v>
      </c>
      <c r="BO38" s="57">
        <f>H38/1000*Conversions!$B$2</f>
        <v>0</v>
      </c>
      <c r="BP38" s="57">
        <f>I38/1000*Conversions!$B$2</f>
        <v>0</v>
      </c>
      <c r="BQ38" s="57">
        <f>J38/1000*Conversions!$B$2</f>
        <v>0</v>
      </c>
      <c r="BR38" s="57">
        <f>K38/1000*Conversions!$B$2</f>
        <v>0</v>
      </c>
      <c r="BS38" s="57">
        <f>L38/1000*Conversions!$B$2</f>
        <v>0</v>
      </c>
      <c r="BT38" s="57">
        <f>M38/1000*Conversions!$B$2</f>
        <v>8.1066666666666648E-2</v>
      </c>
      <c r="BU38" s="57">
        <f>N38/1000*Conversions!$B$2</f>
        <v>0.28727999999999992</v>
      </c>
      <c r="BV38" s="57">
        <f>O38/1000*Conversions!$B$2</f>
        <v>0.60242666666666655</v>
      </c>
      <c r="BW38" s="57">
        <f>P38/1000*Conversions!$B$2</f>
        <v>1.063949333333333</v>
      </c>
      <c r="BX38" s="57">
        <f>Q38/1000*Conversions!$B$2</f>
        <v>1.6283455999999996</v>
      </c>
      <c r="BY38" s="57">
        <f>R38/1000*Conversions!$B$2</f>
        <v>2.3175034666666656</v>
      </c>
      <c r="BZ38" s="57">
        <f>S38/1000*Conversions!$B$2</f>
        <v>3.1579511893333323</v>
      </c>
      <c r="CA38" s="57">
        <f>T38/1000*Conversions!$B$2</f>
        <v>4.1818378623999974</v>
      </c>
      <c r="CB38" s="57">
        <f>U38/1000*Conversions!$B$2</f>
        <v>5.4281206237866622</v>
      </c>
      <c r="CC38" s="57">
        <f>V38/1000*Conversions!$B$2</f>
        <v>6.9440019085653288</v>
      </c>
      <c r="CD38" s="57">
        <f>W38/1000*Conversions!$B$2</f>
        <v>8.7866692823039987</v>
      </c>
      <c r="CE38" s="57">
        <f>X38/1000*Conversions!$B$2</f>
        <v>11.02540139586219</v>
      </c>
      <c r="CF38" s="57">
        <f>Y38/1000*Conversions!$B$2</f>
        <v>13.744116916884833</v>
      </c>
      <c r="CG38" s="57">
        <f>Z38/1000*Conversions!$B$2</f>
        <v>17.044459390482043</v>
      </c>
      <c r="CH38" s="57">
        <f>AA38/1000*Conversions!$B$2</f>
        <v>17.227733147368951</v>
      </c>
      <c r="CI38" s="57">
        <f>AB38/1000*Conversions!$B$2</f>
        <v>17.411006904255867</v>
      </c>
      <c r="CJ38" s="64">
        <f>TREND(BL38:CI38,$BL$5:$CI$5,$CJ$5)</f>
        <v>25.054162231125929</v>
      </c>
      <c r="CL38" s="11" t="str">
        <f t="shared" si="5"/>
        <v>ABIOCRP42</v>
      </c>
      <c r="CM38" s="11" t="str">
        <f t="shared" si="6"/>
        <v>Willow - Me</v>
      </c>
      <c r="CN38" t="s">
        <v>105</v>
      </c>
      <c r="CO38" t="s">
        <v>128</v>
      </c>
      <c r="CP38" s="11" t="str">
        <f t="shared" si="7"/>
        <v>BIOWOO</v>
      </c>
      <c r="CQ38" s="11" t="s">
        <v>103</v>
      </c>
      <c r="CR38" s="57">
        <f>IF(AF38&lt;0,0.01,AF38/Conversions!$B$3)</f>
        <v>6</v>
      </c>
      <c r="CS38" s="57">
        <f>IF(AG38&lt;0,0.01,AG38/Conversions!$B$3)</f>
        <v>6</v>
      </c>
      <c r="CT38" s="57">
        <f>IF(AH38&lt;0,0.01,AH38/Conversions!$B$3)</f>
        <v>6</v>
      </c>
      <c r="CU38" s="57">
        <f>IF(AI38&lt;0,0.01,AI38/Conversions!$B$3)</f>
        <v>6</v>
      </c>
      <c r="CV38" s="57">
        <f>IF(AJ38&lt;0,0.01,AJ38/Conversions!$B$3)</f>
        <v>6</v>
      </c>
      <c r="CW38" s="57">
        <f>IF(AK38&lt;0,0.01,AK38/Conversions!$B$3)</f>
        <v>6</v>
      </c>
      <c r="CX38" s="57">
        <f>IF(AL38&lt;0,0.01,AL38/Conversions!$B$3)</f>
        <v>6</v>
      </c>
      <c r="CY38" s="57">
        <f>IF(AM38&lt;0,0.01,AM38/Conversions!$B$3)</f>
        <v>6</v>
      </c>
      <c r="CZ38" s="57">
        <f>IF(AN38&lt;0,0.01,AN38/Conversions!$B$3)</f>
        <v>6</v>
      </c>
      <c r="DA38" s="57">
        <f>IF(AO38&lt;0,0.01,AO38/Conversions!$B$3)</f>
        <v>6</v>
      </c>
      <c r="DB38" s="57">
        <f>IF(AP38&lt;0,0.01,AP38/Conversions!$B$3)</f>
        <v>6</v>
      </c>
      <c r="DC38" s="57">
        <f>IF(AQ38&lt;0,0.01,AQ38/Conversions!$B$3)</f>
        <v>6</v>
      </c>
      <c r="DD38" s="57">
        <f>IF(AR38&lt;0,0.01,AR38/Conversions!$B$3)</f>
        <v>6</v>
      </c>
      <c r="DE38" s="57">
        <f>IF(AS38&lt;0,0.01,AS38/Conversions!$B$3)</f>
        <v>6</v>
      </c>
      <c r="DF38" s="57">
        <f>IF(AT38&lt;0,0.01,AT38/Conversions!$B$3)</f>
        <v>6</v>
      </c>
      <c r="DG38" s="57">
        <f>IF(AU38&lt;0,0.01,AU38/Conversions!$B$3)</f>
        <v>6</v>
      </c>
      <c r="DH38" s="57">
        <f>IF(AV38&lt;0,0.01,AV38/Conversions!$B$3)</f>
        <v>6</v>
      </c>
      <c r="DI38" s="57">
        <f>IF(AW38&lt;0,0.01,AW38/Conversions!$B$3)</f>
        <v>6</v>
      </c>
      <c r="DJ38" s="57">
        <f>IF(AX38&lt;0,0.01,AX38/Conversions!$B$3)</f>
        <v>6</v>
      </c>
      <c r="DK38" s="57">
        <f>IF(AY38&lt;0,0.01,AY38/Conversions!$B$3)</f>
        <v>6</v>
      </c>
      <c r="DL38" s="57">
        <f>IF(AZ38&lt;0,0.01,AZ38/Conversions!$B$3)</f>
        <v>6</v>
      </c>
      <c r="DM38" s="57">
        <f>IF(BA38&lt;0,0.01,BA38/Conversions!$B$3)</f>
        <v>6</v>
      </c>
      <c r="DN38" s="57">
        <f>IF(BB38&lt;0,0.01,BB38/Conversions!$B$3)</f>
        <v>6</v>
      </c>
      <c r="DO38" s="57">
        <f>IF(BC38&lt;0,0.01,BC38/Conversions!$B$3)</f>
        <v>6</v>
      </c>
    </row>
    <row r="39" spans="1:119">
      <c r="A39" s="21" t="s">
        <v>67</v>
      </c>
      <c r="B39" s="21" t="s">
        <v>12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3025.3813572816143</v>
      </c>
      <c r="N39" s="20">
        <v>9189.5958727429042</v>
      </c>
      <c r="O39" s="20">
        <v>16745.485812553736</v>
      </c>
      <c r="P39" s="20">
        <v>25989.538549727702</v>
      </c>
      <c r="Q39" s="20">
        <v>37281.169389509872</v>
      </c>
      <c r="R39" s="20">
        <v>51056.033247348787</v>
      </c>
      <c r="S39" s="20">
        <v>67842.143880768112</v>
      </c>
      <c r="T39" s="20">
        <v>88279.391229578614</v>
      </c>
      <c r="U39" s="20">
        <v>113143.17133849232</v>
      </c>
      <c r="V39" s="20">
        <v>143372.99320149029</v>
      </c>
      <c r="W39" s="20">
        <v>180107.10809974198</v>
      </c>
      <c r="X39" s="20">
        <v>224724.42615672117</v>
      </c>
      <c r="Y39" s="20">
        <v>278895.24982388091</v>
      </c>
      <c r="Z39" s="20">
        <v>344642.67440690665</v>
      </c>
      <c r="AA39" s="20">
        <v>348348.50961558323</v>
      </c>
      <c r="AB39" s="20">
        <v>352054.34482425981</v>
      </c>
      <c r="AD39" s="19">
        <v>251.20800000000003</v>
      </c>
      <c r="AE39" s="19">
        <v>251.20800000000003</v>
      </c>
      <c r="AF39" s="19">
        <v>251.20800000000003</v>
      </c>
      <c r="AG39" s="19">
        <v>251.20800000000003</v>
      </c>
      <c r="AH39" s="19">
        <v>251.20800000000003</v>
      </c>
      <c r="AI39" s="19">
        <v>251.20800000000003</v>
      </c>
      <c r="AJ39" s="19">
        <v>251.20800000000003</v>
      </c>
      <c r="AK39" s="19">
        <v>251.20800000000003</v>
      </c>
      <c r="AL39" s="19">
        <v>251.20800000000003</v>
      </c>
      <c r="AM39" s="19">
        <v>251.20800000000003</v>
      </c>
      <c r="AN39" s="19">
        <v>251.20800000000003</v>
      </c>
      <c r="AO39" s="19">
        <v>251.20800000000003</v>
      </c>
      <c r="AP39" s="19">
        <v>251.20800000000003</v>
      </c>
      <c r="AQ39" s="19">
        <v>251.20800000000003</v>
      </c>
      <c r="AR39" s="19">
        <v>251.20800000000003</v>
      </c>
      <c r="AS39" s="19">
        <v>251.20800000000003</v>
      </c>
      <c r="AT39" s="19">
        <v>251.20800000000003</v>
      </c>
      <c r="AU39" s="19">
        <v>251.20800000000003</v>
      </c>
      <c r="AV39" s="19">
        <v>251.20800000000003</v>
      </c>
      <c r="AW39" s="19">
        <v>251.20800000000003</v>
      </c>
      <c r="AX39" s="19">
        <v>251.20800000000003</v>
      </c>
      <c r="AY39" s="19">
        <v>251.20800000000003</v>
      </c>
      <c r="AZ39" s="19">
        <v>251.20800000000003</v>
      </c>
      <c r="BA39" s="19">
        <v>251.20800000000003</v>
      </c>
      <c r="BB39" s="19">
        <v>251.20800000000003</v>
      </c>
      <c r="BC39" s="19">
        <v>251.20800000000003</v>
      </c>
      <c r="BD39" s="27"/>
      <c r="BE39" s="11">
        <v>2</v>
      </c>
      <c r="BG39" s="11" t="str">
        <f>"ABIOCRP3"&amp;BE39</f>
        <v>ABIOCRP32</v>
      </c>
      <c r="BH39" s="11" t="str">
        <f t="shared" si="8"/>
        <v>Miscanthus - Me</v>
      </c>
      <c r="BI39" s="11" t="s">
        <v>5</v>
      </c>
      <c r="BJ39" s="11" t="s">
        <v>7</v>
      </c>
      <c r="BK39" s="11" t="s">
        <v>1</v>
      </c>
      <c r="BL39" s="57">
        <f>E39/1000*Conversions!$B$2</f>
        <v>0</v>
      </c>
      <c r="BM39" s="57">
        <f>F39/1000*Conversions!$B$2</f>
        <v>0</v>
      </c>
      <c r="BN39" s="57">
        <f>G39/1000*Conversions!$B$2</f>
        <v>0</v>
      </c>
      <c r="BO39" s="57">
        <f>H39/1000*Conversions!$B$2</f>
        <v>0</v>
      </c>
      <c r="BP39" s="57">
        <f>I39/1000*Conversions!$B$2</f>
        <v>0</v>
      </c>
      <c r="BQ39" s="57">
        <f>J39/1000*Conversions!$B$2</f>
        <v>0</v>
      </c>
      <c r="BR39" s="57">
        <f>K39/1000*Conversions!$B$2</f>
        <v>0</v>
      </c>
      <c r="BS39" s="57">
        <f>L39/1000*Conversions!$B$2</f>
        <v>0</v>
      </c>
      <c r="BT39" s="57">
        <f>M39/1000*Conversions!$B$2</f>
        <v>0.12666666666666665</v>
      </c>
      <c r="BU39" s="57">
        <f>N39/1000*Conversions!$B$2</f>
        <v>0.38474999999999993</v>
      </c>
      <c r="BV39" s="57">
        <f>O39/1000*Conversions!$B$2</f>
        <v>0.70109999999999983</v>
      </c>
      <c r="BW39" s="57">
        <f>P39/1000*Conversions!$B$2</f>
        <v>1.0881299999999994</v>
      </c>
      <c r="BX39" s="57">
        <f>Q39/1000*Conversions!$B$2</f>
        <v>1.5608879999999994</v>
      </c>
      <c r="BY39" s="57">
        <f>R39/1000*Conversions!$B$2</f>
        <v>2.1376139999999992</v>
      </c>
      <c r="BZ39" s="57">
        <f>S39/1000*Conversions!$B$2</f>
        <v>2.8404148799999991</v>
      </c>
      <c r="CA39" s="57">
        <f>T39/1000*Conversions!$B$2</f>
        <v>3.6960815519999972</v>
      </c>
      <c r="CB39" s="57">
        <f>U39/1000*Conversions!$B$2</f>
        <v>4.7370782975999965</v>
      </c>
      <c r="CC39" s="57">
        <f>V39/1000*Conversions!$B$2</f>
        <v>6.0027404793599954</v>
      </c>
      <c r="CD39" s="57">
        <f>W39/1000*Conversions!$B$2</f>
        <v>7.5407244019199968</v>
      </c>
      <c r="CE39" s="57">
        <f>X39/1000*Conversions!$B$2</f>
        <v>9.408762274329602</v>
      </c>
      <c r="CF39" s="57">
        <f>Y39/1000*Conversions!$B$2</f>
        <v>11.676786319626247</v>
      </c>
      <c r="CG39" s="57">
        <f>Z39/1000*Conversions!$B$2</f>
        <v>14.429499492068368</v>
      </c>
      <c r="CH39" s="57">
        <f>AA39/1000*Conversions!$B$2</f>
        <v>14.584655400585239</v>
      </c>
      <c r="CI39" s="57">
        <f>AB39/1000*Conversions!$B$2</f>
        <v>14.739811309102111</v>
      </c>
      <c r="CJ39" s="64">
        <f>TREND(BL39:CI39,$BL$5:$CI$5,$CJ$5)</f>
        <v>21.358484097597056</v>
      </c>
      <c r="CL39" s="11" t="str">
        <f t="shared" si="5"/>
        <v>ABIOCRP32</v>
      </c>
      <c r="CM39" s="11" t="str">
        <f t="shared" si="6"/>
        <v>Miscanthus - Me</v>
      </c>
      <c r="CN39" t="s">
        <v>105</v>
      </c>
      <c r="CO39" t="s">
        <v>128</v>
      </c>
      <c r="CP39" s="11" t="str">
        <f t="shared" si="7"/>
        <v>BIOWOO</v>
      </c>
      <c r="CQ39" s="11" t="s">
        <v>103</v>
      </c>
      <c r="CR39" s="57">
        <f>IF(AF39&lt;0,0.01,AF39/Conversions!$B$3)</f>
        <v>6</v>
      </c>
      <c r="CS39" s="57">
        <f>IF(AG39&lt;0,0.01,AG39/Conversions!$B$3)</f>
        <v>6</v>
      </c>
      <c r="CT39" s="57">
        <f>IF(AH39&lt;0,0.01,AH39/Conversions!$B$3)</f>
        <v>6</v>
      </c>
      <c r="CU39" s="57">
        <f>IF(AI39&lt;0,0.01,AI39/Conversions!$B$3)</f>
        <v>6</v>
      </c>
      <c r="CV39" s="57">
        <f>IF(AJ39&lt;0,0.01,AJ39/Conversions!$B$3)</f>
        <v>6</v>
      </c>
      <c r="CW39" s="57">
        <f>IF(AK39&lt;0,0.01,AK39/Conversions!$B$3)</f>
        <v>6</v>
      </c>
      <c r="CX39" s="57">
        <f>IF(AL39&lt;0,0.01,AL39/Conversions!$B$3)</f>
        <v>6</v>
      </c>
      <c r="CY39" s="57">
        <f>IF(AM39&lt;0,0.01,AM39/Conversions!$B$3)</f>
        <v>6</v>
      </c>
      <c r="CZ39" s="57">
        <f>IF(AN39&lt;0,0.01,AN39/Conversions!$B$3)</f>
        <v>6</v>
      </c>
      <c r="DA39" s="57">
        <f>IF(AO39&lt;0,0.01,AO39/Conversions!$B$3)</f>
        <v>6</v>
      </c>
      <c r="DB39" s="57">
        <f>IF(AP39&lt;0,0.01,AP39/Conversions!$B$3)</f>
        <v>6</v>
      </c>
      <c r="DC39" s="57">
        <f>IF(AQ39&lt;0,0.01,AQ39/Conversions!$B$3)</f>
        <v>6</v>
      </c>
      <c r="DD39" s="57">
        <f>IF(AR39&lt;0,0.01,AR39/Conversions!$B$3)</f>
        <v>6</v>
      </c>
      <c r="DE39" s="57">
        <f>IF(AS39&lt;0,0.01,AS39/Conversions!$B$3)</f>
        <v>6</v>
      </c>
      <c r="DF39" s="57">
        <f>IF(AT39&lt;0,0.01,AT39/Conversions!$B$3)</f>
        <v>6</v>
      </c>
      <c r="DG39" s="57">
        <f>IF(AU39&lt;0,0.01,AU39/Conversions!$B$3)</f>
        <v>6</v>
      </c>
      <c r="DH39" s="57">
        <f>IF(AV39&lt;0,0.01,AV39/Conversions!$B$3)</f>
        <v>6</v>
      </c>
      <c r="DI39" s="57">
        <f>IF(AW39&lt;0,0.01,AW39/Conversions!$B$3)</f>
        <v>6</v>
      </c>
      <c r="DJ39" s="57">
        <f>IF(AX39&lt;0,0.01,AX39/Conversions!$B$3)</f>
        <v>6</v>
      </c>
      <c r="DK39" s="57">
        <f>IF(AY39&lt;0,0.01,AY39/Conversions!$B$3)</f>
        <v>6</v>
      </c>
      <c r="DL39" s="57">
        <f>IF(AZ39&lt;0,0.01,AZ39/Conversions!$B$3)</f>
        <v>6</v>
      </c>
      <c r="DM39" s="57">
        <f>IF(BA39&lt;0,0.01,BA39/Conversions!$B$3)</f>
        <v>6</v>
      </c>
      <c r="DN39" s="57">
        <f>IF(BB39&lt;0,0.01,BB39/Conversions!$B$3)</f>
        <v>6</v>
      </c>
      <c r="DO39" s="57">
        <f>IF(BC39&lt;0,0.01,BC39/Conversions!$B$3)</f>
        <v>6</v>
      </c>
    </row>
    <row r="40" spans="1:119">
      <c r="A40" s="21" t="s">
        <v>68</v>
      </c>
      <c r="B40" s="21" t="s">
        <v>18</v>
      </c>
      <c r="C40" s="20">
        <v>0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0">
        <v>2613.3609205389739</v>
      </c>
      <c r="J40" s="20">
        <v>5264.0366624824301</v>
      </c>
      <c r="K40" s="20">
        <v>7957.7531463250225</v>
      </c>
      <c r="L40" s="20">
        <v>10687.702250105211</v>
      </c>
      <c r="M40" s="20">
        <v>13447.109208585931</v>
      </c>
      <c r="N40" s="20">
        <v>13542.185360058696</v>
      </c>
      <c r="O40" s="20">
        <v>13637.261511531466</v>
      </c>
      <c r="P40" s="20">
        <v>13732.337663004231</v>
      </c>
      <c r="Q40" s="20">
        <v>13827.413814476999</v>
      </c>
      <c r="R40" s="20">
        <v>13922.489965949766</v>
      </c>
      <c r="S40" s="20">
        <v>14017.566117422533</v>
      </c>
      <c r="T40" s="20">
        <v>14112.642268895299</v>
      </c>
      <c r="U40" s="20">
        <v>14207.718420368064</v>
      </c>
      <c r="V40" s="20">
        <v>14302.794571840832</v>
      </c>
      <c r="W40" s="20">
        <v>14397.870723313597</v>
      </c>
      <c r="X40" s="20">
        <v>14492.946874786365</v>
      </c>
      <c r="Y40" s="20">
        <v>14588.02302625913</v>
      </c>
      <c r="Z40" s="20">
        <v>14683.0991777319</v>
      </c>
      <c r="AA40" s="20">
        <v>14778.175329204665</v>
      </c>
      <c r="AB40" s="20">
        <v>14873.251480677432</v>
      </c>
      <c r="AD40" s="19">
        <v>955.4977406545255</v>
      </c>
      <c r="AE40" s="19">
        <v>955.4977406545255</v>
      </c>
      <c r="AF40" s="19">
        <v>955.4977406545255</v>
      </c>
      <c r="AG40" s="19">
        <v>955.4977406545255</v>
      </c>
      <c r="AH40" s="19">
        <v>955.4977406545255</v>
      </c>
      <c r="AI40" s="19">
        <v>955.4977406545255</v>
      </c>
      <c r="AJ40" s="19">
        <v>955.4977406545255</v>
      </c>
      <c r="AK40" s="19">
        <v>955.4977406545255</v>
      </c>
      <c r="AL40" s="19">
        <v>955.4977406545255</v>
      </c>
      <c r="AM40" s="19">
        <v>955.4977406545255</v>
      </c>
      <c r="AN40" s="19">
        <v>955.4977406545255</v>
      </c>
      <c r="AO40" s="19">
        <v>955.4977406545255</v>
      </c>
      <c r="AP40" s="19">
        <v>955.4977406545255</v>
      </c>
      <c r="AQ40" s="19">
        <v>955.4977406545255</v>
      </c>
      <c r="AR40" s="19">
        <v>955.4977406545255</v>
      </c>
      <c r="AS40" s="19">
        <v>955.4977406545255</v>
      </c>
      <c r="AT40" s="19">
        <v>955.4977406545255</v>
      </c>
      <c r="AU40" s="19">
        <v>955.4977406545255</v>
      </c>
      <c r="AV40" s="19">
        <v>955.4977406545255</v>
      </c>
      <c r="AW40" s="19">
        <v>955.4977406545255</v>
      </c>
      <c r="AX40" s="19">
        <v>955.4977406545255</v>
      </c>
      <c r="AY40" s="19">
        <v>955.4977406545255</v>
      </c>
      <c r="AZ40" s="19">
        <v>955.4977406545255</v>
      </c>
      <c r="BA40" s="19">
        <v>955.4977406545255</v>
      </c>
      <c r="BB40" s="19">
        <v>955.4977406545255</v>
      </c>
      <c r="BC40" s="19">
        <v>955.4977406545255</v>
      </c>
      <c r="BD40" s="27"/>
      <c r="BE40" s="11">
        <v>2</v>
      </c>
      <c r="BG40" s="11" t="str">
        <f>"ABIOCRP1"&amp;BE40</f>
        <v>ABIOCRP12</v>
      </c>
      <c r="BH40" s="11" t="str">
        <f t="shared" si="8"/>
        <v>Wheat - Me</v>
      </c>
      <c r="BI40" s="11" t="s">
        <v>5</v>
      </c>
      <c r="BJ40" s="11" t="s">
        <v>96</v>
      </c>
      <c r="BK40" s="11" t="s">
        <v>1</v>
      </c>
      <c r="BL40" s="57">
        <f>E40/1000*Conversions!$B$2</f>
        <v>0</v>
      </c>
      <c r="BM40" s="57">
        <f>F40/1000*Conversions!$B$2</f>
        <v>0</v>
      </c>
      <c r="BN40" s="57">
        <f>G40/1000*Conversions!$B$2</f>
        <v>0</v>
      </c>
      <c r="BO40" s="57">
        <f>H40/1000*Conversions!$B$2</f>
        <v>0</v>
      </c>
      <c r="BP40" s="57">
        <f>I40/1000*Conversions!$B$2</f>
        <v>0.10941619502112578</v>
      </c>
      <c r="BQ40" s="57">
        <f>J40/1000*Conversions!$B$2</f>
        <v>0.22039468698481438</v>
      </c>
      <c r="BR40" s="57">
        <f>K40/1000*Conversions!$B$2</f>
        <v>0.33317520873033607</v>
      </c>
      <c r="BS40" s="57">
        <f>L40/1000*Conversions!$B$2</f>
        <v>0.447472717807405</v>
      </c>
      <c r="BT40" s="57">
        <f>M40/1000*Conversions!$B$2</f>
        <v>0.5630035683450757</v>
      </c>
      <c r="BU40" s="57">
        <f>N40/1000*Conversions!$B$2</f>
        <v>0.56698421665493748</v>
      </c>
      <c r="BV40" s="57">
        <f>O40/1000*Conversions!$B$2</f>
        <v>0.57096486496479937</v>
      </c>
      <c r="BW40" s="57">
        <f>P40/1000*Conversions!$B$2</f>
        <v>0.57494551327466115</v>
      </c>
      <c r="BX40" s="57">
        <f>Q40/1000*Conversions!$B$2</f>
        <v>0.57892616158452292</v>
      </c>
      <c r="BY40" s="57">
        <f>R40/1000*Conversions!$B$2</f>
        <v>0.58290680989438481</v>
      </c>
      <c r="BZ40" s="57">
        <f>S40/1000*Conversions!$B$2</f>
        <v>0.58688745820424659</v>
      </c>
      <c r="CA40" s="57">
        <f>T40/1000*Conversions!$B$2</f>
        <v>0.59086810651410837</v>
      </c>
      <c r="CB40" s="57">
        <f>U40/1000*Conversions!$B$2</f>
        <v>0.59484875482397015</v>
      </c>
      <c r="CC40" s="57">
        <f>V40/1000*Conversions!$B$2</f>
        <v>0.59882940313383193</v>
      </c>
      <c r="CD40" s="57">
        <f>W40/1000*Conversions!$B$2</f>
        <v>0.60281005144369371</v>
      </c>
      <c r="CE40" s="57">
        <f>X40/1000*Conversions!$B$2</f>
        <v>0.60679069975355548</v>
      </c>
      <c r="CF40" s="57">
        <f>Y40/1000*Conversions!$B$2</f>
        <v>0.61077134806341726</v>
      </c>
      <c r="CG40" s="57">
        <f>Z40/1000*Conversions!$B$2</f>
        <v>0.61475199637327915</v>
      </c>
      <c r="CH40" s="57">
        <f>AA40/1000*Conversions!$B$2</f>
        <v>0.61873264468314093</v>
      </c>
      <c r="CI40" s="57">
        <f>AB40/1000*Conversions!$B$2</f>
        <v>0.62271329299300271</v>
      </c>
      <c r="CJ40" s="64">
        <f>TREND(BT40:CI40,$BT$5:$CI$5,$CJ$5)</f>
        <v>0.6824230176409305</v>
      </c>
      <c r="CL40" s="11" t="str">
        <f t="shared" si="5"/>
        <v>ABIOCRP12</v>
      </c>
      <c r="CM40" s="11" t="str">
        <f t="shared" si="6"/>
        <v>Wheat - Me</v>
      </c>
      <c r="CN40" t="s">
        <v>105</v>
      </c>
      <c r="CO40" t="s">
        <v>128</v>
      </c>
      <c r="CP40" s="11" t="str">
        <f t="shared" si="7"/>
        <v>BIOCRP1</v>
      </c>
      <c r="CQ40" s="11" t="s">
        <v>103</v>
      </c>
      <c r="CR40" s="57">
        <f>IF(AF40&lt;0,0.01,AF40/Conversions!$B$3)</f>
        <v>22.821671459217672</v>
      </c>
      <c r="CS40" s="57">
        <f>IF(AG40&lt;0,0.01,AG40/Conversions!$B$3)</f>
        <v>22.821671459217672</v>
      </c>
      <c r="CT40" s="57">
        <f>IF(AH40&lt;0,0.01,AH40/Conversions!$B$3)</f>
        <v>22.821671459217672</v>
      </c>
      <c r="CU40" s="57">
        <f>IF(AI40&lt;0,0.01,AI40/Conversions!$B$3)</f>
        <v>22.821671459217672</v>
      </c>
      <c r="CV40" s="57">
        <f>IF(AJ40&lt;0,0.01,AJ40/Conversions!$B$3)</f>
        <v>22.821671459217672</v>
      </c>
      <c r="CW40" s="57">
        <f>IF(AK40&lt;0,0.01,AK40/Conversions!$B$3)</f>
        <v>22.821671459217672</v>
      </c>
      <c r="CX40" s="57">
        <f>IF(AL40&lt;0,0.01,AL40/Conversions!$B$3)</f>
        <v>22.821671459217672</v>
      </c>
      <c r="CY40" s="57">
        <f>IF(AM40&lt;0,0.01,AM40/Conversions!$B$3)</f>
        <v>22.821671459217672</v>
      </c>
      <c r="CZ40" s="57">
        <f>IF(AN40&lt;0,0.01,AN40/Conversions!$B$3)</f>
        <v>22.821671459217672</v>
      </c>
      <c r="DA40" s="57">
        <f>IF(AO40&lt;0,0.01,AO40/Conversions!$B$3)</f>
        <v>22.821671459217672</v>
      </c>
      <c r="DB40" s="57">
        <f>IF(AP40&lt;0,0.01,AP40/Conversions!$B$3)</f>
        <v>22.821671459217672</v>
      </c>
      <c r="DC40" s="57">
        <f>IF(AQ40&lt;0,0.01,AQ40/Conversions!$B$3)</f>
        <v>22.821671459217672</v>
      </c>
      <c r="DD40" s="57">
        <f>IF(AR40&lt;0,0.01,AR40/Conversions!$B$3)</f>
        <v>22.821671459217672</v>
      </c>
      <c r="DE40" s="57">
        <f>IF(AS40&lt;0,0.01,AS40/Conversions!$B$3)</f>
        <v>22.821671459217672</v>
      </c>
      <c r="DF40" s="57">
        <f>IF(AT40&lt;0,0.01,AT40/Conversions!$B$3)</f>
        <v>22.821671459217672</v>
      </c>
      <c r="DG40" s="57">
        <f>IF(AU40&lt;0,0.01,AU40/Conversions!$B$3)</f>
        <v>22.821671459217672</v>
      </c>
      <c r="DH40" s="57">
        <f>IF(AV40&lt;0,0.01,AV40/Conversions!$B$3)</f>
        <v>22.821671459217672</v>
      </c>
      <c r="DI40" s="57">
        <f>IF(AW40&lt;0,0.01,AW40/Conversions!$B$3)</f>
        <v>22.821671459217672</v>
      </c>
      <c r="DJ40" s="57">
        <f>IF(AX40&lt;0,0.01,AX40/Conversions!$B$3)</f>
        <v>22.821671459217672</v>
      </c>
      <c r="DK40" s="57">
        <f>IF(AY40&lt;0,0.01,AY40/Conversions!$B$3)</f>
        <v>22.821671459217672</v>
      </c>
      <c r="DL40" s="57">
        <f>IF(AZ40&lt;0,0.01,AZ40/Conversions!$B$3)</f>
        <v>22.821671459217672</v>
      </c>
      <c r="DM40" s="57">
        <f>IF(BA40&lt;0,0.01,BA40/Conversions!$B$3)</f>
        <v>22.821671459217672</v>
      </c>
      <c r="DN40" s="57">
        <f>IF(BB40&lt;0,0.01,BB40/Conversions!$B$3)</f>
        <v>22.821671459217672</v>
      </c>
      <c r="DO40" s="57">
        <f>IF(BC40&lt;0,0.01,BC40/Conversions!$B$3)</f>
        <v>22.821671459217672</v>
      </c>
    </row>
    <row r="41" spans="1:119">
      <c r="A41" s="21" t="s">
        <v>69</v>
      </c>
      <c r="B41" s="21" t="s">
        <v>20</v>
      </c>
      <c r="C41" s="20">
        <v>1674.9142947549444</v>
      </c>
      <c r="D41" s="20">
        <v>4003.7151301822191</v>
      </c>
      <c r="E41" s="20">
        <v>5980.6821289218342</v>
      </c>
      <c r="F41" s="20">
        <v>7841.98710367897</v>
      </c>
      <c r="G41" s="20">
        <v>3952.3615002542015</v>
      </c>
      <c r="H41" s="20">
        <v>2987.9852941921758</v>
      </c>
      <c r="I41" s="20">
        <v>8031.7044707885689</v>
      </c>
      <c r="J41" s="20">
        <v>13661.929304811356</v>
      </c>
      <c r="K41" s="20">
        <v>19381.723707092377</v>
      </c>
      <c r="L41" s="20">
        <v>25192.160456334386</v>
      </c>
      <c r="M41" s="20">
        <v>31042.499890308263</v>
      </c>
      <c r="N41" s="20">
        <v>31290.839889430732</v>
      </c>
      <c r="O41" s="20">
        <v>31541.166608546177</v>
      </c>
      <c r="P41" s="20">
        <v>31793.495941414545</v>
      </c>
      <c r="Q41" s="20">
        <v>32047.843908945862</v>
      </c>
      <c r="R41" s="20">
        <v>32304.22666021742</v>
      </c>
      <c r="S41" s="20">
        <v>32562.660473499171</v>
      </c>
      <c r="T41" s="20">
        <v>32823.161757287162</v>
      </c>
      <c r="U41" s="20">
        <v>33085.747051345461</v>
      </c>
      <c r="V41" s="20">
        <v>33350.433027756219</v>
      </c>
      <c r="W41" s="20">
        <v>33617.23649197827</v>
      </c>
      <c r="X41" s="20">
        <v>33884.0399562003</v>
      </c>
      <c r="Y41" s="20">
        <v>34150.843420422338</v>
      </c>
      <c r="Z41" s="20">
        <v>34417.646884644368</v>
      </c>
      <c r="AA41" s="20">
        <v>34684.450348866478</v>
      </c>
      <c r="AB41" s="20">
        <v>34951.253813088515</v>
      </c>
      <c r="AD41" s="19">
        <v>1336.0444812057715</v>
      </c>
      <c r="AE41" s="19">
        <v>1336.0444812057715</v>
      </c>
      <c r="AF41" s="19">
        <v>1336.0444812057715</v>
      </c>
      <c r="AG41" s="19">
        <v>1336.0444812057715</v>
      </c>
      <c r="AH41" s="19">
        <v>1336.0444812057715</v>
      </c>
      <c r="AI41" s="19">
        <v>1336.0444812057715</v>
      </c>
      <c r="AJ41" s="19">
        <v>1336.0444812057715</v>
      </c>
      <c r="AK41" s="19">
        <v>1336.0444812057715</v>
      </c>
      <c r="AL41" s="19">
        <v>1336.0444812057715</v>
      </c>
      <c r="AM41" s="19">
        <v>1336.0444812057715</v>
      </c>
      <c r="AN41" s="19">
        <v>1336.0444812057715</v>
      </c>
      <c r="AO41" s="19">
        <v>1336.0444812057715</v>
      </c>
      <c r="AP41" s="19">
        <v>1336.0444812057715</v>
      </c>
      <c r="AQ41" s="19">
        <v>1336.0444812057715</v>
      </c>
      <c r="AR41" s="19">
        <v>1336.0444812057715</v>
      </c>
      <c r="AS41" s="19">
        <v>1336.0444812057715</v>
      </c>
      <c r="AT41" s="19">
        <v>1336.0444812057715</v>
      </c>
      <c r="AU41" s="19">
        <v>1336.0444812057715</v>
      </c>
      <c r="AV41" s="19">
        <v>1336.0444812057715</v>
      </c>
      <c r="AW41" s="19">
        <v>1336.0444812057715</v>
      </c>
      <c r="AX41" s="19">
        <v>1336.0444812057715</v>
      </c>
      <c r="AY41" s="19">
        <v>1336.0444812057715</v>
      </c>
      <c r="AZ41" s="19">
        <v>1336.0444812057715</v>
      </c>
      <c r="BA41" s="19">
        <v>1336.0444812057715</v>
      </c>
      <c r="BB41" s="19">
        <v>1336.0444812057715</v>
      </c>
      <c r="BC41" s="19">
        <v>1336.0444812057715</v>
      </c>
      <c r="BD41" s="27"/>
      <c r="BE41" s="11">
        <v>2</v>
      </c>
      <c r="BG41" s="11" t="str">
        <f>"ABIOCRP2"&amp;BE41</f>
        <v>ABIOCRP22</v>
      </c>
      <c r="BH41" s="11" t="str">
        <f t="shared" si="8"/>
        <v>OSR - Me</v>
      </c>
      <c r="BI41" s="11" t="s">
        <v>5</v>
      </c>
      <c r="BJ41" s="11" t="s">
        <v>8</v>
      </c>
      <c r="BK41" s="11" t="s">
        <v>1</v>
      </c>
      <c r="BL41" s="57">
        <f>E41/1000*Conversions!$B$2</f>
        <v>0.25039919937369937</v>
      </c>
      <c r="BM41" s="57">
        <f>F41/1000*Conversions!$B$2</f>
        <v>0.3283283160568311</v>
      </c>
      <c r="BN41" s="57">
        <f>G41/1000*Conversions!$B$2</f>
        <v>0.16547747129264292</v>
      </c>
      <c r="BO41" s="57">
        <f>H41/1000*Conversions!$B$2</f>
        <v>0.12510096829723802</v>
      </c>
      <c r="BP41" s="57">
        <f>I41/1000*Conversions!$B$2</f>
        <v>0.33627140278297579</v>
      </c>
      <c r="BQ41" s="57">
        <f>J41/1000*Conversions!$B$2</f>
        <v>0.5719976561338419</v>
      </c>
      <c r="BR41" s="57">
        <f>K41/1000*Conversions!$B$2</f>
        <v>0.81147400816854365</v>
      </c>
      <c r="BS41" s="57">
        <f>L41/1000*Conversions!$B$2</f>
        <v>1.0547453739858081</v>
      </c>
      <c r="BT41" s="57">
        <f>M41/1000*Conversions!$B$2</f>
        <v>1.2996873854074265</v>
      </c>
      <c r="BU41" s="57">
        <f>N41/1000*Conversions!$B$2</f>
        <v>1.3100848844906861</v>
      </c>
      <c r="BV41" s="57">
        <f>O41/1000*Conversions!$B$2</f>
        <v>1.3205655635666114</v>
      </c>
      <c r="BW41" s="57">
        <f>P41/1000*Conversions!$B$2</f>
        <v>1.3311300880751442</v>
      </c>
      <c r="BX41" s="57">
        <f>Q41/1000*Conversions!$B$2</f>
        <v>1.3417791287797456</v>
      </c>
      <c r="BY41" s="57">
        <f>R41/1000*Conversions!$B$2</f>
        <v>1.3525133618099832</v>
      </c>
      <c r="BZ41" s="57">
        <f>S41/1000*Conversions!$B$2</f>
        <v>1.3633334687044634</v>
      </c>
      <c r="CA41" s="57">
        <f>T41/1000*Conversions!$B$2</f>
        <v>1.3742401364540988</v>
      </c>
      <c r="CB41" s="57">
        <f>U41/1000*Conversions!$B$2</f>
        <v>1.385234057545732</v>
      </c>
      <c r="CC41" s="57">
        <f>V41/1000*Conversions!$B$2</f>
        <v>1.3963159300060974</v>
      </c>
      <c r="CD41" s="57">
        <f>W41/1000*Conversions!$B$2</f>
        <v>1.4074864574461463</v>
      </c>
      <c r="CE41" s="57">
        <f>X41/1000*Conversions!$B$2</f>
        <v>1.4186569848861941</v>
      </c>
      <c r="CF41" s="57">
        <f>Y41/1000*Conversions!$B$2</f>
        <v>1.4298275123262427</v>
      </c>
      <c r="CG41" s="57">
        <f>Z41/1000*Conversions!$B$2</f>
        <v>1.4409980397662905</v>
      </c>
      <c r="CH41" s="57">
        <f>AA41/1000*Conversions!$B$2</f>
        <v>1.4521685672063418</v>
      </c>
      <c r="CI41" s="57">
        <f>AB41/1000*Conversions!$B$2</f>
        <v>1.46333909464639</v>
      </c>
      <c r="CJ41" s="64">
        <f>TREND(BT41:CI41,$BT$5:$CI$5,$CJ$5)</f>
        <v>1.626565350571326</v>
      </c>
      <c r="CL41" s="11" t="str">
        <f t="shared" si="5"/>
        <v>ABIOCRP22</v>
      </c>
      <c r="CM41" s="11" t="str">
        <f t="shared" si="6"/>
        <v>OSR - Me</v>
      </c>
      <c r="CN41" t="s">
        <v>105</v>
      </c>
      <c r="CO41" t="s">
        <v>128</v>
      </c>
      <c r="CP41" s="11" t="str">
        <f t="shared" si="7"/>
        <v>BIORPS</v>
      </c>
      <c r="CQ41" s="11" t="s">
        <v>103</v>
      </c>
      <c r="CR41" s="57">
        <f>IF(AF41&lt;0,0.01,AF41/Conversions!$B$3)</f>
        <v>31.910874204781013</v>
      </c>
      <c r="CS41" s="57">
        <f>IF(AG41&lt;0,0.01,AG41/Conversions!$B$3)</f>
        <v>31.910874204781013</v>
      </c>
      <c r="CT41" s="57">
        <f>IF(AH41&lt;0,0.01,AH41/Conversions!$B$3)</f>
        <v>31.910874204781013</v>
      </c>
      <c r="CU41" s="57">
        <f>IF(AI41&lt;0,0.01,AI41/Conversions!$B$3)</f>
        <v>31.910874204781013</v>
      </c>
      <c r="CV41" s="57">
        <f>IF(AJ41&lt;0,0.01,AJ41/Conversions!$B$3)</f>
        <v>31.910874204781013</v>
      </c>
      <c r="CW41" s="57">
        <f>IF(AK41&lt;0,0.01,AK41/Conversions!$B$3)</f>
        <v>31.910874204781013</v>
      </c>
      <c r="CX41" s="57">
        <f>IF(AL41&lt;0,0.01,AL41/Conversions!$B$3)</f>
        <v>31.910874204781013</v>
      </c>
      <c r="CY41" s="57">
        <f>IF(AM41&lt;0,0.01,AM41/Conversions!$B$3)</f>
        <v>31.910874204781013</v>
      </c>
      <c r="CZ41" s="57">
        <f>IF(AN41&lt;0,0.01,AN41/Conversions!$B$3)</f>
        <v>31.910874204781013</v>
      </c>
      <c r="DA41" s="57">
        <f>IF(AO41&lt;0,0.01,AO41/Conversions!$B$3)</f>
        <v>31.910874204781013</v>
      </c>
      <c r="DB41" s="57">
        <f>IF(AP41&lt;0,0.01,AP41/Conversions!$B$3)</f>
        <v>31.910874204781013</v>
      </c>
      <c r="DC41" s="57">
        <f>IF(AQ41&lt;0,0.01,AQ41/Conversions!$B$3)</f>
        <v>31.910874204781013</v>
      </c>
      <c r="DD41" s="57">
        <f>IF(AR41&lt;0,0.01,AR41/Conversions!$B$3)</f>
        <v>31.910874204781013</v>
      </c>
      <c r="DE41" s="57">
        <f>IF(AS41&lt;0,0.01,AS41/Conversions!$B$3)</f>
        <v>31.910874204781013</v>
      </c>
      <c r="DF41" s="57">
        <f>IF(AT41&lt;0,0.01,AT41/Conversions!$B$3)</f>
        <v>31.910874204781013</v>
      </c>
      <c r="DG41" s="57">
        <f>IF(AU41&lt;0,0.01,AU41/Conversions!$B$3)</f>
        <v>31.910874204781013</v>
      </c>
      <c r="DH41" s="57">
        <f>IF(AV41&lt;0,0.01,AV41/Conversions!$B$3)</f>
        <v>31.910874204781013</v>
      </c>
      <c r="DI41" s="57">
        <f>IF(AW41&lt;0,0.01,AW41/Conversions!$B$3)</f>
        <v>31.910874204781013</v>
      </c>
      <c r="DJ41" s="57">
        <f>IF(AX41&lt;0,0.01,AX41/Conversions!$B$3)</f>
        <v>31.910874204781013</v>
      </c>
      <c r="DK41" s="57">
        <f>IF(AY41&lt;0,0.01,AY41/Conversions!$B$3)</f>
        <v>31.910874204781013</v>
      </c>
      <c r="DL41" s="57">
        <f>IF(AZ41&lt;0,0.01,AZ41/Conversions!$B$3)</f>
        <v>31.910874204781013</v>
      </c>
      <c r="DM41" s="57">
        <f>IF(BA41&lt;0,0.01,BA41/Conversions!$B$3)</f>
        <v>31.910874204781013</v>
      </c>
      <c r="DN41" s="57">
        <f>IF(BB41&lt;0,0.01,BB41/Conversions!$B$3)</f>
        <v>31.910874204781013</v>
      </c>
      <c r="DO41" s="57">
        <f>IF(BC41&lt;0,0.01,BC41/Conversions!$B$3)</f>
        <v>31.910874204781013</v>
      </c>
    </row>
    <row r="42" spans="1:119">
      <c r="A42" s="21" t="s">
        <v>70</v>
      </c>
      <c r="B42" s="21" t="s">
        <v>50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27433.453498089722</v>
      </c>
      <c r="J42" s="20">
        <v>56382.966268442295</v>
      </c>
      <c r="K42" s="20">
        <v>86848.53831105771</v>
      </c>
      <c r="L42" s="20">
        <v>118830.16962593599</v>
      </c>
      <c r="M42" s="20">
        <v>152327.86021307713</v>
      </c>
      <c r="N42" s="20">
        <v>187341.6100724811</v>
      </c>
      <c r="O42" s="20">
        <v>196458.59236282372</v>
      </c>
      <c r="P42" s="20">
        <v>205792.15454920387</v>
      </c>
      <c r="Q42" s="20">
        <v>215342.29663162152</v>
      </c>
      <c r="R42" s="20">
        <v>225109.01861007678</v>
      </c>
      <c r="S42" s="20">
        <v>235092.32048456953</v>
      </c>
      <c r="T42" s="20">
        <v>245292.20225509981</v>
      </c>
      <c r="U42" s="20">
        <v>255708.66392166773</v>
      </c>
      <c r="V42" s="20">
        <v>266341.7054842732</v>
      </c>
      <c r="W42" s="20">
        <v>277191.3269429162</v>
      </c>
      <c r="X42" s="20">
        <v>288257.52829759679</v>
      </c>
      <c r="Y42" s="20">
        <v>299540.30954831484</v>
      </c>
      <c r="Z42" s="20">
        <v>311039.67069507053</v>
      </c>
      <c r="AA42" s="20">
        <v>322755.61173786368</v>
      </c>
      <c r="AB42" s="20">
        <v>334688.13267669472</v>
      </c>
      <c r="AD42" s="19">
        <v>255.16291634545507</v>
      </c>
      <c r="AE42" s="19">
        <v>255.16291634545507</v>
      </c>
      <c r="AF42" s="19">
        <v>255.16291634545507</v>
      </c>
      <c r="AG42" s="19">
        <v>255.16291634545507</v>
      </c>
      <c r="AH42" s="19">
        <v>255.16291634545507</v>
      </c>
      <c r="AI42" s="19">
        <v>255.16291634545507</v>
      </c>
      <c r="AJ42" s="19">
        <v>255.16291634545507</v>
      </c>
      <c r="AK42" s="19">
        <v>255.16291634545507</v>
      </c>
      <c r="AL42" s="19">
        <v>255.16291634545507</v>
      </c>
      <c r="AM42" s="19">
        <v>255.16291634545507</v>
      </c>
      <c r="AN42" s="19">
        <v>255.16291634545507</v>
      </c>
      <c r="AO42" s="19">
        <v>255.16291634545507</v>
      </c>
      <c r="AP42" s="19">
        <v>255.16291634545507</v>
      </c>
      <c r="AQ42" s="19">
        <v>255.16291634545507</v>
      </c>
      <c r="AR42" s="19">
        <v>255.16291634545507</v>
      </c>
      <c r="AS42" s="19">
        <v>255.16291634545507</v>
      </c>
      <c r="AT42" s="19">
        <v>255.16291634545507</v>
      </c>
      <c r="AU42" s="19">
        <v>255.16291634545507</v>
      </c>
      <c r="AV42" s="19">
        <v>255.16291634545507</v>
      </c>
      <c r="AW42" s="19">
        <v>255.16291634545507</v>
      </c>
      <c r="AX42" s="19">
        <v>255.16291634545507</v>
      </c>
      <c r="AY42" s="19">
        <v>255.16291634545507</v>
      </c>
      <c r="AZ42" s="19">
        <v>255.16291634545507</v>
      </c>
      <c r="BA42" s="19">
        <v>255.16291634545507</v>
      </c>
      <c r="BB42" s="19">
        <v>255.16291634545507</v>
      </c>
      <c r="BC42" s="19">
        <v>255.16291634545507</v>
      </c>
      <c r="BD42" s="27"/>
      <c r="BE42" s="11">
        <v>2</v>
      </c>
      <c r="BG42" s="11" t="str">
        <f>"ABIOGAS1"&amp;BE42</f>
        <v>ABIOGAS12</v>
      </c>
      <c r="BH42" s="11" t="str">
        <f t="shared" si="8"/>
        <v>Crops Anaerobic - Me</v>
      </c>
      <c r="BI42" s="11" t="s">
        <v>5</v>
      </c>
      <c r="BJ42" s="11" t="s">
        <v>9</v>
      </c>
      <c r="BK42" s="11" t="s">
        <v>1</v>
      </c>
      <c r="BL42" s="57">
        <f>E42/1000*Conversions!$B$2</f>
        <v>0</v>
      </c>
      <c r="BM42" s="57">
        <f>F42/1000*Conversions!$B$2</f>
        <v>0</v>
      </c>
      <c r="BN42" s="57">
        <f>G42/1000*Conversions!$B$2</f>
        <v>0</v>
      </c>
      <c r="BO42" s="57">
        <f>H42/1000*Conversions!$B$2</f>
        <v>0</v>
      </c>
      <c r="BP42" s="57">
        <f>I42/1000*Conversions!$B$2</f>
        <v>1.1485838310580205</v>
      </c>
      <c r="BQ42" s="57">
        <f>J42/1000*Conversions!$B$2</f>
        <v>2.3606420317271422</v>
      </c>
      <c r="BR42" s="57">
        <f>K42/1000*Conversions!$B$2</f>
        <v>3.6361746020073644</v>
      </c>
      <c r="BS42" s="57">
        <f>L42/1000*Conversions!$B$2</f>
        <v>4.9751815418986887</v>
      </c>
      <c r="BT42" s="57">
        <f>M42/1000*Conversions!$B$2</f>
        <v>6.377662851401114</v>
      </c>
      <c r="BU42" s="57">
        <f>N42/1000*Conversions!$B$2</f>
        <v>7.8436185305146395</v>
      </c>
      <c r="BV42" s="57">
        <f>O42/1000*Conversions!$B$2</f>
        <v>8.2253283450467034</v>
      </c>
      <c r="BW42" s="57">
        <f>P42/1000*Conversions!$B$2</f>
        <v>8.6161059266660676</v>
      </c>
      <c r="BX42" s="57">
        <f>Q42/1000*Conversions!$B$2</f>
        <v>9.0159512753727302</v>
      </c>
      <c r="BY42" s="57">
        <f>R42/1000*Conversions!$B$2</f>
        <v>9.4248643911666949</v>
      </c>
      <c r="BZ42" s="57">
        <f>S42/1000*Conversions!$B$2</f>
        <v>9.8428452740479582</v>
      </c>
      <c r="CA42" s="57">
        <f>T42/1000*Conversions!$B$2</f>
        <v>10.269893924016518</v>
      </c>
      <c r="CB42" s="57">
        <f>U42/1000*Conversions!$B$2</f>
        <v>10.706010341072385</v>
      </c>
      <c r="CC42" s="57">
        <f>V42/1000*Conversions!$B$2</f>
        <v>11.15119452521555</v>
      </c>
      <c r="CD42" s="57">
        <f>W42/1000*Conversions!$B$2</f>
        <v>11.605446476446016</v>
      </c>
      <c r="CE42" s="57">
        <f>X42/1000*Conversions!$B$2</f>
        <v>12.068766194763782</v>
      </c>
      <c r="CF42" s="57">
        <f>Y42/1000*Conversions!$B$2</f>
        <v>12.541153680168847</v>
      </c>
      <c r="CG42" s="57">
        <f>Z42/1000*Conversions!$B$2</f>
        <v>13.022608932661214</v>
      </c>
      <c r="CH42" s="57">
        <f>AA42/1000*Conversions!$B$2</f>
        <v>13.513131952240876</v>
      </c>
      <c r="CI42" s="57">
        <f>AB42/1000*Conversions!$B$2</f>
        <v>14.012722738907854</v>
      </c>
      <c r="CJ42" s="64">
        <f>TREND(BT42:CI42,$BT$5:$CI$5,$CJ$5)</f>
        <v>20.870088249162677</v>
      </c>
      <c r="CL42" s="11" t="str">
        <f t="shared" si="5"/>
        <v>ABIOGAS12</v>
      </c>
      <c r="CM42" s="11" t="str">
        <f t="shared" si="6"/>
        <v>Crops Anaerobic - Me</v>
      </c>
      <c r="CN42" t="s">
        <v>105</v>
      </c>
      <c r="CO42" t="s">
        <v>128</v>
      </c>
      <c r="CP42" s="11" t="str">
        <f t="shared" si="7"/>
        <v>BIOGAS</v>
      </c>
      <c r="CQ42" s="11" t="s">
        <v>103</v>
      </c>
      <c r="CR42" s="57">
        <f>IF(AF42&lt;0,0.01,AF42/Conversions!$B$3)</f>
        <v>6.0944615540616951</v>
      </c>
      <c r="CS42" s="57">
        <f>IF(AG42&lt;0,0.01,AG42/Conversions!$B$3)</f>
        <v>6.0944615540616951</v>
      </c>
      <c r="CT42" s="57">
        <f>IF(AH42&lt;0,0.01,AH42/Conversions!$B$3)</f>
        <v>6.0944615540616951</v>
      </c>
      <c r="CU42" s="57">
        <f>IF(AI42&lt;0,0.01,AI42/Conversions!$B$3)</f>
        <v>6.0944615540616951</v>
      </c>
      <c r="CV42" s="57">
        <f>IF(AJ42&lt;0,0.01,AJ42/Conversions!$B$3)</f>
        <v>6.0944615540616951</v>
      </c>
      <c r="CW42" s="57">
        <f>IF(AK42&lt;0,0.01,AK42/Conversions!$B$3)</f>
        <v>6.0944615540616951</v>
      </c>
      <c r="CX42" s="57">
        <f>IF(AL42&lt;0,0.01,AL42/Conversions!$B$3)</f>
        <v>6.0944615540616951</v>
      </c>
      <c r="CY42" s="57">
        <f>IF(AM42&lt;0,0.01,AM42/Conversions!$B$3)</f>
        <v>6.0944615540616951</v>
      </c>
      <c r="CZ42" s="57">
        <f>IF(AN42&lt;0,0.01,AN42/Conversions!$B$3)</f>
        <v>6.0944615540616951</v>
      </c>
      <c r="DA42" s="57">
        <f>IF(AO42&lt;0,0.01,AO42/Conversions!$B$3)</f>
        <v>6.0944615540616951</v>
      </c>
      <c r="DB42" s="57">
        <f>IF(AP42&lt;0,0.01,AP42/Conversions!$B$3)</f>
        <v>6.0944615540616951</v>
      </c>
      <c r="DC42" s="57">
        <f>IF(AQ42&lt;0,0.01,AQ42/Conversions!$B$3)</f>
        <v>6.0944615540616951</v>
      </c>
      <c r="DD42" s="57">
        <f>IF(AR42&lt;0,0.01,AR42/Conversions!$B$3)</f>
        <v>6.0944615540616951</v>
      </c>
      <c r="DE42" s="57">
        <f>IF(AS42&lt;0,0.01,AS42/Conversions!$B$3)</f>
        <v>6.0944615540616951</v>
      </c>
      <c r="DF42" s="57">
        <f>IF(AT42&lt;0,0.01,AT42/Conversions!$B$3)</f>
        <v>6.0944615540616951</v>
      </c>
      <c r="DG42" s="57">
        <f>IF(AU42&lt;0,0.01,AU42/Conversions!$B$3)</f>
        <v>6.0944615540616951</v>
      </c>
      <c r="DH42" s="57">
        <f>IF(AV42&lt;0,0.01,AV42/Conversions!$B$3)</f>
        <v>6.0944615540616951</v>
      </c>
      <c r="DI42" s="57">
        <f>IF(AW42&lt;0,0.01,AW42/Conversions!$B$3)</f>
        <v>6.0944615540616951</v>
      </c>
      <c r="DJ42" s="57">
        <f>IF(AX42&lt;0,0.01,AX42/Conversions!$B$3)</f>
        <v>6.0944615540616951</v>
      </c>
      <c r="DK42" s="57">
        <f>IF(AY42&lt;0,0.01,AY42/Conversions!$B$3)</f>
        <v>6.0944615540616951</v>
      </c>
      <c r="DL42" s="57">
        <f>IF(AZ42&lt;0,0.01,AZ42/Conversions!$B$3)</f>
        <v>6.0944615540616951</v>
      </c>
      <c r="DM42" s="57">
        <f>IF(BA42&lt;0,0.01,BA42/Conversions!$B$3)</f>
        <v>6.0944615540616951</v>
      </c>
      <c r="DN42" s="57">
        <f>IF(BB42&lt;0,0.01,BB42/Conversions!$B$3)</f>
        <v>6.0944615540616951</v>
      </c>
      <c r="DO42" s="57">
        <f>IF(BC42&lt;0,0.01,BC42/Conversions!$B$3)</f>
        <v>6.0944615540616951</v>
      </c>
    </row>
    <row r="43" spans="1:119">
      <c r="A43" s="21" t="s">
        <v>71</v>
      </c>
      <c r="B43" s="21" t="s">
        <v>52</v>
      </c>
      <c r="C43" s="20">
        <v>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  <c r="U43" s="20">
        <v>0</v>
      </c>
      <c r="V43" s="20">
        <v>0</v>
      </c>
      <c r="W43" s="20">
        <v>0</v>
      </c>
      <c r="X43" s="20">
        <v>0</v>
      </c>
      <c r="Y43" s="20">
        <v>0</v>
      </c>
      <c r="Z43" s="20">
        <v>0</v>
      </c>
      <c r="AA43" s="20">
        <v>0</v>
      </c>
      <c r="AB43" s="20">
        <v>0</v>
      </c>
      <c r="AD43" s="19">
        <v>0</v>
      </c>
      <c r="AE43" s="19">
        <v>0</v>
      </c>
      <c r="AF43" s="19">
        <v>0</v>
      </c>
      <c r="AG43" s="19">
        <v>0</v>
      </c>
      <c r="AH43" s="19">
        <v>0</v>
      </c>
      <c r="AI43" s="19">
        <v>0</v>
      </c>
      <c r="AJ43" s="19">
        <v>0</v>
      </c>
      <c r="AK43" s="19">
        <v>0</v>
      </c>
      <c r="AL43" s="19">
        <v>0</v>
      </c>
      <c r="AM43" s="19">
        <v>0</v>
      </c>
      <c r="AN43" s="19">
        <v>0</v>
      </c>
      <c r="AO43" s="19">
        <v>0</v>
      </c>
      <c r="AP43" s="19">
        <v>0</v>
      </c>
      <c r="AQ43" s="19">
        <v>0</v>
      </c>
      <c r="AR43" s="19">
        <v>0</v>
      </c>
      <c r="AS43" s="19">
        <v>0</v>
      </c>
      <c r="AT43" s="19">
        <v>0</v>
      </c>
      <c r="AU43" s="19">
        <v>0</v>
      </c>
      <c r="AV43" s="19">
        <v>0</v>
      </c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>
        <v>0</v>
      </c>
      <c r="BC43" s="19">
        <v>0</v>
      </c>
      <c r="BD43" s="27"/>
      <c r="BE43" s="11">
        <v>2</v>
      </c>
      <c r="BG43" s="11" t="str">
        <f>"MINBIOINDW1"&amp;BE43</f>
        <v>MINBIOINDW12</v>
      </c>
      <c r="BH43" s="11" t="str">
        <f t="shared" si="8"/>
        <v>Industrial Food - Me</v>
      </c>
      <c r="BI43" s="11" t="s">
        <v>5</v>
      </c>
      <c r="BJ43" s="11" t="s">
        <v>11</v>
      </c>
      <c r="BK43" s="11" t="s">
        <v>1</v>
      </c>
      <c r="BL43" s="57">
        <f>E43/1000*Conversions!$B$2</f>
        <v>0</v>
      </c>
      <c r="BM43" s="57">
        <f>F43/1000*Conversions!$B$2</f>
        <v>0</v>
      </c>
      <c r="BN43" s="57">
        <f>G43/1000*Conversions!$B$2</f>
        <v>0</v>
      </c>
      <c r="BO43" s="57">
        <f>H43/1000*Conversions!$B$2</f>
        <v>0</v>
      </c>
      <c r="BP43" s="57">
        <f>I43/1000*Conversions!$B$2</f>
        <v>0</v>
      </c>
      <c r="BQ43" s="57">
        <f>J43/1000*Conversions!$B$2</f>
        <v>0</v>
      </c>
      <c r="BR43" s="57">
        <f>K43/1000*Conversions!$B$2</f>
        <v>0</v>
      </c>
      <c r="BS43" s="57">
        <f>L43/1000*Conversions!$B$2</f>
        <v>0</v>
      </c>
      <c r="BT43" s="57">
        <f>M43/1000*Conversions!$B$2</f>
        <v>0</v>
      </c>
      <c r="BU43" s="57">
        <f>N43/1000*Conversions!$B$2</f>
        <v>0</v>
      </c>
      <c r="BV43" s="57">
        <f>O43/1000*Conversions!$B$2</f>
        <v>0</v>
      </c>
      <c r="BW43" s="57">
        <f>P43/1000*Conversions!$B$2</f>
        <v>0</v>
      </c>
      <c r="BX43" s="57">
        <f>Q43/1000*Conversions!$B$2</f>
        <v>0</v>
      </c>
      <c r="BY43" s="57">
        <f>R43/1000*Conversions!$B$2</f>
        <v>0</v>
      </c>
      <c r="BZ43" s="57">
        <f>S43/1000*Conversions!$B$2</f>
        <v>0</v>
      </c>
      <c r="CA43" s="57">
        <f>T43/1000*Conversions!$B$2</f>
        <v>0</v>
      </c>
      <c r="CB43" s="57">
        <f>U43/1000*Conversions!$B$2</f>
        <v>0</v>
      </c>
      <c r="CC43" s="57">
        <f>V43/1000*Conversions!$B$2</f>
        <v>0</v>
      </c>
      <c r="CD43" s="57">
        <f>W43/1000*Conversions!$B$2</f>
        <v>0</v>
      </c>
      <c r="CE43" s="57">
        <f>X43/1000*Conversions!$B$2</f>
        <v>0</v>
      </c>
      <c r="CF43" s="57">
        <f>Y43/1000*Conversions!$B$2</f>
        <v>0</v>
      </c>
      <c r="CG43" s="57">
        <f>Z43/1000*Conversions!$B$2</f>
        <v>0</v>
      </c>
      <c r="CH43" s="57">
        <f>AA43/1000*Conversions!$B$2</f>
        <v>0</v>
      </c>
      <c r="CI43" s="57">
        <f>AB43/1000*Conversions!$B$2</f>
        <v>0</v>
      </c>
      <c r="CJ43" s="64">
        <f>CI43</f>
        <v>0</v>
      </c>
      <c r="CL43" s="11" t="str">
        <f t="shared" si="5"/>
        <v>MINBIOINDW12</v>
      </c>
      <c r="CM43" s="11" t="str">
        <f t="shared" si="6"/>
        <v>Industrial Food - Me</v>
      </c>
      <c r="CN43" t="s">
        <v>6</v>
      </c>
      <c r="CO43" t="s">
        <v>128</v>
      </c>
      <c r="CP43" s="11" t="str">
        <f t="shared" si="7"/>
        <v>BIOSLU</v>
      </c>
      <c r="CQ43" s="11" t="s">
        <v>103</v>
      </c>
      <c r="CR43" s="57">
        <f>IF(AF43&lt;0,0.01,AF43/Conversions!$B$3)</f>
        <v>0</v>
      </c>
      <c r="CS43" s="57">
        <f>IF(AG43&lt;0,0.01,AG43/Conversions!$B$3)</f>
        <v>0</v>
      </c>
      <c r="CT43" s="57">
        <f>IF(AH43&lt;0,0.01,AH43/Conversions!$B$3)</f>
        <v>0</v>
      </c>
      <c r="CU43" s="57">
        <f>IF(AI43&lt;0,0.01,AI43/Conversions!$B$3)</f>
        <v>0</v>
      </c>
      <c r="CV43" s="57">
        <f>IF(AJ43&lt;0,0.01,AJ43/Conversions!$B$3)</f>
        <v>0</v>
      </c>
      <c r="CW43" s="57">
        <f>IF(AK43&lt;0,0.01,AK43/Conversions!$B$3)</f>
        <v>0</v>
      </c>
      <c r="CX43" s="57">
        <f>IF(AL43&lt;0,0.01,AL43/Conversions!$B$3)</f>
        <v>0</v>
      </c>
      <c r="CY43" s="57">
        <f>IF(AM43&lt;0,0.01,AM43/Conversions!$B$3)</f>
        <v>0</v>
      </c>
      <c r="CZ43" s="57">
        <f>IF(AN43&lt;0,0.01,AN43/Conversions!$B$3)</f>
        <v>0</v>
      </c>
      <c r="DA43" s="57">
        <f>IF(AO43&lt;0,0.01,AO43/Conversions!$B$3)</f>
        <v>0</v>
      </c>
      <c r="DB43" s="57">
        <f>IF(AP43&lt;0,0.01,AP43/Conversions!$B$3)</f>
        <v>0</v>
      </c>
      <c r="DC43" s="57">
        <f>IF(AQ43&lt;0,0.01,AQ43/Conversions!$B$3)</f>
        <v>0</v>
      </c>
      <c r="DD43" s="57">
        <f>IF(AR43&lt;0,0.01,AR43/Conversions!$B$3)</f>
        <v>0</v>
      </c>
      <c r="DE43" s="57">
        <f>IF(AS43&lt;0,0.01,AS43/Conversions!$B$3)</f>
        <v>0</v>
      </c>
      <c r="DF43" s="57">
        <f>IF(AT43&lt;0,0.01,AT43/Conversions!$B$3)</f>
        <v>0</v>
      </c>
      <c r="DG43" s="57">
        <f>IF(AU43&lt;0,0.01,AU43/Conversions!$B$3)</f>
        <v>0</v>
      </c>
      <c r="DH43" s="57">
        <f>IF(AV43&lt;0,0.01,AV43/Conversions!$B$3)</f>
        <v>0</v>
      </c>
      <c r="DI43" s="57">
        <f>IF(AW43&lt;0,0.01,AW43/Conversions!$B$3)</f>
        <v>0</v>
      </c>
      <c r="DJ43" s="57">
        <f>IF(AX43&lt;0,0.01,AX43/Conversions!$B$3)</f>
        <v>0</v>
      </c>
      <c r="DK43" s="57">
        <f>IF(AY43&lt;0,0.01,AY43/Conversions!$B$3)</f>
        <v>0</v>
      </c>
      <c r="DL43" s="57">
        <f>IF(AZ43&lt;0,0.01,AZ43/Conversions!$B$3)</f>
        <v>0</v>
      </c>
      <c r="DM43" s="57">
        <f>IF(BA43&lt;0,0.01,BA43/Conversions!$B$3)</f>
        <v>0</v>
      </c>
      <c r="DN43" s="57">
        <f>IF(BB43&lt;0,0.01,BB43/Conversions!$B$3)</f>
        <v>0</v>
      </c>
      <c r="DO43" s="57">
        <f>IF(BC43&lt;0,0.01,BC43/Conversions!$B$3)</f>
        <v>0</v>
      </c>
    </row>
    <row r="44" spans="1:119">
      <c r="K44" s="15">
        <f>SUM(K28:K43)</f>
        <v>188768.43828488313</v>
      </c>
      <c r="L44" s="15">
        <f t="shared" ref="L44:AA44" si="9">SUM(L28:L43)</f>
        <v>237601.46669887094</v>
      </c>
      <c r="M44" s="15">
        <f t="shared" si="9"/>
        <v>292919.18575356284</v>
      </c>
      <c r="N44" s="15">
        <f t="shared" si="9"/>
        <v>348145.6558825337</v>
      </c>
      <c r="O44" s="15">
        <f t="shared" si="9"/>
        <v>386878.07840917539</v>
      </c>
      <c r="P44" s="15">
        <f t="shared" si="9"/>
        <v>418964.31081284524</v>
      </c>
      <c r="Q44" s="15">
        <f t="shared" si="9"/>
        <v>459303.67996693723</v>
      </c>
      <c r="R44" s="15">
        <f t="shared" si="9"/>
        <v>502378.82118940295</v>
      </c>
      <c r="S44" s="15">
        <f t="shared" si="9"/>
        <v>549898.01249861834</v>
      </c>
      <c r="T44" s="15">
        <f t="shared" si="9"/>
        <v>608389.23828888359</v>
      </c>
      <c r="U44" s="15">
        <f t="shared" si="9"/>
        <v>676700.64792444557</v>
      </c>
      <c r="V44" s="15">
        <f t="shared" si="9"/>
        <v>757206.78823273047</v>
      </c>
      <c r="W44" s="15">
        <f t="shared" si="9"/>
        <v>856245.3139702375</v>
      </c>
      <c r="X44" s="15">
        <f t="shared" si="9"/>
        <v>965373.92724859132</v>
      </c>
      <c r="Y44" s="15">
        <f t="shared" si="9"/>
        <v>1098480.7645242757</v>
      </c>
      <c r="Z44" s="15">
        <f t="shared" si="9"/>
        <v>1257259.2834301749</v>
      </c>
      <c r="AA44" s="15">
        <f t="shared" si="9"/>
        <v>1279736.9895747334</v>
      </c>
      <c r="AB44" s="15">
        <f>SUM(AB28:AB43)</f>
        <v>1302462.4248438214</v>
      </c>
      <c r="BD44" s="27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</row>
    <row r="45" spans="1:119" ht="15" thickBot="1">
      <c r="A45" s="48" t="s">
        <v>72</v>
      </c>
      <c r="AD45" s="48" t="s">
        <v>73</v>
      </c>
      <c r="BD45" s="27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</row>
    <row r="46" spans="1:119">
      <c r="A46" s="45" t="s">
        <v>14</v>
      </c>
      <c r="B46" s="45" t="s">
        <v>55</v>
      </c>
      <c r="C46" s="141" t="s">
        <v>25</v>
      </c>
      <c r="D46" s="142"/>
      <c r="E46" s="142"/>
      <c r="F46" s="142"/>
      <c r="G46" s="142"/>
      <c r="H46" s="142"/>
      <c r="I46" s="142"/>
      <c r="J46" s="142"/>
      <c r="K46" s="142"/>
      <c r="L46" s="142"/>
      <c r="M46" s="142"/>
      <c r="N46" s="142"/>
      <c r="O46" s="142"/>
      <c r="P46" s="142"/>
      <c r="Q46" s="142"/>
      <c r="R46" s="142"/>
      <c r="S46" s="142"/>
      <c r="T46" s="142"/>
      <c r="U46" s="142"/>
      <c r="V46" s="142"/>
      <c r="W46" s="142"/>
      <c r="X46" s="142"/>
      <c r="Y46" s="142"/>
      <c r="Z46" s="142"/>
      <c r="AA46" s="142"/>
      <c r="AB46" s="143"/>
      <c r="AD46" s="144" t="s">
        <v>26</v>
      </c>
      <c r="AE46" s="145"/>
      <c r="AF46" s="145"/>
      <c r="AG46" s="145"/>
      <c r="AH46" s="145"/>
      <c r="AI46" s="145"/>
      <c r="AJ46" s="145"/>
      <c r="AK46" s="145"/>
      <c r="AL46" s="145"/>
      <c r="AM46" s="145"/>
      <c r="AN46" s="145"/>
      <c r="AO46" s="145"/>
      <c r="AP46" s="145"/>
      <c r="AQ46" s="145"/>
      <c r="AR46" s="145"/>
      <c r="AS46" s="145"/>
      <c r="AT46" s="145"/>
      <c r="AU46" s="145"/>
      <c r="AV46" s="145"/>
      <c r="AW46" s="145"/>
      <c r="AX46" s="145"/>
      <c r="AY46" s="145"/>
      <c r="AZ46" s="145"/>
      <c r="BA46" s="145"/>
      <c r="BB46" s="145"/>
      <c r="BC46" s="146"/>
      <c r="BD46" s="27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</row>
    <row r="47" spans="1:119" ht="15.5">
      <c r="A47" s="36"/>
      <c r="B47" s="36"/>
      <c r="C47" s="35">
        <v>2010</v>
      </c>
      <c r="D47" s="34">
        <v>2011</v>
      </c>
      <c r="E47" s="34">
        <v>2012</v>
      </c>
      <c r="F47" s="34">
        <v>2013</v>
      </c>
      <c r="G47" s="34">
        <v>2014</v>
      </c>
      <c r="H47" s="34">
        <v>2015</v>
      </c>
      <c r="I47" s="34">
        <v>2016</v>
      </c>
      <c r="J47" s="34">
        <v>2017</v>
      </c>
      <c r="K47" s="34">
        <v>2018</v>
      </c>
      <c r="L47" s="34">
        <v>2019</v>
      </c>
      <c r="M47" s="34">
        <v>2020</v>
      </c>
      <c r="N47" s="34">
        <v>2021</v>
      </c>
      <c r="O47" s="34">
        <v>2022</v>
      </c>
      <c r="P47" s="34">
        <v>2023</v>
      </c>
      <c r="Q47" s="34">
        <v>2024</v>
      </c>
      <c r="R47" s="34">
        <v>2025</v>
      </c>
      <c r="S47" s="34">
        <v>2026</v>
      </c>
      <c r="T47" s="34">
        <v>2027</v>
      </c>
      <c r="U47" s="34">
        <v>2028</v>
      </c>
      <c r="V47" s="34">
        <v>2029</v>
      </c>
      <c r="W47" s="34">
        <v>2030</v>
      </c>
      <c r="X47" s="34">
        <v>2031</v>
      </c>
      <c r="Y47" s="34">
        <v>2032</v>
      </c>
      <c r="Z47" s="34">
        <v>2033</v>
      </c>
      <c r="AA47" s="34">
        <v>2034</v>
      </c>
      <c r="AB47" s="33">
        <v>2035</v>
      </c>
      <c r="AD47" s="35">
        <v>2010</v>
      </c>
      <c r="AE47" s="34">
        <v>2011</v>
      </c>
      <c r="AF47" s="34">
        <v>2012</v>
      </c>
      <c r="AG47" s="34">
        <v>2013</v>
      </c>
      <c r="AH47" s="34">
        <v>2014</v>
      </c>
      <c r="AI47" s="34">
        <v>2015</v>
      </c>
      <c r="AJ47" s="34">
        <v>2016</v>
      </c>
      <c r="AK47" s="34">
        <v>2017</v>
      </c>
      <c r="AL47" s="34">
        <v>2018</v>
      </c>
      <c r="AM47" s="34">
        <v>2019</v>
      </c>
      <c r="AN47" s="34">
        <v>2020</v>
      </c>
      <c r="AO47" s="34">
        <v>2021</v>
      </c>
      <c r="AP47" s="34">
        <v>2022</v>
      </c>
      <c r="AQ47" s="34">
        <v>2023</v>
      </c>
      <c r="AR47" s="34">
        <v>2024</v>
      </c>
      <c r="AS47" s="34">
        <v>2025</v>
      </c>
      <c r="AT47" s="34">
        <v>2026</v>
      </c>
      <c r="AU47" s="34">
        <v>2027</v>
      </c>
      <c r="AV47" s="34">
        <v>2028</v>
      </c>
      <c r="AW47" s="34">
        <v>2029</v>
      </c>
      <c r="AX47" s="34">
        <v>2030</v>
      </c>
      <c r="AY47" s="34">
        <v>2031</v>
      </c>
      <c r="AZ47" s="34">
        <v>2032</v>
      </c>
      <c r="BA47" s="34">
        <v>2033</v>
      </c>
      <c r="BB47" s="34">
        <v>2034</v>
      </c>
      <c r="BC47" s="33">
        <v>2035</v>
      </c>
      <c r="BD47" s="27"/>
      <c r="BG47" s="13" t="s">
        <v>95</v>
      </c>
      <c r="BH47" s="14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L47" s="62"/>
      <c r="CM47" s="63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</row>
    <row r="48" spans="1:119" ht="15" thickBot="1">
      <c r="A48" s="44"/>
      <c r="B48" s="44"/>
      <c r="C48" s="43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1"/>
      <c r="AD48" s="43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2"/>
      <c r="AS48" s="42"/>
      <c r="AT48" s="42"/>
      <c r="AU48" s="42"/>
      <c r="AV48" s="42"/>
      <c r="AW48" s="42"/>
      <c r="AX48" s="42"/>
      <c r="AY48" s="42"/>
      <c r="AZ48" s="42"/>
      <c r="BA48" s="42"/>
      <c r="BB48" s="42"/>
      <c r="BC48" s="41"/>
      <c r="BD48" s="27"/>
      <c r="BG48" s="26" t="s">
        <v>109</v>
      </c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L48" s="26" t="s">
        <v>109</v>
      </c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</row>
    <row r="49" spans="1:119" ht="15" thickBot="1">
      <c r="A49" s="25"/>
      <c r="B49" s="12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  <c r="BB49" s="37"/>
      <c r="BC49" s="37"/>
      <c r="BD49" s="27"/>
      <c r="BG49" s="24" t="s">
        <v>4</v>
      </c>
      <c r="BH49" s="23" t="s">
        <v>91</v>
      </c>
      <c r="BI49" s="23" t="s">
        <v>3</v>
      </c>
      <c r="BJ49" s="23" t="s">
        <v>97</v>
      </c>
      <c r="BK49" s="23" t="s">
        <v>92</v>
      </c>
      <c r="BL49" s="22">
        <v>2012</v>
      </c>
      <c r="BM49" s="22">
        <v>2013</v>
      </c>
      <c r="BN49" s="22">
        <v>2014</v>
      </c>
      <c r="BO49" s="22">
        <v>2015</v>
      </c>
      <c r="BP49" s="22">
        <v>2016</v>
      </c>
      <c r="BQ49" s="22">
        <v>2017</v>
      </c>
      <c r="BR49" s="22">
        <v>2018</v>
      </c>
      <c r="BS49" s="22">
        <v>2019</v>
      </c>
      <c r="BT49" s="22">
        <v>2020</v>
      </c>
      <c r="BU49" s="22">
        <v>2021</v>
      </c>
      <c r="BV49" s="22">
        <v>2022</v>
      </c>
      <c r="BW49" s="22">
        <v>2023</v>
      </c>
      <c r="BX49" s="22">
        <v>2024</v>
      </c>
      <c r="BY49" s="22">
        <v>2025</v>
      </c>
      <c r="BZ49" s="22">
        <v>2026</v>
      </c>
      <c r="CA49" s="22">
        <v>2027</v>
      </c>
      <c r="CB49" s="22">
        <v>2028</v>
      </c>
      <c r="CC49" s="22">
        <v>2029</v>
      </c>
      <c r="CD49" s="22">
        <v>2030</v>
      </c>
      <c r="CE49" s="22">
        <v>2031</v>
      </c>
      <c r="CF49" s="22">
        <v>2032</v>
      </c>
      <c r="CG49" s="22">
        <v>2033</v>
      </c>
      <c r="CH49" s="22">
        <v>2034</v>
      </c>
      <c r="CI49" s="22">
        <v>2035</v>
      </c>
      <c r="CJ49" s="22">
        <v>2050</v>
      </c>
      <c r="CL49" s="24" t="s">
        <v>4</v>
      </c>
      <c r="CM49" s="23" t="s">
        <v>91</v>
      </c>
      <c r="CN49" s="23" t="s">
        <v>3</v>
      </c>
      <c r="CO49" s="23" t="s">
        <v>104</v>
      </c>
      <c r="CP49" s="23" t="s">
        <v>97</v>
      </c>
      <c r="CQ49" s="23" t="s">
        <v>92</v>
      </c>
      <c r="CR49" s="22">
        <v>2012</v>
      </c>
      <c r="CS49" s="22">
        <v>2013</v>
      </c>
      <c r="CT49" s="22">
        <v>2014</v>
      </c>
      <c r="CU49" s="22">
        <v>2015</v>
      </c>
      <c r="CV49" s="22">
        <v>2016</v>
      </c>
      <c r="CW49" s="22">
        <v>2017</v>
      </c>
      <c r="CX49" s="22">
        <v>2018</v>
      </c>
      <c r="CY49" s="22">
        <v>2019</v>
      </c>
      <c r="CZ49" s="22">
        <v>2020</v>
      </c>
      <c r="DA49" s="22">
        <v>2021</v>
      </c>
      <c r="DB49" s="22">
        <v>2022</v>
      </c>
      <c r="DC49" s="22">
        <v>2023</v>
      </c>
      <c r="DD49" s="22">
        <v>2024</v>
      </c>
      <c r="DE49" s="22">
        <v>2025</v>
      </c>
      <c r="DF49" s="22">
        <v>2026</v>
      </c>
      <c r="DG49" s="22">
        <v>2027</v>
      </c>
      <c r="DH49" s="22">
        <v>2028</v>
      </c>
      <c r="DI49" s="22">
        <v>2029</v>
      </c>
      <c r="DJ49" s="22">
        <v>2030</v>
      </c>
      <c r="DK49" s="22">
        <v>2031</v>
      </c>
      <c r="DL49" s="22">
        <v>2032</v>
      </c>
      <c r="DM49" s="22">
        <v>2033</v>
      </c>
      <c r="DN49" s="22">
        <v>2034</v>
      </c>
      <c r="DO49" s="22">
        <v>2035</v>
      </c>
    </row>
    <row r="50" spans="1:119">
      <c r="A50" s="21" t="s">
        <v>74</v>
      </c>
      <c r="B50" s="21" t="s">
        <v>28</v>
      </c>
      <c r="C50" s="20">
        <v>7073.8124109890732</v>
      </c>
      <c r="D50" s="20">
        <v>7190.7349301789745</v>
      </c>
      <c r="E50" s="20">
        <v>7045.8980846013128</v>
      </c>
      <c r="F50" s="20">
        <v>7186.1266360943928</v>
      </c>
      <c r="G50" s="20">
        <v>7628.6281982756618</v>
      </c>
      <c r="H50" s="20">
        <v>4967.9397798486361</v>
      </c>
      <c r="I50" s="20">
        <v>2307.2513614216109</v>
      </c>
      <c r="J50" s="20">
        <v>2307.2513614216109</v>
      </c>
      <c r="K50" s="20">
        <v>4548.5812553740334</v>
      </c>
      <c r="L50" s="20">
        <v>8124.8208655775288</v>
      </c>
      <c r="M50" s="20">
        <v>11107.767268558326</v>
      </c>
      <c r="N50" s="20">
        <v>13378.761822871884</v>
      </c>
      <c r="O50" s="20">
        <v>22973.631413012325</v>
      </c>
      <c r="P50" s="20">
        <v>30348.595586127827</v>
      </c>
      <c r="Q50" s="20">
        <v>37674.118658641448</v>
      </c>
      <c r="R50" s="20">
        <v>41654.127257093722</v>
      </c>
      <c r="S50" s="20">
        <v>50133.276010318143</v>
      </c>
      <c r="T50" s="20">
        <v>36981.943250214958</v>
      </c>
      <c r="U50" s="20">
        <v>43244.482659787907</v>
      </c>
      <c r="V50" s="20">
        <v>25898.896531957576</v>
      </c>
      <c r="W50" s="20">
        <v>31230.295213528232</v>
      </c>
      <c r="X50" s="20">
        <v>41860.131842934941</v>
      </c>
      <c r="Y50" s="20">
        <v>31312.697047864716</v>
      </c>
      <c r="Z50" s="20">
        <v>41200.917168243046</v>
      </c>
      <c r="AA50" s="20">
        <v>34114.35941530524</v>
      </c>
      <c r="AB50" s="20">
        <v>34114.35941530524</v>
      </c>
      <c r="AD50" s="19">
        <v>334.94400000000002</v>
      </c>
      <c r="AE50" s="19">
        <v>334.94400000000002</v>
      </c>
      <c r="AF50" s="19">
        <v>334.94400000000002</v>
      </c>
      <c r="AG50" s="19">
        <v>334.94400000000002</v>
      </c>
      <c r="AH50" s="19">
        <v>334.94400000000002</v>
      </c>
      <c r="AI50" s="19">
        <v>334.94400000000002</v>
      </c>
      <c r="AJ50" s="19">
        <v>334.94400000000002</v>
      </c>
      <c r="AK50" s="19">
        <v>334.94400000000002</v>
      </c>
      <c r="AL50" s="19">
        <v>334.94400000000002</v>
      </c>
      <c r="AM50" s="19">
        <v>334.94400000000002</v>
      </c>
      <c r="AN50" s="19">
        <v>334.94400000000002</v>
      </c>
      <c r="AO50" s="19">
        <v>334.94400000000002</v>
      </c>
      <c r="AP50" s="19">
        <v>334.94400000000002</v>
      </c>
      <c r="AQ50" s="19">
        <v>334.94400000000002</v>
      </c>
      <c r="AR50" s="19">
        <v>334.94400000000002</v>
      </c>
      <c r="AS50" s="19">
        <v>334.94400000000002</v>
      </c>
      <c r="AT50" s="19">
        <v>334.94400000000002</v>
      </c>
      <c r="AU50" s="19">
        <v>334.94400000000002</v>
      </c>
      <c r="AV50" s="19">
        <v>334.94400000000002</v>
      </c>
      <c r="AW50" s="19">
        <v>334.94400000000002</v>
      </c>
      <c r="AX50" s="19">
        <v>334.94400000000002</v>
      </c>
      <c r="AY50" s="19">
        <v>334.94400000000002</v>
      </c>
      <c r="AZ50" s="19">
        <v>334.94400000000002</v>
      </c>
      <c r="BA50" s="19">
        <v>334.94400000000002</v>
      </c>
      <c r="BB50" s="19">
        <v>334.94400000000002</v>
      </c>
      <c r="BC50" s="19">
        <v>334.94400000000002</v>
      </c>
      <c r="BD50" s="27"/>
      <c r="BE50" s="11">
        <v>3</v>
      </c>
      <c r="BG50" s="11" t="str">
        <f>"ABIOFRSR"&amp;BE50</f>
        <v>ABIOFRSR3</v>
      </c>
      <c r="BH50" s="11" t="str">
        <f>A50</f>
        <v>Forest thinnings - Hi</v>
      </c>
      <c r="BI50" s="11" t="s">
        <v>5</v>
      </c>
      <c r="BJ50" s="11" t="s">
        <v>7</v>
      </c>
      <c r="BK50" s="11" t="s">
        <v>1</v>
      </c>
      <c r="BL50" s="57">
        <f>E50/1000*Conversions!$B$2</f>
        <v>0.29499766100608776</v>
      </c>
      <c r="BM50" s="57">
        <f>F50/1000*Conversions!$B$2</f>
        <v>0.30086875000000007</v>
      </c>
      <c r="BN50" s="57">
        <f>G50/1000*Conversions!$B$2</f>
        <v>0.3193954054054054</v>
      </c>
      <c r="BO50" s="57">
        <f>H50/1000*Conversions!$B$2</f>
        <v>0.20799770270270271</v>
      </c>
      <c r="BP50" s="57">
        <f>I50/1000*Conversions!$B$2</f>
        <v>9.6600000000000005E-2</v>
      </c>
      <c r="BQ50" s="57">
        <f>J50/1000*Conversions!$B$2</f>
        <v>9.6600000000000005E-2</v>
      </c>
      <c r="BR50" s="57">
        <f>K50/1000*Conversions!$B$2</f>
        <v>0.19044000000000005</v>
      </c>
      <c r="BS50" s="57">
        <f>L50/1000*Conversions!$B$2</f>
        <v>0.34017000000000003</v>
      </c>
      <c r="BT50" s="57">
        <f>M50/1000*Conversions!$B$2</f>
        <v>0.46505999999999997</v>
      </c>
      <c r="BU50" s="57">
        <f>N50/1000*Conversions!$B$2</f>
        <v>0.56014200000000003</v>
      </c>
      <c r="BV50" s="57">
        <f>O50/1000*Conversions!$B$2</f>
        <v>0.96186000000000005</v>
      </c>
      <c r="BW50" s="57">
        <f>P50/1000*Conversions!$B$2</f>
        <v>1.270635</v>
      </c>
      <c r="BX50" s="57">
        <f>Q50/1000*Conversions!$B$2</f>
        <v>1.5773400000000002</v>
      </c>
      <c r="BY50" s="57">
        <f>R50/1000*Conversions!$B$2</f>
        <v>1.7439750000000001</v>
      </c>
      <c r="BZ50" s="57">
        <f>S50/1000*Conversions!$B$2</f>
        <v>2.0989800000000001</v>
      </c>
      <c r="CA50" s="57">
        <f>T50/1000*Conversions!$B$2</f>
        <v>1.5483600000000002</v>
      </c>
      <c r="CB50" s="57">
        <f>U50/1000*Conversions!$B$2</f>
        <v>1.8105600000000002</v>
      </c>
      <c r="CC50" s="57">
        <f>V50/1000*Conversions!$B$2</f>
        <v>1.0843349999999998</v>
      </c>
      <c r="CD50" s="57">
        <f>W50/1000*Conversions!$B$2</f>
        <v>1.3075500000000002</v>
      </c>
      <c r="CE50" s="57">
        <f>X50/1000*Conversions!$B$2</f>
        <v>1.7526000000000002</v>
      </c>
      <c r="CF50" s="57">
        <f>Y50/1000*Conversions!$B$2</f>
        <v>1.3109999999999999</v>
      </c>
      <c r="CG50" s="57">
        <f>Z50/1000*Conversions!$B$2</f>
        <v>1.7249999999999999</v>
      </c>
      <c r="CH50" s="57">
        <f>AA50/1000*Conversions!$B$2</f>
        <v>1.4282999999999997</v>
      </c>
      <c r="CI50" s="57">
        <f>AB50/1000*Conversions!$B$2</f>
        <v>1.4282999999999997</v>
      </c>
      <c r="CJ50" s="64">
        <f>TREND(BW50:CI50,$BW$5:$CI$5,$CJ$5)</f>
        <v>1.2758896153846173</v>
      </c>
      <c r="CL50" s="11" t="str">
        <f t="shared" ref="CL50:CL65" si="10">BG50</f>
        <v>ABIOFRSR3</v>
      </c>
      <c r="CM50" s="11" t="str">
        <f t="shared" ref="CM50:CM65" si="11">BH50</f>
        <v>Forest thinnings - Hi</v>
      </c>
      <c r="CN50" t="s">
        <v>105</v>
      </c>
      <c r="CO50" t="s">
        <v>128</v>
      </c>
      <c r="CP50" s="11" t="str">
        <f t="shared" ref="CP50:CP65" si="12">BJ50</f>
        <v>BIOWOO</v>
      </c>
      <c r="CQ50" s="11" t="s">
        <v>103</v>
      </c>
      <c r="CR50" s="57">
        <f>IF(AF50&lt;0,0.01,AF50/Conversions!$B$3)</f>
        <v>8</v>
      </c>
      <c r="CS50" s="57">
        <f>IF(AG50&lt;0,0.01,AG50/Conversions!$B$3)</f>
        <v>8</v>
      </c>
      <c r="CT50" s="57">
        <f>IF(AH50&lt;0,0.01,AH50/Conversions!$B$3)</f>
        <v>8</v>
      </c>
      <c r="CU50" s="57">
        <f>IF(AI50&lt;0,0.01,AI50/Conversions!$B$3)</f>
        <v>8</v>
      </c>
      <c r="CV50" s="57">
        <f>IF(AJ50&lt;0,0.01,AJ50/Conversions!$B$3)</f>
        <v>8</v>
      </c>
      <c r="CW50" s="57">
        <f>IF(AK50&lt;0,0.01,AK50/Conversions!$B$3)</f>
        <v>8</v>
      </c>
      <c r="CX50" s="57">
        <f>IF(AL50&lt;0,0.01,AL50/Conversions!$B$3)</f>
        <v>8</v>
      </c>
      <c r="CY50" s="57">
        <f>IF(AM50&lt;0,0.01,AM50/Conversions!$B$3)</f>
        <v>8</v>
      </c>
      <c r="CZ50" s="57">
        <f>IF(AN50&lt;0,0.01,AN50/Conversions!$B$3)</f>
        <v>8</v>
      </c>
      <c r="DA50" s="57">
        <f>IF(AO50&lt;0,0.01,AO50/Conversions!$B$3)</f>
        <v>8</v>
      </c>
      <c r="DB50" s="57">
        <f>IF(AP50&lt;0,0.01,AP50/Conversions!$B$3)</f>
        <v>8</v>
      </c>
      <c r="DC50" s="57">
        <f>IF(AQ50&lt;0,0.01,AQ50/Conversions!$B$3)</f>
        <v>8</v>
      </c>
      <c r="DD50" s="57">
        <f>IF(AR50&lt;0,0.01,AR50/Conversions!$B$3)</f>
        <v>8</v>
      </c>
      <c r="DE50" s="57">
        <f>IF(AS50&lt;0,0.01,AS50/Conversions!$B$3)</f>
        <v>8</v>
      </c>
      <c r="DF50" s="57">
        <f>IF(AT50&lt;0,0.01,AT50/Conversions!$B$3)</f>
        <v>8</v>
      </c>
      <c r="DG50" s="57">
        <f>IF(AU50&lt;0,0.01,AU50/Conversions!$B$3)</f>
        <v>8</v>
      </c>
      <c r="DH50" s="57">
        <f>IF(AV50&lt;0,0.01,AV50/Conversions!$B$3)</f>
        <v>8</v>
      </c>
      <c r="DI50" s="57">
        <f>IF(AW50&lt;0,0.01,AW50/Conversions!$B$3)</f>
        <v>8</v>
      </c>
      <c r="DJ50" s="57">
        <f>IF(AX50&lt;0,0.01,AX50/Conversions!$B$3)</f>
        <v>8</v>
      </c>
      <c r="DK50" s="57">
        <f>IF(AY50&lt;0,0.01,AY50/Conversions!$B$3)</f>
        <v>8</v>
      </c>
      <c r="DL50" s="57">
        <f>IF(AZ50&lt;0,0.01,AZ50/Conversions!$B$3)</f>
        <v>8</v>
      </c>
      <c r="DM50" s="57">
        <f>IF(BA50&lt;0,0.01,BA50/Conversions!$B$3)</f>
        <v>8</v>
      </c>
      <c r="DN50" s="57">
        <f>IF(BB50&lt;0,0.01,BB50/Conversions!$B$3)</f>
        <v>8</v>
      </c>
      <c r="DO50" s="57">
        <f>IF(BC50&lt;0,0.01,BC50/Conversions!$B$3)</f>
        <v>8</v>
      </c>
    </row>
    <row r="51" spans="1:119">
      <c r="A51" s="21" t="s">
        <v>75</v>
      </c>
      <c r="B51" s="21" t="s">
        <v>30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S51" s="20">
        <v>0</v>
      </c>
      <c r="T51" s="20">
        <v>0</v>
      </c>
      <c r="U51" s="20">
        <v>0</v>
      </c>
      <c r="V51" s="20">
        <v>0</v>
      </c>
      <c r="W51" s="20">
        <v>0</v>
      </c>
      <c r="X51" s="20">
        <v>0</v>
      </c>
      <c r="Y51" s="20">
        <v>0</v>
      </c>
      <c r="Z51" s="20">
        <v>0</v>
      </c>
      <c r="AA51" s="20">
        <v>0</v>
      </c>
      <c r="AB51" s="20">
        <v>0</v>
      </c>
      <c r="AD51" s="19">
        <v>376.81200000000001</v>
      </c>
      <c r="AE51" s="19">
        <v>376.81200000000001</v>
      </c>
      <c r="AF51" s="19">
        <v>376.81200000000001</v>
      </c>
      <c r="AG51" s="19">
        <v>376.81200000000001</v>
      </c>
      <c r="AH51" s="19">
        <v>376.81200000000001</v>
      </c>
      <c r="AI51" s="19">
        <v>376.81200000000001</v>
      </c>
      <c r="AJ51" s="19">
        <v>376.81200000000001</v>
      </c>
      <c r="AK51" s="19">
        <v>376.81200000000001</v>
      </c>
      <c r="AL51" s="19">
        <v>376.81200000000001</v>
      </c>
      <c r="AM51" s="19">
        <v>376.81200000000001</v>
      </c>
      <c r="AN51" s="19">
        <v>376.81200000000001</v>
      </c>
      <c r="AO51" s="19">
        <v>376.81200000000001</v>
      </c>
      <c r="AP51" s="19">
        <v>376.81200000000001</v>
      </c>
      <c r="AQ51" s="19">
        <v>376.81200000000001</v>
      </c>
      <c r="AR51" s="19">
        <v>376.81200000000001</v>
      </c>
      <c r="AS51" s="19">
        <v>376.81200000000001</v>
      </c>
      <c r="AT51" s="19">
        <v>376.81200000000001</v>
      </c>
      <c r="AU51" s="19">
        <v>376.81200000000001</v>
      </c>
      <c r="AV51" s="19">
        <v>376.81200000000001</v>
      </c>
      <c r="AW51" s="19">
        <v>376.81200000000001</v>
      </c>
      <c r="AX51" s="19">
        <v>376.81200000000001</v>
      </c>
      <c r="AY51" s="19">
        <v>376.81200000000001</v>
      </c>
      <c r="AZ51" s="19">
        <v>376.81200000000001</v>
      </c>
      <c r="BA51" s="19">
        <v>376.81200000000001</v>
      </c>
      <c r="BB51" s="19">
        <v>376.81200000000001</v>
      </c>
      <c r="BC51" s="19">
        <v>376.81200000000001</v>
      </c>
      <c r="BD51" s="27"/>
      <c r="BE51" s="11">
        <v>3</v>
      </c>
      <c r="BG51" s="11" t="str">
        <f>"MINBIOWOO1"&amp;BE51</f>
        <v>MINBIOWOO13</v>
      </c>
      <c r="BH51" s="11" t="str">
        <f t="shared" ref="BH51:BH65" si="13">A51</f>
        <v>Sawmill residues - Hi</v>
      </c>
      <c r="BI51" s="11" t="s">
        <v>5</v>
      </c>
      <c r="BJ51" s="11" t="s">
        <v>7</v>
      </c>
      <c r="BK51" s="11" t="s">
        <v>1</v>
      </c>
      <c r="BL51" s="57">
        <f>E51/1000*Conversions!$B$2</f>
        <v>0</v>
      </c>
      <c r="BM51" s="57">
        <f>F51/1000*Conversions!$B$2</f>
        <v>0</v>
      </c>
      <c r="BN51" s="57">
        <f>G51/1000*Conversions!$B$2</f>
        <v>0</v>
      </c>
      <c r="BO51" s="57">
        <f>H51/1000*Conversions!$B$2</f>
        <v>0</v>
      </c>
      <c r="BP51" s="57">
        <f>I51/1000*Conversions!$B$2</f>
        <v>0</v>
      </c>
      <c r="BQ51" s="57">
        <f>J51/1000*Conversions!$B$2</f>
        <v>0</v>
      </c>
      <c r="BR51" s="57">
        <f>K51/1000*Conversions!$B$2</f>
        <v>0</v>
      </c>
      <c r="BS51" s="57">
        <f>L51/1000*Conversions!$B$2</f>
        <v>0</v>
      </c>
      <c r="BT51" s="57">
        <f>M51/1000*Conversions!$B$2</f>
        <v>0</v>
      </c>
      <c r="BU51" s="57">
        <f>N51/1000*Conversions!$B$2</f>
        <v>0</v>
      </c>
      <c r="BV51" s="57">
        <f>O51/1000*Conversions!$B$2</f>
        <v>0</v>
      </c>
      <c r="BW51" s="57">
        <f>P51/1000*Conversions!$B$2</f>
        <v>0</v>
      </c>
      <c r="BX51" s="57">
        <f>Q51/1000*Conversions!$B$2</f>
        <v>0</v>
      </c>
      <c r="BY51" s="57">
        <f>R51/1000*Conversions!$B$2</f>
        <v>0</v>
      </c>
      <c r="BZ51" s="57">
        <f>S51/1000*Conversions!$B$2</f>
        <v>0</v>
      </c>
      <c r="CA51" s="57">
        <f>T51/1000*Conversions!$B$2</f>
        <v>0</v>
      </c>
      <c r="CB51" s="57">
        <f>U51/1000*Conversions!$B$2</f>
        <v>0</v>
      </c>
      <c r="CC51" s="57">
        <f>V51/1000*Conversions!$B$2</f>
        <v>0</v>
      </c>
      <c r="CD51" s="57">
        <f>W51/1000*Conversions!$B$2</f>
        <v>0</v>
      </c>
      <c r="CE51" s="57">
        <f>X51/1000*Conversions!$B$2</f>
        <v>0</v>
      </c>
      <c r="CF51" s="57">
        <f>Y51/1000*Conversions!$B$2</f>
        <v>0</v>
      </c>
      <c r="CG51" s="57">
        <f>Z51/1000*Conversions!$B$2</f>
        <v>0</v>
      </c>
      <c r="CH51" s="57">
        <f>AA51/1000*Conversions!$B$2</f>
        <v>0</v>
      </c>
      <c r="CI51" s="57">
        <f>AB51/1000*Conversions!$B$2</f>
        <v>0</v>
      </c>
      <c r="CJ51" s="64">
        <f>CI51</f>
        <v>0</v>
      </c>
      <c r="CL51" s="11" t="str">
        <f t="shared" si="10"/>
        <v>MINBIOWOO13</v>
      </c>
      <c r="CM51" s="11" t="str">
        <f t="shared" si="11"/>
        <v>Sawmill residues - Hi</v>
      </c>
      <c r="CN51" t="s">
        <v>6</v>
      </c>
      <c r="CO51" t="s">
        <v>128</v>
      </c>
      <c r="CP51" s="11" t="str">
        <f t="shared" si="12"/>
        <v>BIOWOO</v>
      </c>
      <c r="CQ51" s="11" t="s">
        <v>103</v>
      </c>
      <c r="CR51" s="57">
        <f>IF(AF51&lt;0,0.01,AF51/Conversions!$B$3)</f>
        <v>9</v>
      </c>
      <c r="CS51" s="57">
        <f>IF(AG51&lt;0,0.01,AG51/Conversions!$B$3)</f>
        <v>9</v>
      </c>
      <c r="CT51" s="57">
        <f>IF(AH51&lt;0,0.01,AH51/Conversions!$B$3)</f>
        <v>9</v>
      </c>
      <c r="CU51" s="57">
        <f>IF(AI51&lt;0,0.01,AI51/Conversions!$B$3)</f>
        <v>9</v>
      </c>
      <c r="CV51" s="57">
        <f>IF(AJ51&lt;0,0.01,AJ51/Conversions!$B$3)</f>
        <v>9</v>
      </c>
      <c r="CW51" s="57">
        <f>IF(AK51&lt;0,0.01,AK51/Conversions!$B$3)</f>
        <v>9</v>
      </c>
      <c r="CX51" s="57">
        <f>IF(AL51&lt;0,0.01,AL51/Conversions!$B$3)</f>
        <v>9</v>
      </c>
      <c r="CY51" s="57">
        <f>IF(AM51&lt;0,0.01,AM51/Conversions!$B$3)</f>
        <v>9</v>
      </c>
      <c r="CZ51" s="57">
        <f>IF(AN51&lt;0,0.01,AN51/Conversions!$B$3)</f>
        <v>9</v>
      </c>
      <c r="DA51" s="57">
        <f>IF(AO51&lt;0,0.01,AO51/Conversions!$B$3)</f>
        <v>9</v>
      </c>
      <c r="DB51" s="57">
        <f>IF(AP51&lt;0,0.01,AP51/Conversions!$B$3)</f>
        <v>9</v>
      </c>
      <c r="DC51" s="57">
        <f>IF(AQ51&lt;0,0.01,AQ51/Conversions!$B$3)</f>
        <v>9</v>
      </c>
      <c r="DD51" s="57">
        <f>IF(AR51&lt;0,0.01,AR51/Conversions!$B$3)</f>
        <v>9</v>
      </c>
      <c r="DE51" s="57">
        <f>IF(AS51&lt;0,0.01,AS51/Conversions!$B$3)</f>
        <v>9</v>
      </c>
      <c r="DF51" s="57">
        <f>IF(AT51&lt;0,0.01,AT51/Conversions!$B$3)</f>
        <v>9</v>
      </c>
      <c r="DG51" s="57">
        <f>IF(AU51&lt;0,0.01,AU51/Conversions!$B$3)</f>
        <v>9</v>
      </c>
      <c r="DH51" s="57">
        <f>IF(AV51&lt;0,0.01,AV51/Conversions!$B$3)</f>
        <v>9</v>
      </c>
      <c r="DI51" s="57">
        <f>IF(AW51&lt;0,0.01,AW51/Conversions!$B$3)</f>
        <v>9</v>
      </c>
      <c r="DJ51" s="57">
        <f>IF(AX51&lt;0,0.01,AX51/Conversions!$B$3)</f>
        <v>9</v>
      </c>
      <c r="DK51" s="57">
        <f>IF(AY51&lt;0,0.01,AY51/Conversions!$B$3)</f>
        <v>9</v>
      </c>
      <c r="DL51" s="57">
        <f>IF(AZ51&lt;0,0.01,AZ51/Conversions!$B$3)</f>
        <v>9</v>
      </c>
      <c r="DM51" s="57">
        <f>IF(BA51&lt;0,0.01,BA51/Conversions!$B$3)</f>
        <v>9</v>
      </c>
      <c r="DN51" s="57">
        <f>IF(BB51&lt;0,0.01,BB51/Conversions!$B$3)</f>
        <v>9</v>
      </c>
      <c r="DO51" s="57">
        <f>IF(BC51&lt;0,0.01,BC51/Conversions!$B$3)</f>
        <v>9</v>
      </c>
    </row>
    <row r="52" spans="1:119">
      <c r="A52" s="21" t="s">
        <v>76</v>
      </c>
      <c r="B52" s="21" t="s">
        <v>32</v>
      </c>
      <c r="C52" s="20">
        <v>5687.5250788191461</v>
      </c>
      <c r="D52" s="20">
        <v>5476.6874462596725</v>
      </c>
      <c r="E52" s="20">
        <v>5265.8498137002007</v>
      </c>
      <c r="F52" s="20">
        <v>5621.2355085248355</v>
      </c>
      <c r="G52" s="20">
        <v>5662.1727183821258</v>
      </c>
      <c r="H52" s="20">
        <v>5808.2012544747004</v>
      </c>
      <c r="I52" s="20">
        <v>5955.9866772760251</v>
      </c>
      <c r="J52" s="20">
        <v>6134.0081406754944</v>
      </c>
      <c r="K52" s="20">
        <v>6307.4089527404758</v>
      </c>
      <c r="L52" s="20">
        <v>6479.8462180391361</v>
      </c>
      <c r="M52" s="20">
        <v>6651.0206917286851</v>
      </c>
      <c r="N52" s="20">
        <v>6783.3417518007318</v>
      </c>
      <c r="O52" s="20">
        <v>6883.0270714823509</v>
      </c>
      <c r="P52" s="20">
        <v>6984.7054753504644</v>
      </c>
      <c r="Q52" s="20">
        <v>7076.5944170003404</v>
      </c>
      <c r="R52" s="20">
        <v>7184.4829369018998</v>
      </c>
      <c r="S52" s="20">
        <v>7296.2038851219049</v>
      </c>
      <c r="T52" s="20">
        <v>7409.6621288968963</v>
      </c>
      <c r="U52" s="20">
        <v>7524.8846837140645</v>
      </c>
      <c r="V52" s="20">
        <v>7641.8989851598444</v>
      </c>
      <c r="W52" s="20">
        <v>7760.7328954525856</v>
      </c>
      <c r="X52" s="20">
        <v>7881.4147100768078</v>
      </c>
      <c r="Y52" s="20">
        <v>8003.9731645206502</v>
      </c>
      <c r="Z52" s="20">
        <v>8128.4374411180252</v>
      </c>
      <c r="AA52" s="20">
        <v>8254.8371759972433</v>
      </c>
      <c r="AB52" s="20">
        <v>8383.2024661376363</v>
      </c>
      <c r="AD52" s="19">
        <v>220.73265306122451</v>
      </c>
      <c r="AE52" s="19">
        <v>220.73265306122451</v>
      </c>
      <c r="AF52" s="19">
        <v>220.73265306122451</v>
      </c>
      <c r="AG52" s="19">
        <v>220.73265306122451</v>
      </c>
      <c r="AH52" s="19">
        <v>220.73265306122451</v>
      </c>
      <c r="AI52" s="19">
        <v>220.73265306122451</v>
      </c>
      <c r="AJ52" s="19">
        <v>220.73265306122451</v>
      </c>
      <c r="AK52" s="19">
        <v>220.73265306122451</v>
      </c>
      <c r="AL52" s="19">
        <v>220.73265306122451</v>
      </c>
      <c r="AM52" s="19">
        <v>220.73265306122451</v>
      </c>
      <c r="AN52" s="19">
        <v>220.73265306122451</v>
      </c>
      <c r="AO52" s="19">
        <v>220.73265306122451</v>
      </c>
      <c r="AP52" s="19">
        <v>220.73265306122451</v>
      </c>
      <c r="AQ52" s="19">
        <v>220.73265306122451</v>
      </c>
      <c r="AR52" s="19">
        <v>220.73265306122451</v>
      </c>
      <c r="AS52" s="19">
        <v>220.73265306122451</v>
      </c>
      <c r="AT52" s="19">
        <v>220.73265306122451</v>
      </c>
      <c r="AU52" s="19">
        <v>220.73265306122451</v>
      </c>
      <c r="AV52" s="19">
        <v>220.73265306122451</v>
      </c>
      <c r="AW52" s="19">
        <v>220.73265306122451</v>
      </c>
      <c r="AX52" s="19">
        <v>220.73265306122451</v>
      </c>
      <c r="AY52" s="19">
        <v>220.73265306122451</v>
      </c>
      <c r="AZ52" s="19">
        <v>220.73265306122451</v>
      </c>
      <c r="BA52" s="19">
        <v>220.73265306122451</v>
      </c>
      <c r="BB52" s="19">
        <v>220.73265306122451</v>
      </c>
      <c r="BC52" s="19">
        <v>220.73265306122451</v>
      </c>
      <c r="BD52" s="27"/>
      <c r="BE52" s="11">
        <v>3</v>
      </c>
      <c r="BG52" s="11" t="str">
        <f>"MINBIOWOO2"&amp;BE52</f>
        <v>MINBIOWOO23</v>
      </c>
      <c r="BH52" s="11" t="str">
        <f t="shared" si="13"/>
        <v>PCRW - Hi</v>
      </c>
      <c r="BI52" s="11" t="s">
        <v>5</v>
      </c>
      <c r="BJ52" s="11" t="s">
        <v>7</v>
      </c>
      <c r="BK52" s="11" t="s">
        <v>1</v>
      </c>
      <c r="BL52" s="57">
        <f>E52/1000*Conversions!$B$2</f>
        <v>0.22047060000000002</v>
      </c>
      <c r="BM52" s="57">
        <f>F52/1000*Conversions!$B$2</f>
        <v>0.23534988827091782</v>
      </c>
      <c r="BN52" s="57">
        <f>G52/1000*Conversions!$B$2</f>
        <v>0.23706384737322286</v>
      </c>
      <c r="BO52" s="57">
        <f>H52/1000*Conversions!$B$2</f>
        <v>0.24317777012234676</v>
      </c>
      <c r="BP52" s="57">
        <f>I52/1000*Conversions!$B$2</f>
        <v>0.24936525020419262</v>
      </c>
      <c r="BQ52" s="57">
        <f>J52/1000*Conversions!$B$2</f>
        <v>0.25681865283380162</v>
      </c>
      <c r="BR52" s="57">
        <f>K52/1000*Conversions!$B$2</f>
        <v>0.26407859803333822</v>
      </c>
      <c r="BS52" s="57">
        <f>L52/1000*Conversions!$B$2</f>
        <v>0.27129820145686256</v>
      </c>
      <c r="BT52" s="57">
        <f>M52/1000*Conversions!$B$2</f>
        <v>0.2784649343212966</v>
      </c>
      <c r="BU52" s="57">
        <f>N52/1000*Conversions!$B$2</f>
        <v>0.28400495246439306</v>
      </c>
      <c r="BV52" s="57">
        <f>O52/1000*Conversions!$B$2</f>
        <v>0.28817857742882308</v>
      </c>
      <c r="BW52" s="57">
        <f>P52/1000*Conversions!$B$2</f>
        <v>0.29243564884197326</v>
      </c>
      <c r="BX52" s="57">
        <f>Q52/1000*Conversions!$B$2</f>
        <v>0.29628285505097024</v>
      </c>
      <c r="BY52" s="57">
        <f>R52/1000*Conversions!$B$2</f>
        <v>0.30079993160220875</v>
      </c>
      <c r="BZ52" s="57">
        <f>S52/1000*Conversions!$B$2</f>
        <v>0.30547746426228395</v>
      </c>
      <c r="CA52" s="57">
        <f>T52/1000*Conversions!$B$2</f>
        <v>0.3102277340126553</v>
      </c>
      <c r="CB52" s="57">
        <f>U52/1000*Conversions!$B$2</f>
        <v>0.31505187193774048</v>
      </c>
      <c r="CC52" s="57">
        <f>V52/1000*Conversions!$B$2</f>
        <v>0.31995102671067238</v>
      </c>
      <c r="CD52" s="57">
        <f>W52/1000*Conversions!$B$2</f>
        <v>0.32492636486680887</v>
      </c>
      <c r="CE52" s="57">
        <f>X52/1000*Conversions!$B$2</f>
        <v>0.32997907108149582</v>
      </c>
      <c r="CF52" s="57">
        <f>Y52/1000*Conversions!$B$2</f>
        <v>0.3351103484521506</v>
      </c>
      <c r="CG52" s="57">
        <f>Z52/1000*Conversions!$B$2</f>
        <v>0.34032141878472949</v>
      </c>
      <c r="CH52" s="57">
        <f>AA52/1000*Conversions!$B$2</f>
        <v>0.34561352288465264</v>
      </c>
      <c r="CI52" s="57">
        <f>AB52/1000*Conversions!$B$2</f>
        <v>0.35098792085225056</v>
      </c>
      <c r="CJ52" s="64">
        <f>TREND(BT52:CI52,$BT$5:$CI$5,$CJ$5)</f>
        <v>0.42118817778752771</v>
      </c>
      <c r="CL52" s="11" t="str">
        <f t="shared" si="10"/>
        <v>MINBIOWOO23</v>
      </c>
      <c r="CM52" s="11" t="str">
        <f t="shared" si="11"/>
        <v>PCRW - Hi</v>
      </c>
      <c r="CN52" t="s">
        <v>6</v>
      </c>
      <c r="CO52" t="s">
        <v>128</v>
      </c>
      <c r="CP52" s="11" t="str">
        <f t="shared" si="12"/>
        <v>BIOWOO</v>
      </c>
      <c r="CQ52" s="11" t="s">
        <v>103</v>
      </c>
      <c r="CR52" s="57">
        <f>IF(AF52&lt;0,0.01,AF52/Conversions!$B$3)</f>
        <v>5.2721088435374153</v>
      </c>
      <c r="CS52" s="57">
        <f>IF(AG52&lt;0,0.01,AG52/Conversions!$B$3)</f>
        <v>5.2721088435374153</v>
      </c>
      <c r="CT52" s="57">
        <f>IF(AH52&lt;0,0.01,AH52/Conversions!$B$3)</f>
        <v>5.2721088435374153</v>
      </c>
      <c r="CU52" s="57">
        <f>IF(AI52&lt;0,0.01,AI52/Conversions!$B$3)</f>
        <v>5.2721088435374153</v>
      </c>
      <c r="CV52" s="57">
        <f>IF(AJ52&lt;0,0.01,AJ52/Conversions!$B$3)</f>
        <v>5.2721088435374153</v>
      </c>
      <c r="CW52" s="57">
        <f>IF(AK52&lt;0,0.01,AK52/Conversions!$B$3)</f>
        <v>5.2721088435374153</v>
      </c>
      <c r="CX52" s="57">
        <f>IF(AL52&lt;0,0.01,AL52/Conversions!$B$3)</f>
        <v>5.2721088435374153</v>
      </c>
      <c r="CY52" s="57">
        <f>IF(AM52&lt;0,0.01,AM52/Conversions!$B$3)</f>
        <v>5.2721088435374153</v>
      </c>
      <c r="CZ52" s="57">
        <f>IF(AN52&lt;0,0.01,AN52/Conversions!$B$3)</f>
        <v>5.2721088435374153</v>
      </c>
      <c r="DA52" s="57">
        <f>IF(AO52&lt;0,0.01,AO52/Conversions!$B$3)</f>
        <v>5.2721088435374153</v>
      </c>
      <c r="DB52" s="57">
        <f>IF(AP52&lt;0,0.01,AP52/Conversions!$B$3)</f>
        <v>5.2721088435374153</v>
      </c>
      <c r="DC52" s="57">
        <f>IF(AQ52&lt;0,0.01,AQ52/Conversions!$B$3)</f>
        <v>5.2721088435374153</v>
      </c>
      <c r="DD52" s="57">
        <f>IF(AR52&lt;0,0.01,AR52/Conversions!$B$3)</f>
        <v>5.2721088435374153</v>
      </c>
      <c r="DE52" s="57">
        <f>IF(AS52&lt;0,0.01,AS52/Conversions!$B$3)</f>
        <v>5.2721088435374153</v>
      </c>
      <c r="DF52" s="57">
        <f>IF(AT52&lt;0,0.01,AT52/Conversions!$B$3)</f>
        <v>5.2721088435374153</v>
      </c>
      <c r="DG52" s="57">
        <f>IF(AU52&lt;0,0.01,AU52/Conversions!$B$3)</f>
        <v>5.2721088435374153</v>
      </c>
      <c r="DH52" s="57">
        <f>IF(AV52&lt;0,0.01,AV52/Conversions!$B$3)</f>
        <v>5.2721088435374153</v>
      </c>
      <c r="DI52" s="57">
        <f>IF(AW52&lt;0,0.01,AW52/Conversions!$B$3)</f>
        <v>5.2721088435374153</v>
      </c>
      <c r="DJ52" s="57">
        <f>IF(AX52&lt;0,0.01,AX52/Conversions!$B$3)</f>
        <v>5.2721088435374153</v>
      </c>
      <c r="DK52" s="57">
        <f>IF(AY52&lt;0,0.01,AY52/Conversions!$B$3)</f>
        <v>5.2721088435374153</v>
      </c>
      <c r="DL52" s="57">
        <f>IF(AZ52&lt;0,0.01,AZ52/Conversions!$B$3)</f>
        <v>5.2721088435374153</v>
      </c>
      <c r="DM52" s="57">
        <f>IF(BA52&lt;0,0.01,BA52/Conversions!$B$3)</f>
        <v>5.2721088435374153</v>
      </c>
      <c r="DN52" s="57">
        <f>IF(BB52&lt;0,0.01,BB52/Conversions!$B$3)</f>
        <v>5.2721088435374153</v>
      </c>
      <c r="DO52" s="57">
        <f>IF(BC52&lt;0,0.01,BC52/Conversions!$B$3)</f>
        <v>5.2721088435374153</v>
      </c>
    </row>
    <row r="53" spans="1:119">
      <c r="A53" s="21" t="s">
        <v>77</v>
      </c>
      <c r="B53" s="21" t="s">
        <v>34</v>
      </c>
      <c r="C53" s="20">
        <v>48521.693129214225</v>
      </c>
      <c r="D53" s="20">
        <v>39672.785553605805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  <c r="U53" s="20">
        <v>0</v>
      </c>
      <c r="V53" s="20">
        <v>0</v>
      </c>
      <c r="W53" s="20">
        <v>0</v>
      </c>
      <c r="X53" s="20">
        <v>0</v>
      </c>
      <c r="Y53" s="20">
        <v>0</v>
      </c>
      <c r="Z53" s="20">
        <v>0</v>
      </c>
      <c r="AA53" s="20">
        <v>0</v>
      </c>
      <c r="AB53" s="20">
        <v>0</v>
      </c>
      <c r="AD53" s="19">
        <v>-370</v>
      </c>
      <c r="AE53" s="19">
        <v>-370</v>
      </c>
      <c r="AF53" s="19">
        <v>-370</v>
      </c>
      <c r="AG53" s="19">
        <v>-370</v>
      </c>
      <c r="AH53" s="19">
        <v>-370</v>
      </c>
      <c r="AI53" s="19">
        <v>-370</v>
      </c>
      <c r="AJ53" s="19">
        <v>-370</v>
      </c>
      <c r="AK53" s="19">
        <v>-370</v>
      </c>
      <c r="AL53" s="19">
        <v>-370</v>
      </c>
      <c r="AM53" s="19">
        <v>-370</v>
      </c>
      <c r="AN53" s="19">
        <v>-370</v>
      </c>
      <c r="AO53" s="19">
        <v>-370</v>
      </c>
      <c r="AP53" s="19">
        <v>-370</v>
      </c>
      <c r="AQ53" s="19">
        <v>-370</v>
      </c>
      <c r="AR53" s="19">
        <v>-370</v>
      </c>
      <c r="AS53" s="19">
        <v>-370</v>
      </c>
      <c r="AT53" s="19">
        <v>-370</v>
      </c>
      <c r="AU53" s="19">
        <v>-370</v>
      </c>
      <c r="AV53" s="19">
        <v>-370</v>
      </c>
      <c r="AW53" s="19">
        <v>-370</v>
      </c>
      <c r="AX53" s="19">
        <v>-370</v>
      </c>
      <c r="AY53" s="19">
        <v>-370</v>
      </c>
      <c r="AZ53" s="19">
        <v>-370</v>
      </c>
      <c r="BA53" s="19">
        <v>-370</v>
      </c>
      <c r="BB53" s="19">
        <v>-370</v>
      </c>
      <c r="BC53" s="19">
        <v>-370</v>
      </c>
      <c r="BD53" s="27"/>
      <c r="BE53" s="11">
        <v>3</v>
      </c>
      <c r="BG53" s="11" t="str">
        <f>"MINBMSW1"&amp;BE53</f>
        <v>MINBMSW13</v>
      </c>
      <c r="BH53" s="11" t="str">
        <f t="shared" si="13"/>
        <v>Solid BMSW - Hi</v>
      </c>
      <c r="BI53" s="11" t="s">
        <v>5</v>
      </c>
      <c r="BJ53" s="11" t="s">
        <v>10</v>
      </c>
      <c r="BK53" s="11" t="s">
        <v>1</v>
      </c>
      <c r="BL53" s="57">
        <f>E53/1000*Conversions!$B$2</f>
        <v>0</v>
      </c>
      <c r="BM53" s="57">
        <f>F53/1000*Conversions!$B$2</f>
        <v>0</v>
      </c>
      <c r="BN53" s="57">
        <f>G53/1000*Conversions!$B$2</f>
        <v>0</v>
      </c>
      <c r="BO53" s="57">
        <f>H53/1000*Conversions!$B$2</f>
        <v>0</v>
      </c>
      <c r="BP53" s="57">
        <f>I53/1000*Conversions!$B$2</f>
        <v>0</v>
      </c>
      <c r="BQ53" s="57">
        <f>J53/1000*Conversions!$B$2</f>
        <v>0</v>
      </c>
      <c r="BR53" s="57">
        <f>K53/1000*Conversions!$B$2</f>
        <v>0</v>
      </c>
      <c r="BS53" s="57">
        <f>L53/1000*Conversions!$B$2</f>
        <v>0</v>
      </c>
      <c r="BT53" s="57">
        <f>M53/1000*Conversions!$B$2</f>
        <v>0</v>
      </c>
      <c r="BU53" s="57">
        <f>N53/1000*Conversions!$B$2</f>
        <v>0</v>
      </c>
      <c r="BV53" s="57">
        <f>O53/1000*Conversions!$B$2</f>
        <v>0</v>
      </c>
      <c r="BW53" s="57">
        <f>P53/1000*Conversions!$B$2</f>
        <v>0</v>
      </c>
      <c r="BX53" s="57">
        <f>Q53/1000*Conversions!$B$2</f>
        <v>0</v>
      </c>
      <c r="BY53" s="57">
        <f>R53/1000*Conversions!$B$2</f>
        <v>0</v>
      </c>
      <c r="BZ53" s="57">
        <f>S53/1000*Conversions!$B$2</f>
        <v>0</v>
      </c>
      <c r="CA53" s="57">
        <f>T53/1000*Conversions!$B$2</f>
        <v>0</v>
      </c>
      <c r="CB53" s="57">
        <f>U53/1000*Conversions!$B$2</f>
        <v>0</v>
      </c>
      <c r="CC53" s="57">
        <f>V53/1000*Conversions!$B$2</f>
        <v>0</v>
      </c>
      <c r="CD53" s="57">
        <f>W53/1000*Conversions!$B$2</f>
        <v>0</v>
      </c>
      <c r="CE53" s="57">
        <f>X53/1000*Conversions!$B$2</f>
        <v>0</v>
      </c>
      <c r="CF53" s="57">
        <f>Y53/1000*Conversions!$B$2</f>
        <v>0</v>
      </c>
      <c r="CG53" s="57">
        <f>Z53/1000*Conversions!$B$2</f>
        <v>0</v>
      </c>
      <c r="CH53" s="57">
        <f>AA53/1000*Conversions!$B$2</f>
        <v>0</v>
      </c>
      <c r="CI53" s="57">
        <f>AB53/1000*Conversions!$B$2</f>
        <v>0</v>
      </c>
      <c r="CJ53" s="64">
        <f>CI53</f>
        <v>0</v>
      </c>
      <c r="CL53" s="11" t="str">
        <f t="shared" si="10"/>
        <v>MINBMSW13</v>
      </c>
      <c r="CM53" s="11" t="str">
        <f t="shared" si="11"/>
        <v>Solid BMSW - Hi</v>
      </c>
      <c r="CN53" t="s">
        <v>6</v>
      </c>
      <c r="CO53" t="s">
        <v>128</v>
      </c>
      <c r="CP53" s="11" t="str">
        <f t="shared" si="12"/>
        <v>BIOMUN</v>
      </c>
      <c r="CQ53" s="11" t="s">
        <v>103</v>
      </c>
      <c r="CR53" s="57">
        <f>IF(AF53&lt;0,0.01,AF53/Conversions!$B$3)</f>
        <v>0.01</v>
      </c>
      <c r="CS53" s="57">
        <f>IF(AG53&lt;0,0.01,AG53/Conversions!$B$3)</f>
        <v>0.01</v>
      </c>
      <c r="CT53" s="57">
        <f>IF(AH53&lt;0,0.01,AH53/Conversions!$B$3)</f>
        <v>0.01</v>
      </c>
      <c r="CU53" s="57">
        <f>IF(AI53&lt;0,0.01,AI53/Conversions!$B$3)</f>
        <v>0.01</v>
      </c>
      <c r="CV53" s="57">
        <f>IF(AJ53&lt;0,0.01,AJ53/Conversions!$B$3)</f>
        <v>0.01</v>
      </c>
      <c r="CW53" s="57">
        <f>IF(AK53&lt;0,0.01,AK53/Conversions!$B$3)</f>
        <v>0.01</v>
      </c>
      <c r="CX53" s="57">
        <f>IF(AL53&lt;0,0.01,AL53/Conversions!$B$3)</f>
        <v>0.01</v>
      </c>
      <c r="CY53" s="57">
        <f>IF(AM53&lt;0,0.01,AM53/Conversions!$B$3)</f>
        <v>0.01</v>
      </c>
      <c r="CZ53" s="57">
        <f>IF(AN53&lt;0,0.01,AN53/Conversions!$B$3)</f>
        <v>0.01</v>
      </c>
      <c r="DA53" s="57">
        <f>IF(AO53&lt;0,0.01,AO53/Conversions!$B$3)</f>
        <v>0.01</v>
      </c>
      <c r="DB53" s="57">
        <f>IF(AP53&lt;0,0.01,AP53/Conversions!$B$3)</f>
        <v>0.01</v>
      </c>
      <c r="DC53" s="57">
        <f>IF(AQ53&lt;0,0.01,AQ53/Conversions!$B$3)</f>
        <v>0.01</v>
      </c>
      <c r="DD53" s="57">
        <f>IF(AR53&lt;0,0.01,AR53/Conversions!$B$3)</f>
        <v>0.01</v>
      </c>
      <c r="DE53" s="57">
        <f>IF(AS53&lt;0,0.01,AS53/Conversions!$B$3)</f>
        <v>0.01</v>
      </c>
      <c r="DF53" s="57">
        <f>IF(AT53&lt;0,0.01,AT53/Conversions!$B$3)</f>
        <v>0.01</v>
      </c>
      <c r="DG53" s="57">
        <f>IF(AU53&lt;0,0.01,AU53/Conversions!$B$3)</f>
        <v>0.01</v>
      </c>
      <c r="DH53" s="57">
        <f>IF(AV53&lt;0,0.01,AV53/Conversions!$B$3)</f>
        <v>0.01</v>
      </c>
      <c r="DI53" s="57">
        <f>IF(AW53&lt;0,0.01,AW53/Conversions!$B$3)</f>
        <v>0.01</v>
      </c>
      <c r="DJ53" s="57">
        <f>IF(AX53&lt;0,0.01,AX53/Conversions!$B$3)</f>
        <v>0.01</v>
      </c>
      <c r="DK53" s="57">
        <f>IF(AY53&lt;0,0.01,AY53/Conversions!$B$3)</f>
        <v>0.01</v>
      </c>
      <c r="DL53" s="57">
        <f>IF(AZ53&lt;0,0.01,AZ53/Conversions!$B$3)</f>
        <v>0.01</v>
      </c>
      <c r="DM53" s="57">
        <f>IF(BA53&lt;0,0.01,BA53/Conversions!$B$3)</f>
        <v>0.01</v>
      </c>
      <c r="DN53" s="57">
        <f>IF(BB53&lt;0,0.01,BB53/Conversions!$B$3)</f>
        <v>0.01</v>
      </c>
      <c r="DO53" s="57">
        <f>IF(BC53&lt;0,0.01,BC53/Conversions!$B$3)</f>
        <v>0.01</v>
      </c>
    </row>
    <row r="54" spans="1:119">
      <c r="A54" s="21" t="s">
        <v>78</v>
      </c>
      <c r="B54" s="21" t="s">
        <v>36</v>
      </c>
      <c r="C54" s="20">
        <v>26018.591017227402</v>
      </c>
      <c r="D54" s="20">
        <v>25828.84549824697</v>
      </c>
      <c r="E54" s="20">
        <v>26830.433043407389</v>
      </c>
      <c r="F54" s="20">
        <v>26680.853202299855</v>
      </c>
      <c r="G54" s="20">
        <v>26531.273361192318</v>
      </c>
      <c r="H54" s="20">
        <v>26381.693520084784</v>
      </c>
      <c r="I54" s="20">
        <v>26367.286305922775</v>
      </c>
      <c r="J54" s="20">
        <v>26181.500546387055</v>
      </c>
      <c r="K54" s="20">
        <v>26329.958293717846</v>
      </c>
      <c r="L54" s="20">
        <v>26449.351418919974</v>
      </c>
      <c r="M54" s="20">
        <v>26548.262168135647</v>
      </c>
      <c r="N54" s="20">
        <v>26629.468333019493</v>
      </c>
      <c r="O54" s="20">
        <v>26716.141620513583</v>
      </c>
      <c r="P54" s="20">
        <v>26781.671095880061</v>
      </c>
      <c r="Q54" s="20">
        <v>26805.556718083142</v>
      </c>
      <c r="R54" s="20">
        <v>26795.763408968884</v>
      </c>
      <c r="S54" s="20">
        <v>26732.722448444547</v>
      </c>
      <c r="T54" s="20">
        <v>26631.112332341963</v>
      </c>
      <c r="U54" s="20">
        <v>26500.359117631415</v>
      </c>
      <c r="V54" s="20">
        <v>26347.524170767039</v>
      </c>
      <c r="W54" s="20">
        <v>26178.824015818867</v>
      </c>
      <c r="X54" s="20">
        <v>26000.92254654389</v>
      </c>
      <c r="Y54" s="20">
        <v>25816.974944197322</v>
      </c>
      <c r="Z54" s="20">
        <v>25629.370131741522</v>
      </c>
      <c r="AA54" s="20">
        <v>25441.471327156778</v>
      </c>
      <c r="AB54" s="20">
        <v>25247.959924354062</v>
      </c>
      <c r="AD54" s="19">
        <v>462.49534883720935</v>
      </c>
      <c r="AE54" s="19">
        <v>462.49534883720935</v>
      </c>
      <c r="AF54" s="19">
        <v>462.49534883720935</v>
      </c>
      <c r="AG54" s="19">
        <v>462.49534883720935</v>
      </c>
      <c r="AH54" s="19">
        <v>462.49534883720935</v>
      </c>
      <c r="AI54" s="19">
        <v>462.49534883720935</v>
      </c>
      <c r="AJ54" s="19">
        <v>462.49534883720935</v>
      </c>
      <c r="AK54" s="19">
        <v>462.49534883720935</v>
      </c>
      <c r="AL54" s="19">
        <v>462.49534883720935</v>
      </c>
      <c r="AM54" s="19">
        <v>462.49534883720935</v>
      </c>
      <c r="AN54" s="19">
        <v>462.49534883720935</v>
      </c>
      <c r="AO54" s="19">
        <v>462.49534883720935</v>
      </c>
      <c r="AP54" s="19">
        <v>462.49534883720935</v>
      </c>
      <c r="AQ54" s="19">
        <v>462.49534883720935</v>
      </c>
      <c r="AR54" s="19">
        <v>462.49534883720935</v>
      </c>
      <c r="AS54" s="19">
        <v>462.49534883720935</v>
      </c>
      <c r="AT54" s="19">
        <v>462.49534883720935</v>
      </c>
      <c r="AU54" s="19">
        <v>462.49534883720935</v>
      </c>
      <c r="AV54" s="19">
        <v>462.49534883720935</v>
      </c>
      <c r="AW54" s="19">
        <v>462.49534883720935</v>
      </c>
      <c r="AX54" s="19">
        <v>462.49534883720935</v>
      </c>
      <c r="AY54" s="19">
        <v>462.49534883720935</v>
      </c>
      <c r="AZ54" s="19">
        <v>462.49534883720935</v>
      </c>
      <c r="BA54" s="19">
        <v>462.49534883720935</v>
      </c>
      <c r="BB54" s="19">
        <v>462.49534883720935</v>
      </c>
      <c r="BC54" s="19">
        <v>462.49534883720935</v>
      </c>
      <c r="BD54" s="27"/>
      <c r="BE54" s="11">
        <v>3</v>
      </c>
      <c r="BG54" s="11" t="str">
        <f>"MINBIOAGRW4"&amp;BE54</f>
        <v>MINBIOAGRW43</v>
      </c>
      <c r="BH54" s="11" t="str">
        <f t="shared" si="13"/>
        <v>Tallow - Hi</v>
      </c>
      <c r="BI54" s="11" t="s">
        <v>5</v>
      </c>
      <c r="BJ54" s="11" t="s">
        <v>7</v>
      </c>
      <c r="BK54" s="11" t="s">
        <v>1</v>
      </c>
      <c r="BL54" s="57">
        <f>E54/1000*Conversions!$B$2</f>
        <v>1.1233365706613807</v>
      </c>
      <c r="BM54" s="57">
        <f>F54/1000*Conversions!$B$2</f>
        <v>1.1170739618738903</v>
      </c>
      <c r="BN54" s="57">
        <f>G54/1000*Conversions!$B$2</f>
        <v>1.1108113530864001</v>
      </c>
      <c r="BO54" s="57">
        <f>H54/1000*Conversions!$B$2</f>
        <v>1.1045487442989099</v>
      </c>
      <c r="BP54" s="57">
        <f>I54/1000*Conversions!$B$2</f>
        <v>1.1039455430563747</v>
      </c>
      <c r="BQ54" s="57">
        <f>J54/1000*Conversions!$B$2</f>
        <v>1.0961670648761332</v>
      </c>
      <c r="BR54" s="57">
        <f>K54/1000*Conversions!$B$2</f>
        <v>1.1023826938413788</v>
      </c>
      <c r="BS54" s="57">
        <f>L54/1000*Conversions!$B$2</f>
        <v>1.1073814452073416</v>
      </c>
      <c r="BT54" s="57">
        <f>M54/1000*Conversions!$B$2</f>
        <v>1.1115226404555034</v>
      </c>
      <c r="BU54" s="57">
        <f>N54/1000*Conversions!$B$2</f>
        <v>1.1149225801668601</v>
      </c>
      <c r="BV54" s="57">
        <f>O54/1000*Conversions!$B$2</f>
        <v>1.1185514173676627</v>
      </c>
      <c r="BW54" s="57">
        <f>P54/1000*Conversions!$B$2</f>
        <v>1.1212950054423065</v>
      </c>
      <c r="BX54" s="57">
        <f>Q54/1000*Conversions!$B$2</f>
        <v>1.122295048672705</v>
      </c>
      <c r="BY54" s="57">
        <f>R54/1000*Conversions!$B$2</f>
        <v>1.1218850224067094</v>
      </c>
      <c r="BZ54" s="57">
        <f>S54/1000*Conversions!$B$2</f>
        <v>1.1192456234714765</v>
      </c>
      <c r="CA54" s="57">
        <f>T54/1000*Conversions!$B$2</f>
        <v>1.1149914111304935</v>
      </c>
      <c r="CB54" s="57">
        <f>U54/1000*Conversions!$B$2</f>
        <v>1.1095170355369921</v>
      </c>
      <c r="CC54" s="57">
        <f>V54/1000*Conversions!$B$2</f>
        <v>1.1031181419816745</v>
      </c>
      <c r="CD54" s="57">
        <f>W54/1000*Conversions!$B$2</f>
        <v>1.0960550038943044</v>
      </c>
      <c r="CE54" s="57">
        <f>X54/1000*Conversions!$B$2</f>
        <v>1.0886066251786997</v>
      </c>
      <c r="CF54" s="57">
        <f>Y54/1000*Conversions!$B$2</f>
        <v>1.0809051069636535</v>
      </c>
      <c r="CG54" s="57">
        <f>Z54/1000*Conversions!$B$2</f>
        <v>1.073050468675754</v>
      </c>
      <c r="CH54" s="57">
        <f>AA54/1000*Conversions!$B$2</f>
        <v>1.0651835215254</v>
      </c>
      <c r="CI54" s="57">
        <f>AB54/1000*Conversions!$B$2</f>
        <v>1.0570815861128557</v>
      </c>
      <c r="CJ54" s="64">
        <f>TREND(BL54:CI54,$BL$5:$CI$5,$CJ$5)</f>
        <v>1.0587869828863461</v>
      </c>
      <c r="CL54" s="11" t="str">
        <f t="shared" si="10"/>
        <v>MINBIOAGRW43</v>
      </c>
      <c r="CM54" s="11" t="str">
        <f t="shared" si="11"/>
        <v>Tallow - Hi</v>
      </c>
      <c r="CN54" t="s">
        <v>6</v>
      </c>
      <c r="CO54" t="s">
        <v>128</v>
      </c>
      <c r="CP54" s="11" t="str">
        <f t="shared" si="12"/>
        <v>BIOWOO</v>
      </c>
      <c r="CQ54" s="11" t="s">
        <v>103</v>
      </c>
      <c r="CR54" s="57">
        <f>IF(AF54&lt;0,0.01,AF54/Conversions!$B$3)</f>
        <v>11.046511627906977</v>
      </c>
      <c r="CS54" s="57">
        <f>IF(AG54&lt;0,0.01,AG54/Conversions!$B$3)</f>
        <v>11.046511627906977</v>
      </c>
      <c r="CT54" s="57">
        <f>IF(AH54&lt;0,0.01,AH54/Conversions!$B$3)</f>
        <v>11.046511627906977</v>
      </c>
      <c r="CU54" s="57">
        <f>IF(AI54&lt;0,0.01,AI54/Conversions!$B$3)</f>
        <v>11.046511627906977</v>
      </c>
      <c r="CV54" s="57">
        <f>IF(AJ54&lt;0,0.01,AJ54/Conversions!$B$3)</f>
        <v>11.046511627906977</v>
      </c>
      <c r="CW54" s="57">
        <f>IF(AK54&lt;0,0.01,AK54/Conversions!$B$3)</f>
        <v>11.046511627906977</v>
      </c>
      <c r="CX54" s="57">
        <f>IF(AL54&lt;0,0.01,AL54/Conversions!$B$3)</f>
        <v>11.046511627906977</v>
      </c>
      <c r="CY54" s="57">
        <f>IF(AM54&lt;0,0.01,AM54/Conversions!$B$3)</f>
        <v>11.046511627906977</v>
      </c>
      <c r="CZ54" s="57">
        <f>IF(AN54&lt;0,0.01,AN54/Conversions!$B$3)</f>
        <v>11.046511627906977</v>
      </c>
      <c r="DA54" s="57">
        <f>IF(AO54&lt;0,0.01,AO54/Conversions!$B$3)</f>
        <v>11.046511627906977</v>
      </c>
      <c r="DB54" s="57">
        <f>IF(AP54&lt;0,0.01,AP54/Conversions!$B$3)</f>
        <v>11.046511627906977</v>
      </c>
      <c r="DC54" s="57">
        <f>IF(AQ54&lt;0,0.01,AQ54/Conversions!$B$3)</f>
        <v>11.046511627906977</v>
      </c>
      <c r="DD54" s="57">
        <f>IF(AR54&lt;0,0.01,AR54/Conversions!$B$3)</f>
        <v>11.046511627906977</v>
      </c>
      <c r="DE54" s="57">
        <f>IF(AS54&lt;0,0.01,AS54/Conversions!$B$3)</f>
        <v>11.046511627906977</v>
      </c>
      <c r="DF54" s="57">
        <f>IF(AT54&lt;0,0.01,AT54/Conversions!$B$3)</f>
        <v>11.046511627906977</v>
      </c>
      <c r="DG54" s="57">
        <f>IF(AU54&lt;0,0.01,AU54/Conversions!$B$3)</f>
        <v>11.046511627906977</v>
      </c>
      <c r="DH54" s="57">
        <f>IF(AV54&lt;0,0.01,AV54/Conversions!$B$3)</f>
        <v>11.046511627906977</v>
      </c>
      <c r="DI54" s="57">
        <f>IF(AW54&lt;0,0.01,AW54/Conversions!$B$3)</f>
        <v>11.046511627906977</v>
      </c>
      <c r="DJ54" s="57">
        <f>IF(AX54&lt;0,0.01,AX54/Conversions!$B$3)</f>
        <v>11.046511627906977</v>
      </c>
      <c r="DK54" s="57">
        <f>IF(AY54&lt;0,0.01,AY54/Conversions!$B$3)</f>
        <v>11.046511627906977</v>
      </c>
      <c r="DL54" s="57">
        <f>IF(AZ54&lt;0,0.01,AZ54/Conversions!$B$3)</f>
        <v>11.046511627906977</v>
      </c>
      <c r="DM54" s="57">
        <f>IF(BA54&lt;0,0.01,BA54/Conversions!$B$3)</f>
        <v>11.046511627906977</v>
      </c>
      <c r="DN54" s="57">
        <f>IF(BB54&lt;0,0.01,BB54/Conversions!$B$3)</f>
        <v>11.046511627906977</v>
      </c>
      <c r="DO54" s="57">
        <f>IF(BC54&lt;0,0.01,BC54/Conversions!$B$3)</f>
        <v>11.046511627906977</v>
      </c>
    </row>
    <row r="55" spans="1:119">
      <c r="A55" s="21" t="s">
        <v>79</v>
      </c>
      <c r="B55" s="21" t="s">
        <v>21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143.23808684436798</v>
      </c>
      <c r="L55" s="20">
        <v>648.04870987388927</v>
      </c>
      <c r="M55" s="20">
        <v>1160.934146603611</v>
      </c>
      <c r="N55" s="20">
        <v>1681.9799677558035</v>
      </c>
      <c r="O55" s="20">
        <v>2210.24905990255</v>
      </c>
      <c r="P55" s="20">
        <v>2745.2190237173968</v>
      </c>
      <c r="Q55" s="20">
        <v>3286.4053030954424</v>
      </c>
      <c r="R55" s="20">
        <v>3833.4348756807103</v>
      </c>
      <c r="S55" s="20">
        <v>4386.002109486958</v>
      </c>
      <c r="T55" s="20">
        <v>4943.8080234307808</v>
      </c>
      <c r="U55" s="20">
        <v>5507.3809558612757</v>
      </c>
      <c r="V55" s="20">
        <v>6076.9809712668366</v>
      </c>
      <c r="W55" s="20">
        <v>6652.8856405846927</v>
      </c>
      <c r="X55" s="20">
        <v>6690.5907136715368</v>
      </c>
      <c r="Y55" s="20">
        <v>6728.4570077386052</v>
      </c>
      <c r="Z55" s="20">
        <v>6766.6147893379175</v>
      </c>
      <c r="AA55" s="20">
        <v>6805.2897678417867</v>
      </c>
      <c r="AB55" s="20">
        <v>6844.4999999999991</v>
      </c>
      <c r="AD55" s="19">
        <v>1163</v>
      </c>
      <c r="AE55" s="19">
        <v>1163</v>
      </c>
      <c r="AF55" s="19">
        <v>1163</v>
      </c>
      <c r="AG55" s="19">
        <v>1163</v>
      </c>
      <c r="AH55" s="19">
        <v>1163</v>
      </c>
      <c r="AI55" s="19">
        <v>1163</v>
      </c>
      <c r="AJ55" s="19">
        <v>1163</v>
      </c>
      <c r="AK55" s="19">
        <v>1163</v>
      </c>
      <c r="AL55" s="19">
        <v>1163</v>
      </c>
      <c r="AM55" s="19">
        <v>1163</v>
      </c>
      <c r="AN55" s="19">
        <v>1163</v>
      </c>
      <c r="AO55" s="19">
        <v>1163</v>
      </c>
      <c r="AP55" s="19">
        <v>1163</v>
      </c>
      <c r="AQ55" s="19">
        <v>1163</v>
      </c>
      <c r="AR55" s="19">
        <v>1163</v>
      </c>
      <c r="AS55" s="19">
        <v>1163</v>
      </c>
      <c r="AT55" s="19">
        <v>1163</v>
      </c>
      <c r="AU55" s="19">
        <v>1163</v>
      </c>
      <c r="AV55" s="19">
        <v>1163</v>
      </c>
      <c r="AW55" s="19">
        <v>1163</v>
      </c>
      <c r="AX55" s="19">
        <v>1163</v>
      </c>
      <c r="AY55" s="19">
        <v>1163</v>
      </c>
      <c r="AZ55" s="19">
        <v>1163</v>
      </c>
      <c r="BA55" s="19">
        <v>1163</v>
      </c>
      <c r="BB55" s="19">
        <v>1163</v>
      </c>
      <c r="BC55" s="19">
        <v>1163</v>
      </c>
      <c r="BD55" s="27"/>
      <c r="BE55" s="11">
        <v>3</v>
      </c>
      <c r="BG55" s="11" t="str">
        <f>"MINBIORVO"&amp;BE55</f>
        <v>MINBIORVO3</v>
      </c>
      <c r="BH55" s="11" t="str">
        <f t="shared" si="13"/>
        <v>RVO - Hi</v>
      </c>
      <c r="BI55" s="11" t="s">
        <v>5</v>
      </c>
      <c r="BJ55" s="11" t="s">
        <v>8</v>
      </c>
      <c r="BK55" s="11" t="s">
        <v>1</v>
      </c>
      <c r="BL55" s="57">
        <f>E55/1000*Conversions!$B$2</f>
        <v>0</v>
      </c>
      <c r="BM55" s="57">
        <f>F55/1000*Conversions!$B$2</f>
        <v>0</v>
      </c>
      <c r="BN55" s="57">
        <f>G55/1000*Conversions!$B$2</f>
        <v>0</v>
      </c>
      <c r="BO55" s="57">
        <f>H55/1000*Conversions!$B$2</f>
        <v>0</v>
      </c>
      <c r="BP55" s="57">
        <f>I55/1000*Conversions!$B$2</f>
        <v>0</v>
      </c>
      <c r="BQ55" s="57">
        <f>J55/1000*Conversions!$B$2</f>
        <v>0</v>
      </c>
      <c r="BR55" s="57">
        <f>K55/1000*Conversions!$B$2</f>
        <v>5.997092219999999E-3</v>
      </c>
      <c r="BS55" s="57">
        <f>L55/1000*Conversions!$B$2</f>
        <v>2.7132503384999999E-2</v>
      </c>
      <c r="BT55" s="57">
        <f>M55/1000*Conversions!$B$2</f>
        <v>4.8605990849999989E-2</v>
      </c>
      <c r="BU55" s="57">
        <f>N55/1000*Conversions!$B$2</f>
        <v>7.0421137289999991E-2</v>
      </c>
      <c r="BV55" s="57">
        <f>O55/1000*Conversions!$B$2</f>
        <v>9.2538707639999981E-2</v>
      </c>
      <c r="BW55" s="57">
        <f>P55/1000*Conversions!$B$2</f>
        <v>0.11493683008499998</v>
      </c>
      <c r="BX55" s="57">
        <f>Q55/1000*Conversions!$B$2</f>
        <v>0.13759521722999998</v>
      </c>
      <c r="BY55" s="57">
        <f>R55/1000*Conversions!$B$2</f>
        <v>0.16049825137499998</v>
      </c>
      <c r="BZ55" s="57">
        <f>S55/1000*Conversions!$B$2</f>
        <v>0.18363313631999995</v>
      </c>
      <c r="CA55" s="57">
        <f>T55/1000*Conversions!$B$2</f>
        <v>0.20698735432499993</v>
      </c>
      <c r="CB55" s="57">
        <f>U55/1000*Conversions!$B$2</f>
        <v>0.2305830258599999</v>
      </c>
      <c r="CC55" s="57">
        <f>V55/1000*Conversions!$B$2</f>
        <v>0.25443103930499994</v>
      </c>
      <c r="CD55" s="57">
        <f>W55/1000*Conversions!$B$2</f>
        <v>0.27854301599999992</v>
      </c>
      <c r="CE55" s="57">
        <f>X55/1000*Conversions!$B$2</f>
        <v>0.28012165199999994</v>
      </c>
      <c r="CF55" s="57">
        <f>Y55/1000*Conversions!$B$2</f>
        <v>0.28170703799999991</v>
      </c>
      <c r="CG55" s="57">
        <f>Z55/1000*Conversions!$B$2</f>
        <v>0.28330462799999995</v>
      </c>
      <c r="CH55" s="57">
        <f>AA55/1000*Conversions!$B$2</f>
        <v>0.28492387199999997</v>
      </c>
      <c r="CI55" s="57">
        <f>AB55/1000*Conversions!$B$2</f>
        <v>0.28656552599999996</v>
      </c>
      <c r="CJ55" s="64">
        <f>TREND(CD55:CI55,$CD$5:$CI$5,$CJ$5)</f>
        <v>0.31058602200000029</v>
      </c>
      <c r="CL55" s="11" t="str">
        <f t="shared" si="10"/>
        <v>MINBIORVO3</v>
      </c>
      <c r="CM55" s="11" t="str">
        <f t="shared" si="11"/>
        <v>RVO - Hi</v>
      </c>
      <c r="CN55" t="s">
        <v>6</v>
      </c>
      <c r="CO55" t="s">
        <v>128</v>
      </c>
      <c r="CP55" s="11" t="str">
        <f t="shared" si="12"/>
        <v>BIORPS</v>
      </c>
      <c r="CQ55" s="11" t="s">
        <v>103</v>
      </c>
      <c r="CR55" s="57">
        <f>IF(AF55&lt;0,0.01,AF55/Conversions!$B$3)</f>
        <v>27.777777777777775</v>
      </c>
      <c r="CS55" s="57">
        <f>IF(AG55&lt;0,0.01,AG55/Conversions!$B$3)</f>
        <v>27.777777777777775</v>
      </c>
      <c r="CT55" s="57">
        <f>IF(AH55&lt;0,0.01,AH55/Conversions!$B$3)</f>
        <v>27.777777777777775</v>
      </c>
      <c r="CU55" s="57">
        <f>IF(AI55&lt;0,0.01,AI55/Conversions!$B$3)</f>
        <v>27.777777777777775</v>
      </c>
      <c r="CV55" s="57">
        <f>IF(AJ55&lt;0,0.01,AJ55/Conversions!$B$3)</f>
        <v>27.777777777777775</v>
      </c>
      <c r="CW55" s="57">
        <f>IF(AK55&lt;0,0.01,AK55/Conversions!$B$3)</f>
        <v>27.777777777777775</v>
      </c>
      <c r="CX55" s="57">
        <f>IF(AL55&lt;0,0.01,AL55/Conversions!$B$3)</f>
        <v>27.777777777777775</v>
      </c>
      <c r="CY55" s="57">
        <f>IF(AM55&lt;0,0.01,AM55/Conversions!$B$3)</f>
        <v>27.777777777777775</v>
      </c>
      <c r="CZ55" s="57">
        <f>IF(AN55&lt;0,0.01,AN55/Conversions!$B$3)</f>
        <v>27.777777777777775</v>
      </c>
      <c r="DA55" s="57">
        <f>IF(AO55&lt;0,0.01,AO55/Conversions!$B$3)</f>
        <v>27.777777777777775</v>
      </c>
      <c r="DB55" s="57">
        <f>IF(AP55&lt;0,0.01,AP55/Conversions!$B$3)</f>
        <v>27.777777777777775</v>
      </c>
      <c r="DC55" s="57">
        <f>IF(AQ55&lt;0,0.01,AQ55/Conversions!$B$3)</f>
        <v>27.777777777777775</v>
      </c>
      <c r="DD55" s="57">
        <f>IF(AR55&lt;0,0.01,AR55/Conversions!$B$3)</f>
        <v>27.777777777777775</v>
      </c>
      <c r="DE55" s="57">
        <f>IF(AS55&lt;0,0.01,AS55/Conversions!$B$3)</f>
        <v>27.777777777777775</v>
      </c>
      <c r="DF55" s="57">
        <f>IF(AT55&lt;0,0.01,AT55/Conversions!$B$3)</f>
        <v>27.777777777777775</v>
      </c>
      <c r="DG55" s="57">
        <f>IF(AU55&lt;0,0.01,AU55/Conversions!$B$3)</f>
        <v>27.777777777777775</v>
      </c>
      <c r="DH55" s="57">
        <f>IF(AV55&lt;0,0.01,AV55/Conversions!$B$3)</f>
        <v>27.777777777777775</v>
      </c>
      <c r="DI55" s="57">
        <f>IF(AW55&lt;0,0.01,AW55/Conversions!$B$3)</f>
        <v>27.777777777777775</v>
      </c>
      <c r="DJ55" s="57">
        <f>IF(AX55&lt;0,0.01,AX55/Conversions!$B$3)</f>
        <v>27.777777777777775</v>
      </c>
      <c r="DK55" s="57">
        <f>IF(AY55&lt;0,0.01,AY55/Conversions!$B$3)</f>
        <v>27.777777777777775</v>
      </c>
      <c r="DL55" s="57">
        <f>IF(AZ55&lt;0,0.01,AZ55/Conversions!$B$3)</f>
        <v>27.777777777777775</v>
      </c>
      <c r="DM55" s="57">
        <f>IF(BA55&lt;0,0.01,BA55/Conversions!$B$3)</f>
        <v>27.777777777777775</v>
      </c>
      <c r="DN55" s="57">
        <f>IF(BB55&lt;0,0.01,BB55/Conversions!$B$3)</f>
        <v>27.777777777777775</v>
      </c>
      <c r="DO55" s="57">
        <f>IF(BC55&lt;0,0.01,BC55/Conversions!$B$3)</f>
        <v>27.777777777777775</v>
      </c>
    </row>
    <row r="56" spans="1:119">
      <c r="A56" s="21" t="s">
        <v>80</v>
      </c>
      <c r="B56" s="21" t="s">
        <v>39</v>
      </c>
      <c r="C56" s="20">
        <v>5421.1593822900049</v>
      </c>
      <c r="D56" s="20">
        <v>9081.0555325556907</v>
      </c>
      <c r="E56" s="20">
        <v>11534.74353961071</v>
      </c>
      <c r="F56" s="20">
        <v>7280.7293149617617</v>
      </c>
      <c r="G56" s="20">
        <v>8644.3148517340578</v>
      </c>
      <c r="H56" s="20">
        <v>8298.9082789061922</v>
      </c>
      <c r="I56" s="20">
        <v>8951.0229204513798</v>
      </c>
      <c r="J56" s="20">
        <v>10995.003777735628</v>
      </c>
      <c r="K56" s="20">
        <v>11952.198704341963</v>
      </c>
      <c r="L56" s="20">
        <v>12921.761172089771</v>
      </c>
      <c r="M56" s="20">
        <v>13846.474014855852</v>
      </c>
      <c r="N56" s="20">
        <v>14648.725941149902</v>
      </c>
      <c r="O56" s="20">
        <v>15316.377430114228</v>
      </c>
      <c r="P56" s="20">
        <v>15917.452266841055</v>
      </c>
      <c r="Q56" s="20">
        <v>16552.57464243703</v>
      </c>
      <c r="R56" s="20">
        <v>16862.417725878466</v>
      </c>
      <c r="S56" s="20">
        <v>16541.001562407444</v>
      </c>
      <c r="T56" s="20">
        <v>16958.647439820812</v>
      </c>
      <c r="U56" s="20">
        <v>17427.086195714543</v>
      </c>
      <c r="V56" s="20">
        <v>17934.900262106286</v>
      </c>
      <c r="W56" s="20">
        <v>18472.112861689689</v>
      </c>
      <c r="X56" s="20">
        <v>19028.280908152872</v>
      </c>
      <c r="Y56" s="20">
        <v>19595.920384135447</v>
      </c>
      <c r="Z56" s="20">
        <v>20165.018058173246</v>
      </c>
      <c r="AA56" s="20">
        <v>20729.879223367821</v>
      </c>
      <c r="AB56" s="20">
        <v>21306.855091235386</v>
      </c>
      <c r="AD56" s="19">
        <v>295.65668413641106</v>
      </c>
      <c r="AE56" s="19">
        <v>295.65668413641106</v>
      </c>
      <c r="AF56" s="19">
        <v>295.65668413641106</v>
      </c>
      <c r="AG56" s="19">
        <v>295.65668413641106</v>
      </c>
      <c r="AH56" s="19">
        <v>295.65668413641106</v>
      </c>
      <c r="AI56" s="19">
        <v>295.65668413641106</v>
      </c>
      <c r="AJ56" s="19">
        <v>295.65668413641106</v>
      </c>
      <c r="AK56" s="19">
        <v>295.65668413641106</v>
      </c>
      <c r="AL56" s="19">
        <v>295.65668413641106</v>
      </c>
      <c r="AM56" s="19">
        <v>295.65668413641106</v>
      </c>
      <c r="AN56" s="19">
        <v>295.65668413641106</v>
      </c>
      <c r="AO56" s="19">
        <v>295.65668413641106</v>
      </c>
      <c r="AP56" s="19">
        <v>295.65668413641106</v>
      </c>
      <c r="AQ56" s="19">
        <v>295.65668413641106</v>
      </c>
      <c r="AR56" s="19">
        <v>295.65668413641106</v>
      </c>
      <c r="AS56" s="19">
        <v>295.65668413641106</v>
      </c>
      <c r="AT56" s="19">
        <v>295.65668413641106</v>
      </c>
      <c r="AU56" s="19">
        <v>295.65668413641106</v>
      </c>
      <c r="AV56" s="19">
        <v>295.65668413641106</v>
      </c>
      <c r="AW56" s="19">
        <v>295.65668413641106</v>
      </c>
      <c r="AX56" s="19">
        <v>295.65668413641106</v>
      </c>
      <c r="AY56" s="19">
        <v>295.65668413641106</v>
      </c>
      <c r="AZ56" s="19">
        <v>295.65668413641106</v>
      </c>
      <c r="BA56" s="19">
        <v>295.65668413641106</v>
      </c>
      <c r="BB56" s="19">
        <v>295.65668413641106</v>
      </c>
      <c r="BC56" s="19">
        <v>295.65668413641106</v>
      </c>
      <c r="BD56" s="27"/>
      <c r="BE56" s="11">
        <v>3</v>
      </c>
      <c r="BG56" s="11" t="str">
        <f>"MINBIOAGRW1"&amp;BE56</f>
        <v>MINBIOAGRW13</v>
      </c>
      <c r="BH56" s="11" t="str">
        <f t="shared" si="13"/>
        <v>Straw - Hi</v>
      </c>
      <c r="BI56" s="11" t="s">
        <v>5</v>
      </c>
      <c r="BJ56" s="11" t="s">
        <v>7</v>
      </c>
      <c r="BK56" s="11" t="s">
        <v>1</v>
      </c>
      <c r="BL56" s="57">
        <f>E56/1000*Conversions!$B$2</f>
        <v>0.48293664251642127</v>
      </c>
      <c r="BM56" s="57">
        <f>F56/1000*Conversions!$B$2</f>
        <v>0.30482957495881907</v>
      </c>
      <c r="BN56" s="57">
        <f>G56/1000*Conversions!$B$2</f>
        <v>0.36192017421240152</v>
      </c>
      <c r="BO56" s="57">
        <f>H56/1000*Conversions!$B$2</f>
        <v>0.34745869182124445</v>
      </c>
      <c r="BP56" s="57">
        <f>I56/1000*Conversions!$B$2</f>
        <v>0.37476142763345838</v>
      </c>
      <c r="BQ56" s="57">
        <f>J56/1000*Conversions!$B$2</f>
        <v>0.46033881816623529</v>
      </c>
      <c r="BR56" s="57">
        <f>K56/1000*Conversions!$B$2</f>
        <v>0.50041465535338936</v>
      </c>
      <c r="BS56" s="57">
        <f>L56/1000*Conversions!$B$2</f>
        <v>0.54100829675305462</v>
      </c>
      <c r="BT56" s="57">
        <f>M56/1000*Conversions!$B$2</f>
        <v>0.57972417405398491</v>
      </c>
      <c r="BU56" s="57">
        <f>N56/1000*Conversions!$B$2</f>
        <v>0.61331285770406407</v>
      </c>
      <c r="BV56" s="57">
        <f>O56/1000*Conversions!$B$2</f>
        <v>0.64126609024402248</v>
      </c>
      <c r="BW56" s="57">
        <f>P56/1000*Conversions!$B$2</f>
        <v>0.66643189150810134</v>
      </c>
      <c r="BX56" s="57">
        <f>Q56/1000*Conversions!$B$2</f>
        <v>0.69302319512955357</v>
      </c>
      <c r="BY56" s="57">
        <f>R56/1000*Conversions!$B$2</f>
        <v>0.70599570534707967</v>
      </c>
      <c r="BZ56" s="57">
        <f>S56/1000*Conversions!$B$2</f>
        <v>0.69253865341487497</v>
      </c>
      <c r="CA56" s="57">
        <f>T56/1000*Conversions!$B$2</f>
        <v>0.71002465101041778</v>
      </c>
      <c r="CB56" s="57">
        <f>U56/1000*Conversions!$B$2</f>
        <v>0.72963724484217662</v>
      </c>
      <c r="CC56" s="57">
        <f>V56/1000*Conversions!$B$2</f>
        <v>0.750898404173866</v>
      </c>
      <c r="CD56" s="57">
        <f>W56/1000*Conversions!$B$2</f>
        <v>0.77339042129322388</v>
      </c>
      <c r="CE56" s="57">
        <f>X56/1000*Conversions!$B$2</f>
        <v>0.79667606506254451</v>
      </c>
      <c r="CF56" s="57">
        <f>Y56/1000*Conversions!$B$2</f>
        <v>0.82044199464298295</v>
      </c>
      <c r="CG56" s="57">
        <f>Z56/1000*Conversions!$B$2</f>
        <v>0.8442689760595975</v>
      </c>
      <c r="CH56" s="57">
        <f>AA56/1000*Conversions!$B$2</f>
        <v>0.86791858332396399</v>
      </c>
      <c r="CI56" s="57">
        <f>AB56/1000*Conversions!$B$2</f>
        <v>0.89207540895984316</v>
      </c>
      <c r="CJ56" s="64">
        <f>TREND(BT56:CI56,$BT$5:$CI$5,$CJ$5)</f>
        <v>1.1619967782460137</v>
      </c>
      <c r="CL56" s="11" t="str">
        <f t="shared" si="10"/>
        <v>MINBIOAGRW13</v>
      </c>
      <c r="CM56" s="11" t="str">
        <f t="shared" si="11"/>
        <v>Straw - Hi</v>
      </c>
      <c r="CN56" t="s">
        <v>6</v>
      </c>
      <c r="CO56" t="s">
        <v>128</v>
      </c>
      <c r="CP56" s="11" t="str">
        <f t="shared" si="12"/>
        <v>BIOWOO</v>
      </c>
      <c r="CQ56" s="11" t="s">
        <v>103</v>
      </c>
      <c r="CR56" s="57">
        <f>IF(AF56&lt;0,0.01,AF56/Conversions!$B$3)</f>
        <v>7.0616385816473448</v>
      </c>
      <c r="CS56" s="57">
        <f>IF(AG56&lt;0,0.01,AG56/Conversions!$B$3)</f>
        <v>7.0616385816473448</v>
      </c>
      <c r="CT56" s="57">
        <f>IF(AH56&lt;0,0.01,AH56/Conversions!$B$3)</f>
        <v>7.0616385816473448</v>
      </c>
      <c r="CU56" s="57">
        <f>IF(AI56&lt;0,0.01,AI56/Conversions!$B$3)</f>
        <v>7.0616385816473448</v>
      </c>
      <c r="CV56" s="57">
        <f>IF(AJ56&lt;0,0.01,AJ56/Conversions!$B$3)</f>
        <v>7.0616385816473448</v>
      </c>
      <c r="CW56" s="57">
        <f>IF(AK56&lt;0,0.01,AK56/Conversions!$B$3)</f>
        <v>7.0616385816473448</v>
      </c>
      <c r="CX56" s="57">
        <f>IF(AL56&lt;0,0.01,AL56/Conversions!$B$3)</f>
        <v>7.0616385816473448</v>
      </c>
      <c r="CY56" s="57">
        <f>IF(AM56&lt;0,0.01,AM56/Conversions!$B$3)</f>
        <v>7.0616385816473448</v>
      </c>
      <c r="CZ56" s="57">
        <f>IF(AN56&lt;0,0.01,AN56/Conversions!$B$3)</f>
        <v>7.0616385816473448</v>
      </c>
      <c r="DA56" s="57">
        <f>IF(AO56&lt;0,0.01,AO56/Conversions!$B$3)</f>
        <v>7.0616385816473448</v>
      </c>
      <c r="DB56" s="57">
        <f>IF(AP56&lt;0,0.01,AP56/Conversions!$B$3)</f>
        <v>7.0616385816473448</v>
      </c>
      <c r="DC56" s="57">
        <f>IF(AQ56&lt;0,0.01,AQ56/Conversions!$B$3)</f>
        <v>7.0616385816473448</v>
      </c>
      <c r="DD56" s="57">
        <f>IF(AR56&lt;0,0.01,AR56/Conversions!$B$3)</f>
        <v>7.0616385816473448</v>
      </c>
      <c r="DE56" s="57">
        <f>IF(AS56&lt;0,0.01,AS56/Conversions!$B$3)</f>
        <v>7.0616385816473448</v>
      </c>
      <c r="DF56" s="57">
        <f>IF(AT56&lt;0,0.01,AT56/Conversions!$B$3)</f>
        <v>7.0616385816473448</v>
      </c>
      <c r="DG56" s="57">
        <f>IF(AU56&lt;0,0.01,AU56/Conversions!$B$3)</f>
        <v>7.0616385816473448</v>
      </c>
      <c r="DH56" s="57">
        <f>IF(AV56&lt;0,0.01,AV56/Conversions!$B$3)</f>
        <v>7.0616385816473448</v>
      </c>
      <c r="DI56" s="57">
        <f>IF(AW56&lt;0,0.01,AW56/Conversions!$B$3)</f>
        <v>7.0616385816473448</v>
      </c>
      <c r="DJ56" s="57">
        <f>IF(AX56&lt;0,0.01,AX56/Conversions!$B$3)</f>
        <v>7.0616385816473448</v>
      </c>
      <c r="DK56" s="57">
        <f>IF(AY56&lt;0,0.01,AY56/Conversions!$B$3)</f>
        <v>7.0616385816473448</v>
      </c>
      <c r="DL56" s="57">
        <f>IF(AZ56&lt;0,0.01,AZ56/Conversions!$B$3)</f>
        <v>7.0616385816473448</v>
      </c>
      <c r="DM56" s="57">
        <f>IF(BA56&lt;0,0.01,BA56/Conversions!$B$3)</f>
        <v>7.0616385816473448</v>
      </c>
      <c r="DN56" s="57">
        <f>IF(BB56&lt;0,0.01,BB56/Conversions!$B$3)</f>
        <v>7.0616385816473448</v>
      </c>
      <c r="DO56" s="57">
        <f>IF(BC56&lt;0,0.01,BC56/Conversions!$B$3)</f>
        <v>7.0616385816473448</v>
      </c>
    </row>
    <row r="57" spans="1:119">
      <c r="A57" s="21" t="s">
        <v>81</v>
      </c>
      <c r="B57" s="21" t="s">
        <v>41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  <c r="U57" s="20">
        <v>0</v>
      </c>
      <c r="V57" s="20">
        <v>0</v>
      </c>
      <c r="W57" s="20">
        <v>0</v>
      </c>
      <c r="X57" s="20">
        <v>0</v>
      </c>
      <c r="Y57" s="20">
        <v>0</v>
      </c>
      <c r="Z57" s="20">
        <v>0</v>
      </c>
      <c r="AA57" s="20">
        <v>0</v>
      </c>
      <c r="AB57" s="20">
        <v>0</v>
      </c>
      <c r="AD57" s="19">
        <v>395.00046367134979</v>
      </c>
      <c r="AE57" s="19">
        <v>395.00046367134968</v>
      </c>
      <c r="AF57" s="19">
        <v>395.00046367134979</v>
      </c>
      <c r="AG57" s="19">
        <v>395.00046367134985</v>
      </c>
      <c r="AH57" s="19">
        <v>395.00046367134979</v>
      </c>
      <c r="AI57" s="19">
        <v>395.00046367134973</v>
      </c>
      <c r="AJ57" s="19">
        <v>395.00046367134973</v>
      </c>
      <c r="AK57" s="19">
        <v>395.00046367134973</v>
      </c>
      <c r="AL57" s="19">
        <v>395.00046367134968</v>
      </c>
      <c r="AM57" s="19">
        <v>395.00046367134968</v>
      </c>
      <c r="AN57" s="19">
        <v>395.00046367134973</v>
      </c>
      <c r="AO57" s="19">
        <v>395.00046367134979</v>
      </c>
      <c r="AP57" s="19">
        <v>395.00046367134979</v>
      </c>
      <c r="AQ57" s="19">
        <v>448.40171972983256</v>
      </c>
      <c r="AR57" s="19">
        <v>395.00046367134973</v>
      </c>
      <c r="AS57" s="19">
        <v>395.00046367134973</v>
      </c>
      <c r="AT57" s="19">
        <v>395.00046367134968</v>
      </c>
      <c r="AU57" s="19">
        <v>395.00046367134979</v>
      </c>
      <c r="AV57" s="19">
        <v>395.00046367134979</v>
      </c>
      <c r="AW57" s="19">
        <v>395.00046367134973</v>
      </c>
      <c r="AX57" s="19">
        <v>395.00046367134973</v>
      </c>
      <c r="AY57" s="19">
        <v>395.00046367134979</v>
      </c>
      <c r="AZ57" s="19">
        <v>395.00046367134968</v>
      </c>
      <c r="BA57" s="19">
        <v>395.00046367134968</v>
      </c>
      <c r="BB57" s="19">
        <v>395.00046367134973</v>
      </c>
      <c r="BC57" s="19">
        <v>395.00046367134962</v>
      </c>
      <c r="BD57" s="27"/>
      <c r="BE57" s="11">
        <v>3</v>
      </c>
      <c r="BG57" s="11" t="str">
        <f>"MINBIOAGRW2"&amp;BE57</f>
        <v>MINBIOAGRW23</v>
      </c>
      <c r="BH57" s="11" t="str">
        <f t="shared" si="13"/>
        <v>Cattle waste - Hi</v>
      </c>
      <c r="BI57" s="11" t="s">
        <v>5</v>
      </c>
      <c r="BJ57" s="11" t="s">
        <v>11</v>
      </c>
      <c r="BK57" s="11" t="s">
        <v>1</v>
      </c>
      <c r="BL57" s="57">
        <f>E57/1000*Conversions!$B$2</f>
        <v>0</v>
      </c>
      <c r="BM57" s="57">
        <f>F57/1000*Conversions!$B$2</f>
        <v>0</v>
      </c>
      <c r="BN57" s="57">
        <f>G57/1000*Conversions!$B$2</f>
        <v>0</v>
      </c>
      <c r="BO57" s="57">
        <f>H57/1000*Conversions!$B$2</f>
        <v>0</v>
      </c>
      <c r="BP57" s="57">
        <f>I57/1000*Conversions!$B$2</f>
        <v>0</v>
      </c>
      <c r="BQ57" s="57">
        <f>J57/1000*Conversions!$B$2</f>
        <v>0</v>
      </c>
      <c r="BR57" s="57">
        <f>K57/1000*Conversions!$B$2</f>
        <v>0</v>
      </c>
      <c r="BS57" s="57">
        <f>L57/1000*Conversions!$B$2</f>
        <v>0</v>
      </c>
      <c r="BT57" s="57">
        <f>M57/1000*Conversions!$B$2</f>
        <v>0</v>
      </c>
      <c r="BU57" s="57">
        <f>N57/1000*Conversions!$B$2</f>
        <v>0</v>
      </c>
      <c r="BV57" s="57">
        <f>O57/1000*Conversions!$B$2</f>
        <v>0</v>
      </c>
      <c r="BW57" s="57">
        <f>P57/1000*Conversions!$B$2</f>
        <v>0</v>
      </c>
      <c r="BX57" s="57">
        <f>Q57/1000*Conversions!$B$2</f>
        <v>0</v>
      </c>
      <c r="BY57" s="57">
        <f>R57/1000*Conversions!$B$2</f>
        <v>0</v>
      </c>
      <c r="BZ57" s="57">
        <f>S57/1000*Conversions!$B$2</f>
        <v>0</v>
      </c>
      <c r="CA57" s="57">
        <f>T57/1000*Conversions!$B$2</f>
        <v>0</v>
      </c>
      <c r="CB57" s="57">
        <f>U57/1000*Conversions!$B$2</f>
        <v>0</v>
      </c>
      <c r="CC57" s="57">
        <f>V57/1000*Conversions!$B$2</f>
        <v>0</v>
      </c>
      <c r="CD57" s="57">
        <f>W57/1000*Conversions!$B$2</f>
        <v>0</v>
      </c>
      <c r="CE57" s="57">
        <f>X57/1000*Conversions!$B$2</f>
        <v>0</v>
      </c>
      <c r="CF57" s="57">
        <f>Y57/1000*Conversions!$B$2</f>
        <v>0</v>
      </c>
      <c r="CG57" s="57">
        <f>Z57/1000*Conversions!$B$2</f>
        <v>0</v>
      </c>
      <c r="CH57" s="57">
        <f>AA57/1000*Conversions!$B$2</f>
        <v>0</v>
      </c>
      <c r="CI57" s="57">
        <f>AB57/1000*Conversions!$B$2</f>
        <v>0</v>
      </c>
      <c r="CJ57" s="64">
        <f>CI57</f>
        <v>0</v>
      </c>
      <c r="CL57" s="11" t="str">
        <f t="shared" si="10"/>
        <v>MINBIOAGRW23</v>
      </c>
      <c r="CM57" s="11" t="str">
        <f t="shared" si="11"/>
        <v>Cattle waste - Hi</v>
      </c>
      <c r="CN57" t="s">
        <v>6</v>
      </c>
      <c r="CO57" t="s">
        <v>128</v>
      </c>
      <c r="CP57" s="11" t="str">
        <f t="shared" si="12"/>
        <v>BIOSLU</v>
      </c>
      <c r="CQ57" s="11" t="s">
        <v>103</v>
      </c>
      <c r="CR57" s="57">
        <f>IF(AF57&lt;0,0.01,AF57/Conversions!$B$3)</f>
        <v>9.4344239913860175</v>
      </c>
      <c r="CS57" s="57">
        <f>IF(AG57&lt;0,0.01,AG57/Conversions!$B$3)</f>
        <v>9.4344239913860193</v>
      </c>
      <c r="CT57" s="57">
        <f>IF(AH57&lt;0,0.01,AH57/Conversions!$B$3)</f>
        <v>9.4344239913860175</v>
      </c>
      <c r="CU57" s="57">
        <f>IF(AI57&lt;0,0.01,AI57/Conversions!$B$3)</f>
        <v>9.4344239913860157</v>
      </c>
      <c r="CV57" s="57">
        <f>IF(AJ57&lt;0,0.01,AJ57/Conversions!$B$3)</f>
        <v>9.4344239913860157</v>
      </c>
      <c r="CW57" s="57">
        <f>IF(AK57&lt;0,0.01,AK57/Conversions!$B$3)</f>
        <v>9.4344239913860157</v>
      </c>
      <c r="CX57" s="57">
        <f>IF(AL57&lt;0,0.01,AL57/Conversions!$B$3)</f>
        <v>9.434423991386014</v>
      </c>
      <c r="CY57" s="57">
        <f>IF(AM57&lt;0,0.01,AM57/Conversions!$B$3)</f>
        <v>9.434423991386014</v>
      </c>
      <c r="CZ57" s="57">
        <f>IF(AN57&lt;0,0.01,AN57/Conversions!$B$3)</f>
        <v>9.4344239913860157</v>
      </c>
      <c r="DA57" s="57">
        <f>IF(AO57&lt;0,0.01,AO57/Conversions!$B$3)</f>
        <v>9.4344239913860175</v>
      </c>
      <c r="DB57" s="57">
        <f>IF(AP57&lt;0,0.01,AP57/Conversions!$B$3)</f>
        <v>9.4344239913860175</v>
      </c>
      <c r="DC57" s="57">
        <f>IF(AQ57&lt;0,0.01,AQ57/Conversions!$B$3)</f>
        <v>10.709891079818298</v>
      </c>
      <c r="DD57" s="57">
        <f>IF(AR57&lt;0,0.01,AR57/Conversions!$B$3)</f>
        <v>9.4344239913860157</v>
      </c>
      <c r="DE57" s="57">
        <f>IF(AS57&lt;0,0.01,AS57/Conversions!$B$3)</f>
        <v>9.4344239913860157</v>
      </c>
      <c r="DF57" s="57">
        <f>IF(AT57&lt;0,0.01,AT57/Conversions!$B$3)</f>
        <v>9.434423991386014</v>
      </c>
      <c r="DG57" s="57">
        <f>IF(AU57&lt;0,0.01,AU57/Conversions!$B$3)</f>
        <v>9.4344239913860175</v>
      </c>
      <c r="DH57" s="57">
        <f>IF(AV57&lt;0,0.01,AV57/Conversions!$B$3)</f>
        <v>9.4344239913860175</v>
      </c>
      <c r="DI57" s="57">
        <f>IF(AW57&lt;0,0.01,AW57/Conversions!$B$3)</f>
        <v>9.4344239913860157</v>
      </c>
      <c r="DJ57" s="57">
        <f>IF(AX57&lt;0,0.01,AX57/Conversions!$B$3)</f>
        <v>9.4344239913860157</v>
      </c>
      <c r="DK57" s="57">
        <f>IF(AY57&lt;0,0.01,AY57/Conversions!$B$3)</f>
        <v>9.4344239913860175</v>
      </c>
      <c r="DL57" s="57">
        <f>IF(AZ57&lt;0,0.01,AZ57/Conversions!$B$3)</f>
        <v>9.434423991386014</v>
      </c>
      <c r="DM57" s="57">
        <f>IF(BA57&lt;0,0.01,BA57/Conversions!$B$3)</f>
        <v>9.434423991386014</v>
      </c>
      <c r="DN57" s="57">
        <f>IF(BB57&lt;0,0.01,BB57/Conversions!$B$3)</f>
        <v>9.4344239913860157</v>
      </c>
      <c r="DO57" s="57">
        <f>IF(BC57&lt;0,0.01,BC57/Conversions!$B$3)</f>
        <v>9.434423991386014</v>
      </c>
    </row>
    <row r="58" spans="1:119">
      <c r="A58" s="21" t="s">
        <v>82</v>
      </c>
      <c r="B58" s="21" t="s">
        <v>43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0">
        <v>0</v>
      </c>
      <c r="V58" s="20">
        <v>0</v>
      </c>
      <c r="W58" s="20">
        <v>0</v>
      </c>
      <c r="X58" s="20">
        <v>0</v>
      </c>
      <c r="Y58" s="20">
        <v>0</v>
      </c>
      <c r="Z58" s="20">
        <v>0</v>
      </c>
      <c r="AA58" s="20">
        <v>0</v>
      </c>
      <c r="AB58" s="20">
        <v>0</v>
      </c>
      <c r="AD58" s="19">
        <v>374.5189581476501</v>
      </c>
      <c r="AE58" s="19">
        <v>374.5189581476501</v>
      </c>
      <c r="AF58" s="19">
        <v>374.51895814765015</v>
      </c>
      <c r="AG58" s="19">
        <v>374.5189581476501</v>
      </c>
      <c r="AH58" s="19">
        <v>374.51895814765015</v>
      </c>
      <c r="AI58" s="19">
        <v>374.51895814765004</v>
      </c>
      <c r="AJ58" s="19">
        <v>374.51895814765015</v>
      </c>
      <c r="AK58" s="19">
        <v>374.5189581476501</v>
      </c>
      <c r="AL58" s="19">
        <v>374.51895814765004</v>
      </c>
      <c r="AM58" s="19">
        <v>374.51895814765015</v>
      </c>
      <c r="AN58" s="19">
        <v>374.51895814765015</v>
      </c>
      <c r="AO58" s="19">
        <v>374.5189581476501</v>
      </c>
      <c r="AP58" s="19">
        <v>374.51895814765021</v>
      </c>
      <c r="AQ58" s="19">
        <v>374.51895814765015</v>
      </c>
      <c r="AR58" s="19">
        <v>374.51895814765004</v>
      </c>
      <c r="AS58" s="19">
        <v>374.5189581476501</v>
      </c>
      <c r="AT58" s="19">
        <v>374.51895814765015</v>
      </c>
      <c r="AU58" s="19">
        <v>374.51895814765004</v>
      </c>
      <c r="AV58" s="19">
        <v>374.51895814765004</v>
      </c>
      <c r="AW58" s="19">
        <v>374.51895814765021</v>
      </c>
      <c r="AX58" s="19">
        <v>374.5189581476501</v>
      </c>
      <c r="AY58" s="19">
        <v>374.51895814765004</v>
      </c>
      <c r="AZ58" s="19">
        <v>374.5189581476501</v>
      </c>
      <c r="BA58" s="19">
        <v>374.51895814765015</v>
      </c>
      <c r="BB58" s="19">
        <v>374.5189581476501</v>
      </c>
      <c r="BC58" s="19">
        <v>374.5189581476501</v>
      </c>
      <c r="BD58" s="27"/>
      <c r="BE58" s="11">
        <v>3</v>
      </c>
      <c r="BG58" s="11" t="str">
        <f>"MINBIOAGRW3"&amp;BE58</f>
        <v>MINBIOAGRW33</v>
      </c>
      <c r="BH58" s="11" t="str">
        <f t="shared" si="13"/>
        <v>Pig waste - Hi</v>
      </c>
      <c r="BI58" s="11" t="s">
        <v>5</v>
      </c>
      <c r="BJ58" s="11" t="s">
        <v>11</v>
      </c>
      <c r="BK58" s="11" t="s">
        <v>1</v>
      </c>
      <c r="BL58" s="57">
        <f>E58/1000*Conversions!$B$2</f>
        <v>0</v>
      </c>
      <c r="BM58" s="57">
        <f>F58/1000*Conversions!$B$2</f>
        <v>0</v>
      </c>
      <c r="BN58" s="57">
        <f>G58/1000*Conversions!$B$2</f>
        <v>0</v>
      </c>
      <c r="BO58" s="57">
        <f>H58/1000*Conversions!$B$2</f>
        <v>0</v>
      </c>
      <c r="BP58" s="57">
        <f>I58/1000*Conversions!$B$2</f>
        <v>0</v>
      </c>
      <c r="BQ58" s="57">
        <f>J58/1000*Conversions!$B$2</f>
        <v>0</v>
      </c>
      <c r="BR58" s="57">
        <f>K58/1000*Conversions!$B$2</f>
        <v>0</v>
      </c>
      <c r="BS58" s="57">
        <f>L58/1000*Conversions!$B$2</f>
        <v>0</v>
      </c>
      <c r="BT58" s="57">
        <f>M58/1000*Conversions!$B$2</f>
        <v>0</v>
      </c>
      <c r="BU58" s="57">
        <f>N58/1000*Conversions!$B$2</f>
        <v>0</v>
      </c>
      <c r="BV58" s="57">
        <f>O58/1000*Conversions!$B$2</f>
        <v>0</v>
      </c>
      <c r="BW58" s="57">
        <f>P58/1000*Conversions!$B$2</f>
        <v>0</v>
      </c>
      <c r="BX58" s="57">
        <f>Q58/1000*Conversions!$B$2</f>
        <v>0</v>
      </c>
      <c r="BY58" s="57">
        <f>R58/1000*Conversions!$B$2</f>
        <v>0</v>
      </c>
      <c r="BZ58" s="57">
        <f>S58/1000*Conversions!$B$2</f>
        <v>0</v>
      </c>
      <c r="CA58" s="57">
        <f>T58/1000*Conversions!$B$2</f>
        <v>0</v>
      </c>
      <c r="CB58" s="57">
        <f>U58/1000*Conversions!$B$2</f>
        <v>0</v>
      </c>
      <c r="CC58" s="57">
        <f>V58/1000*Conversions!$B$2</f>
        <v>0</v>
      </c>
      <c r="CD58" s="57">
        <f>W58/1000*Conversions!$B$2</f>
        <v>0</v>
      </c>
      <c r="CE58" s="57">
        <f>X58/1000*Conversions!$B$2</f>
        <v>0</v>
      </c>
      <c r="CF58" s="57">
        <f>Y58/1000*Conversions!$B$2</f>
        <v>0</v>
      </c>
      <c r="CG58" s="57">
        <f>Z58/1000*Conversions!$B$2</f>
        <v>0</v>
      </c>
      <c r="CH58" s="57">
        <f>AA58/1000*Conversions!$B$2</f>
        <v>0</v>
      </c>
      <c r="CI58" s="57">
        <f>AB58/1000*Conversions!$B$2</f>
        <v>0</v>
      </c>
      <c r="CJ58" s="64">
        <f>CI58</f>
        <v>0</v>
      </c>
      <c r="CL58" s="11" t="str">
        <f t="shared" si="10"/>
        <v>MINBIOAGRW33</v>
      </c>
      <c r="CM58" s="11" t="str">
        <f t="shared" si="11"/>
        <v>Pig waste - Hi</v>
      </c>
      <c r="CN58" t="s">
        <v>6</v>
      </c>
      <c r="CO58" t="s">
        <v>128</v>
      </c>
      <c r="CP58" s="11" t="str">
        <f t="shared" si="12"/>
        <v>BIOSLU</v>
      </c>
      <c r="CQ58" s="11" t="s">
        <v>103</v>
      </c>
      <c r="CR58" s="57">
        <f>IF(AF58&lt;0,0.01,AF58/Conversions!$B$3)</f>
        <v>8.9452316362771125</v>
      </c>
      <c r="CS58" s="57">
        <f>IF(AG58&lt;0,0.01,AG58/Conversions!$B$3)</f>
        <v>8.9452316362771107</v>
      </c>
      <c r="CT58" s="57">
        <f>IF(AH58&lt;0,0.01,AH58/Conversions!$B$3)</f>
        <v>8.9452316362771125</v>
      </c>
      <c r="CU58" s="57">
        <f>IF(AI58&lt;0,0.01,AI58/Conversions!$B$3)</f>
        <v>8.9452316362771089</v>
      </c>
      <c r="CV58" s="57">
        <f>IF(AJ58&lt;0,0.01,AJ58/Conversions!$B$3)</f>
        <v>8.9452316362771125</v>
      </c>
      <c r="CW58" s="57">
        <f>IF(AK58&lt;0,0.01,AK58/Conversions!$B$3)</f>
        <v>8.9452316362771107</v>
      </c>
      <c r="CX58" s="57">
        <f>IF(AL58&lt;0,0.01,AL58/Conversions!$B$3)</f>
        <v>8.9452316362771089</v>
      </c>
      <c r="CY58" s="57">
        <f>IF(AM58&lt;0,0.01,AM58/Conversions!$B$3)</f>
        <v>8.9452316362771125</v>
      </c>
      <c r="CZ58" s="57">
        <f>IF(AN58&lt;0,0.01,AN58/Conversions!$B$3)</f>
        <v>8.9452316362771125</v>
      </c>
      <c r="DA58" s="57">
        <f>IF(AO58&lt;0,0.01,AO58/Conversions!$B$3)</f>
        <v>8.9452316362771107</v>
      </c>
      <c r="DB58" s="57">
        <f>IF(AP58&lt;0,0.01,AP58/Conversions!$B$3)</f>
        <v>8.9452316362771143</v>
      </c>
      <c r="DC58" s="57">
        <f>IF(AQ58&lt;0,0.01,AQ58/Conversions!$B$3)</f>
        <v>8.9452316362771125</v>
      </c>
      <c r="DD58" s="57">
        <f>IF(AR58&lt;0,0.01,AR58/Conversions!$B$3)</f>
        <v>8.9452316362771089</v>
      </c>
      <c r="DE58" s="57">
        <f>IF(AS58&lt;0,0.01,AS58/Conversions!$B$3)</f>
        <v>8.9452316362771107</v>
      </c>
      <c r="DF58" s="57">
        <f>IF(AT58&lt;0,0.01,AT58/Conversions!$B$3)</f>
        <v>8.9452316362771125</v>
      </c>
      <c r="DG58" s="57">
        <f>IF(AU58&lt;0,0.01,AU58/Conversions!$B$3)</f>
        <v>8.9452316362771089</v>
      </c>
      <c r="DH58" s="57">
        <f>IF(AV58&lt;0,0.01,AV58/Conversions!$B$3)</f>
        <v>8.9452316362771089</v>
      </c>
      <c r="DI58" s="57">
        <f>IF(AW58&lt;0,0.01,AW58/Conversions!$B$3)</f>
        <v>8.9452316362771143</v>
      </c>
      <c r="DJ58" s="57">
        <f>IF(AX58&lt;0,0.01,AX58/Conversions!$B$3)</f>
        <v>8.9452316362771107</v>
      </c>
      <c r="DK58" s="57">
        <f>IF(AY58&lt;0,0.01,AY58/Conversions!$B$3)</f>
        <v>8.9452316362771089</v>
      </c>
      <c r="DL58" s="57">
        <f>IF(AZ58&lt;0,0.01,AZ58/Conversions!$B$3)</f>
        <v>8.9452316362771107</v>
      </c>
      <c r="DM58" s="57">
        <f>IF(BA58&lt;0,0.01,BA58/Conversions!$B$3)</f>
        <v>8.9452316362771125</v>
      </c>
      <c r="DN58" s="57">
        <f>IF(BB58&lt;0,0.01,BB58/Conversions!$B$3)</f>
        <v>8.9452316362771107</v>
      </c>
      <c r="DO58" s="57">
        <f>IF(BC58&lt;0,0.01,BC58/Conversions!$B$3)</f>
        <v>8.9452316362771107</v>
      </c>
    </row>
    <row r="59" spans="1:119">
      <c r="A59" s="21" t="s">
        <v>83</v>
      </c>
      <c r="B59" s="21" t="s">
        <v>2</v>
      </c>
      <c r="C59" s="20">
        <v>1548.6248176604354</v>
      </c>
      <c r="D59" s="20">
        <v>2161.6570835659522</v>
      </c>
      <c r="E59" s="20">
        <v>2437.8993931970713</v>
      </c>
      <c r="F59" s="20">
        <v>3048.3155480897344</v>
      </c>
      <c r="G59" s="20">
        <v>3131.5352678436407</v>
      </c>
      <c r="H59" s="20">
        <v>3273.7321592440012</v>
      </c>
      <c r="I59" s="20">
        <v>3528.3872246464616</v>
      </c>
      <c r="J59" s="20">
        <v>3655.7678757407061</v>
      </c>
      <c r="K59" s="20">
        <v>3903.279512040237</v>
      </c>
      <c r="L59" s="20">
        <v>4158.7805607146247</v>
      </c>
      <c r="M59" s="20">
        <v>4422.0557255219583</v>
      </c>
      <c r="N59" s="20">
        <v>4667.2029220349896</v>
      </c>
      <c r="O59" s="20">
        <v>4895.980690931131</v>
      </c>
      <c r="P59" s="20">
        <v>5131.5778468876888</v>
      </c>
      <c r="Q59" s="20">
        <v>5365.227331542339</v>
      </c>
      <c r="R59" s="20">
        <v>5616.4230269720929</v>
      </c>
      <c r="S59" s="20">
        <v>5876.5243977330856</v>
      </c>
      <c r="T59" s="20">
        <v>6144.0945907180221</v>
      </c>
      <c r="U59" s="20">
        <v>6247.40127769014</v>
      </c>
      <c r="V59" s="20">
        <v>6352.3995634967423</v>
      </c>
      <c r="W59" s="20">
        <v>6459.1161017764562</v>
      </c>
      <c r="X59" s="20">
        <v>6567.6155032464721</v>
      </c>
      <c r="Y59" s="20">
        <v>6677.9274107031633</v>
      </c>
      <c r="Z59" s="20">
        <v>6790.0819577342809</v>
      </c>
      <c r="AA59" s="20">
        <v>6904.1097768149075</v>
      </c>
      <c r="AB59" s="20">
        <v>7020.0420075364655</v>
      </c>
      <c r="AD59" s="19">
        <v>0</v>
      </c>
      <c r="AE59" s="19">
        <v>0</v>
      </c>
      <c r="AF59" s="19">
        <v>0</v>
      </c>
      <c r="AG59" s="19">
        <v>0</v>
      </c>
      <c r="AH59" s="19">
        <v>0</v>
      </c>
      <c r="AI59" s="19">
        <v>0</v>
      </c>
      <c r="AJ59" s="19">
        <v>0</v>
      </c>
      <c r="AK59" s="19">
        <v>0</v>
      </c>
      <c r="AL59" s="19">
        <v>0</v>
      </c>
      <c r="AM59" s="19">
        <v>0</v>
      </c>
      <c r="AN59" s="19">
        <v>0</v>
      </c>
      <c r="AO59" s="19">
        <v>0</v>
      </c>
      <c r="AP59" s="19">
        <v>0</v>
      </c>
      <c r="AQ59" s="19">
        <v>0</v>
      </c>
      <c r="AR59" s="19">
        <v>0</v>
      </c>
      <c r="AS59" s="19">
        <v>0</v>
      </c>
      <c r="AT59" s="19">
        <v>0</v>
      </c>
      <c r="AU59" s="19">
        <v>0</v>
      </c>
      <c r="AV59" s="19">
        <v>0</v>
      </c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>
        <v>0</v>
      </c>
      <c r="BC59" s="19">
        <v>0</v>
      </c>
      <c r="BD59" s="27"/>
      <c r="BE59" s="11">
        <v>3</v>
      </c>
      <c r="BG59" s="11" t="str">
        <f>"MINBMSW2"&amp;BE59</f>
        <v>MINBMSW23</v>
      </c>
      <c r="BH59" s="11" t="str">
        <f t="shared" si="13"/>
        <v>BMSW - Hi</v>
      </c>
      <c r="BI59" s="11" t="s">
        <v>5</v>
      </c>
      <c r="BJ59" s="11" t="s">
        <v>10</v>
      </c>
      <c r="BK59" s="11" t="s">
        <v>1</v>
      </c>
      <c r="BL59" s="57">
        <f>E59/1000*Conversions!$B$2</f>
        <v>0.10206997179437498</v>
      </c>
      <c r="BM59" s="57">
        <f>F59/1000*Conversions!$B$2</f>
        <v>0.12762687536742101</v>
      </c>
      <c r="BN59" s="57">
        <f>G59/1000*Conversions!$B$2</f>
        <v>0.13111111859407756</v>
      </c>
      <c r="BO59" s="57">
        <f>H59/1000*Conversions!$B$2</f>
        <v>0.13706461804322786</v>
      </c>
      <c r="BP59" s="57">
        <f>I59/1000*Conversions!$B$2</f>
        <v>0.14772651632149808</v>
      </c>
      <c r="BQ59" s="57">
        <f>J59/1000*Conversions!$B$2</f>
        <v>0.15305968942151191</v>
      </c>
      <c r="BR59" s="57">
        <f>K59/1000*Conversions!$B$2</f>
        <v>0.16342250661010063</v>
      </c>
      <c r="BS59" s="57">
        <f>L59/1000*Conversions!$B$2</f>
        <v>0.17411982451599994</v>
      </c>
      <c r="BT59" s="57">
        <f>M59/1000*Conversions!$B$2</f>
        <v>0.18514262911615337</v>
      </c>
      <c r="BU59" s="57">
        <f>N59/1000*Conversions!$B$2</f>
        <v>0.19540645193976094</v>
      </c>
      <c r="BV59" s="57">
        <f>O59/1000*Conversions!$B$2</f>
        <v>0.2049849195679046</v>
      </c>
      <c r="BW59" s="57">
        <f>P59/1000*Conversions!$B$2</f>
        <v>0.21484890129349377</v>
      </c>
      <c r="BX59" s="57">
        <f>Q59/1000*Conversions!$B$2</f>
        <v>0.22463133791701467</v>
      </c>
      <c r="BY59" s="57">
        <f>R59/1000*Conversions!$B$2</f>
        <v>0.23514839929326761</v>
      </c>
      <c r="BZ59" s="57">
        <f>S59/1000*Conversions!$B$2</f>
        <v>0.24603832348428883</v>
      </c>
      <c r="CA59" s="57">
        <f>T59/1000*Conversions!$B$2</f>
        <v>0.25724095232418215</v>
      </c>
      <c r="CB59" s="57">
        <f>U59/1000*Conversions!$B$2</f>
        <v>0.26156619669433079</v>
      </c>
      <c r="CC59" s="57">
        <f>V59/1000*Conversions!$B$2</f>
        <v>0.26596226492448166</v>
      </c>
      <c r="CD59" s="57">
        <f>W59/1000*Conversions!$B$2</f>
        <v>0.27043027294917671</v>
      </c>
      <c r="CE59" s="57">
        <f>X59/1000*Conversions!$B$2</f>
        <v>0.27497292588992328</v>
      </c>
      <c r="CF59" s="57">
        <f>Y59/1000*Conversions!$B$2</f>
        <v>0.27959146483132008</v>
      </c>
      <c r="CG59" s="57">
        <f>Z59/1000*Conversions!$B$2</f>
        <v>0.28428715140641891</v>
      </c>
      <c r="CH59" s="57">
        <f>AA59/1000*Conversions!$B$2</f>
        <v>0.28906126813568656</v>
      </c>
      <c r="CI59" s="57">
        <f>AB59/1000*Conversions!$B$2</f>
        <v>0.29391511877153675</v>
      </c>
      <c r="CJ59" s="64">
        <f>TREND(BT59:CI59,$BT$5:$CI$5,$CJ$5)</f>
        <v>0.4109850441439864</v>
      </c>
      <c r="CL59" s="11" t="str">
        <f t="shared" si="10"/>
        <v>MINBMSW23</v>
      </c>
      <c r="CM59" s="11" t="str">
        <f t="shared" si="11"/>
        <v>BMSW - Hi</v>
      </c>
      <c r="CN59" t="s">
        <v>6</v>
      </c>
      <c r="CO59" t="s">
        <v>128</v>
      </c>
      <c r="CP59" s="11" t="str">
        <f t="shared" si="12"/>
        <v>BIOMUN</v>
      </c>
      <c r="CQ59" s="11" t="s">
        <v>103</v>
      </c>
      <c r="CR59" s="57">
        <f>IF(AF59&lt;0,0.01,AF59/Conversions!$B$3)</f>
        <v>0</v>
      </c>
      <c r="CS59" s="57">
        <f>IF(AG59&lt;0,0.01,AG59/Conversions!$B$3)</f>
        <v>0</v>
      </c>
      <c r="CT59" s="57">
        <f>IF(AH59&lt;0,0.01,AH59/Conversions!$B$3)</f>
        <v>0</v>
      </c>
      <c r="CU59" s="57">
        <f>IF(AI59&lt;0,0.01,AI59/Conversions!$B$3)</f>
        <v>0</v>
      </c>
      <c r="CV59" s="57">
        <f>IF(AJ59&lt;0,0.01,AJ59/Conversions!$B$3)</f>
        <v>0</v>
      </c>
      <c r="CW59" s="57">
        <f>IF(AK59&lt;0,0.01,AK59/Conversions!$B$3)</f>
        <v>0</v>
      </c>
      <c r="CX59" s="57">
        <f>IF(AL59&lt;0,0.01,AL59/Conversions!$B$3)</f>
        <v>0</v>
      </c>
      <c r="CY59" s="57">
        <f>IF(AM59&lt;0,0.01,AM59/Conversions!$B$3)</f>
        <v>0</v>
      </c>
      <c r="CZ59" s="57">
        <f>IF(AN59&lt;0,0.01,AN59/Conversions!$B$3)</f>
        <v>0</v>
      </c>
      <c r="DA59" s="57">
        <f>IF(AO59&lt;0,0.01,AO59/Conversions!$B$3)</f>
        <v>0</v>
      </c>
      <c r="DB59" s="57">
        <f>IF(AP59&lt;0,0.01,AP59/Conversions!$B$3)</f>
        <v>0</v>
      </c>
      <c r="DC59" s="57">
        <f>IF(AQ59&lt;0,0.01,AQ59/Conversions!$B$3)</f>
        <v>0</v>
      </c>
      <c r="DD59" s="57">
        <f>IF(AR59&lt;0,0.01,AR59/Conversions!$B$3)</f>
        <v>0</v>
      </c>
      <c r="DE59" s="57">
        <f>IF(AS59&lt;0,0.01,AS59/Conversions!$B$3)</f>
        <v>0</v>
      </c>
      <c r="DF59" s="57">
        <f>IF(AT59&lt;0,0.01,AT59/Conversions!$B$3)</f>
        <v>0</v>
      </c>
      <c r="DG59" s="57">
        <f>IF(AU59&lt;0,0.01,AU59/Conversions!$B$3)</f>
        <v>0</v>
      </c>
      <c r="DH59" s="57">
        <f>IF(AV59&lt;0,0.01,AV59/Conversions!$B$3)</f>
        <v>0</v>
      </c>
      <c r="DI59" s="57">
        <f>IF(AW59&lt;0,0.01,AW59/Conversions!$B$3)</f>
        <v>0</v>
      </c>
      <c r="DJ59" s="57">
        <f>IF(AX59&lt;0,0.01,AX59/Conversions!$B$3)</f>
        <v>0</v>
      </c>
      <c r="DK59" s="57">
        <f>IF(AY59&lt;0,0.01,AY59/Conversions!$B$3)</f>
        <v>0</v>
      </c>
      <c r="DL59" s="57">
        <f>IF(AZ59&lt;0,0.01,AZ59/Conversions!$B$3)</f>
        <v>0</v>
      </c>
      <c r="DM59" s="57">
        <f>IF(BA59&lt;0,0.01,BA59/Conversions!$B$3)</f>
        <v>0</v>
      </c>
      <c r="DN59" s="57">
        <f>IF(BB59&lt;0,0.01,BB59/Conversions!$B$3)</f>
        <v>0</v>
      </c>
      <c r="DO59" s="57">
        <f>IF(BC59&lt;0,0.01,BC59/Conversions!$B$3)</f>
        <v>0</v>
      </c>
    </row>
    <row r="60" spans="1:119">
      <c r="A60" s="21" t="s">
        <v>84</v>
      </c>
      <c r="B60" s="21" t="s">
        <v>13</v>
      </c>
      <c r="C60" s="20">
        <v>0</v>
      </c>
      <c r="D60" s="20">
        <v>0</v>
      </c>
      <c r="E60" s="20">
        <v>0</v>
      </c>
      <c r="F60" s="20">
        <v>0</v>
      </c>
      <c r="G60" s="20">
        <v>0</v>
      </c>
      <c r="H60" s="20">
        <v>0</v>
      </c>
      <c r="I60" s="20">
        <v>0</v>
      </c>
      <c r="J60" s="20">
        <v>0</v>
      </c>
      <c r="K60" s="20">
        <v>0</v>
      </c>
      <c r="L60" s="20">
        <v>0</v>
      </c>
      <c r="M60" s="20">
        <v>2669.5965096652967</v>
      </c>
      <c r="N60" s="20">
        <v>5153.5253654342196</v>
      </c>
      <c r="O60" s="20">
        <v>6705.6367631604062</v>
      </c>
      <c r="P60" s="20">
        <v>6787.4128212477281</v>
      </c>
      <c r="Q60" s="20">
        <v>6869.1888793350499</v>
      </c>
      <c r="R60" s="20">
        <v>6950.9649374223718</v>
      </c>
      <c r="S60" s="20">
        <v>7032.7409955096937</v>
      </c>
      <c r="T60" s="20">
        <v>7114.5170535970155</v>
      </c>
      <c r="U60" s="20">
        <v>7196.2931116843374</v>
      </c>
      <c r="V60" s="20">
        <v>7278.0691697716593</v>
      </c>
      <c r="W60" s="20">
        <v>7359.8452278589848</v>
      </c>
      <c r="X60" s="20">
        <v>7441.6212859463112</v>
      </c>
      <c r="Y60" s="20">
        <v>7523.3973440336385</v>
      </c>
      <c r="Z60" s="20">
        <v>7605.1734021209641</v>
      </c>
      <c r="AA60" s="20">
        <v>7686.9494602082887</v>
      </c>
      <c r="AB60" s="20">
        <v>7768.7255182956151</v>
      </c>
      <c r="AD60" s="19">
        <v>418.68</v>
      </c>
      <c r="AE60" s="19">
        <v>418.68</v>
      </c>
      <c r="AF60" s="19">
        <v>418.68</v>
      </c>
      <c r="AG60" s="19">
        <v>418.68</v>
      </c>
      <c r="AH60" s="19">
        <v>418.68</v>
      </c>
      <c r="AI60" s="19">
        <v>418.68</v>
      </c>
      <c r="AJ60" s="19">
        <v>418.68</v>
      </c>
      <c r="AK60" s="19">
        <v>418.68</v>
      </c>
      <c r="AL60" s="19">
        <v>418.68</v>
      </c>
      <c r="AM60" s="19">
        <v>418.68</v>
      </c>
      <c r="AN60" s="19">
        <v>418.68</v>
      </c>
      <c r="AO60" s="19">
        <v>418.68</v>
      </c>
      <c r="AP60" s="19">
        <v>418.68</v>
      </c>
      <c r="AQ60" s="19">
        <v>418.68</v>
      </c>
      <c r="AR60" s="19">
        <v>418.68</v>
      </c>
      <c r="AS60" s="19">
        <v>418.68</v>
      </c>
      <c r="AT60" s="19">
        <v>418.68</v>
      </c>
      <c r="AU60" s="19">
        <v>418.68</v>
      </c>
      <c r="AV60" s="19">
        <v>418.68</v>
      </c>
      <c r="AW60" s="19">
        <v>418.68</v>
      </c>
      <c r="AX60" s="19">
        <v>418.68</v>
      </c>
      <c r="AY60" s="19">
        <v>418.68</v>
      </c>
      <c r="AZ60" s="19">
        <v>418.68</v>
      </c>
      <c r="BA60" s="19">
        <v>418.68</v>
      </c>
      <c r="BB60" s="19">
        <v>418.68</v>
      </c>
      <c r="BC60" s="19">
        <v>418.68</v>
      </c>
      <c r="BD60" s="27"/>
      <c r="BE60" s="11">
        <v>3</v>
      </c>
      <c r="BG60" s="11" t="str">
        <f>"ABIOCRP4"&amp;BE60</f>
        <v>ABIOCRP43</v>
      </c>
      <c r="BH60" s="11" t="str">
        <f t="shared" si="13"/>
        <v>Willow - Hi</v>
      </c>
      <c r="BI60" s="11" t="s">
        <v>5</v>
      </c>
      <c r="BJ60" s="11" t="s">
        <v>7</v>
      </c>
      <c r="BK60" s="11" t="s">
        <v>1</v>
      </c>
      <c r="BL60" s="57">
        <f>E60/1000*Conversions!$B$2</f>
        <v>0</v>
      </c>
      <c r="BM60" s="57">
        <f>F60/1000*Conversions!$B$2</f>
        <v>0</v>
      </c>
      <c r="BN60" s="57">
        <f>G60/1000*Conversions!$B$2</f>
        <v>0</v>
      </c>
      <c r="BO60" s="57">
        <f>H60/1000*Conversions!$B$2</f>
        <v>0</v>
      </c>
      <c r="BP60" s="57">
        <f>I60/1000*Conversions!$B$2</f>
        <v>0</v>
      </c>
      <c r="BQ60" s="57">
        <f>J60/1000*Conversions!$B$2</f>
        <v>0</v>
      </c>
      <c r="BR60" s="57">
        <f>K60/1000*Conversions!$B$2</f>
        <v>0</v>
      </c>
      <c r="BS60" s="57">
        <f>L60/1000*Conversions!$B$2</f>
        <v>0</v>
      </c>
      <c r="BT60" s="57">
        <f>M60/1000*Conversions!$B$2</f>
        <v>0.11177066666666664</v>
      </c>
      <c r="BU60" s="57">
        <f>N60/1000*Conversions!$B$2</f>
        <v>0.21576779999999993</v>
      </c>
      <c r="BV60" s="57">
        <f>O60/1000*Conversions!$B$2</f>
        <v>0.28075159999999988</v>
      </c>
      <c r="BW60" s="57">
        <f>P60/1000*Conversions!$B$2</f>
        <v>0.28417539999999991</v>
      </c>
      <c r="BX60" s="57">
        <f>Q60/1000*Conversions!$B$2</f>
        <v>0.28759919999999989</v>
      </c>
      <c r="BY60" s="57">
        <f>R60/1000*Conversions!$B$2</f>
        <v>0.29102299999999987</v>
      </c>
      <c r="BZ60" s="57">
        <f>S60/1000*Conversions!$B$2</f>
        <v>0.2944467999999999</v>
      </c>
      <c r="CA60" s="57">
        <f>T60/1000*Conversions!$B$2</f>
        <v>0.29787059999999987</v>
      </c>
      <c r="CB60" s="57">
        <f>U60/1000*Conversions!$B$2</f>
        <v>0.30129439999999985</v>
      </c>
      <c r="CC60" s="57">
        <f>V60/1000*Conversions!$B$2</f>
        <v>0.30471819999999983</v>
      </c>
      <c r="CD60" s="57">
        <f>W60/1000*Conversions!$B$2</f>
        <v>0.30814200000000003</v>
      </c>
      <c r="CE60" s="57">
        <f>X60/1000*Conversions!$B$2</f>
        <v>0.31156580000000017</v>
      </c>
      <c r="CF60" s="57">
        <f>Y60/1000*Conversions!$B$2</f>
        <v>0.31498960000000037</v>
      </c>
      <c r="CG60" s="57">
        <f>Z60/1000*Conversions!$B$2</f>
        <v>0.31841340000000051</v>
      </c>
      <c r="CH60" s="57">
        <f>AA60/1000*Conversions!$B$2</f>
        <v>0.32183720000000066</v>
      </c>
      <c r="CI60" s="57">
        <f>AB60/1000*Conversions!$B$2</f>
        <v>0.32526100000000085</v>
      </c>
      <c r="CJ60" s="64">
        <f>TREND(BT60:CI60,$BT$5:$CI$5,$CJ$5)</f>
        <v>0.46958760784313824</v>
      </c>
      <c r="CL60" s="11" t="str">
        <f t="shared" si="10"/>
        <v>ABIOCRP43</v>
      </c>
      <c r="CM60" s="11" t="str">
        <f t="shared" si="11"/>
        <v>Willow - Hi</v>
      </c>
      <c r="CN60" t="s">
        <v>105</v>
      </c>
      <c r="CO60" t="s">
        <v>128</v>
      </c>
      <c r="CP60" s="11" t="str">
        <f t="shared" si="12"/>
        <v>BIOWOO</v>
      </c>
      <c r="CQ60" s="11" t="s">
        <v>103</v>
      </c>
      <c r="CR60" s="57">
        <f>IF(AF60&lt;0,0.01,AF60/Conversions!$B$3)</f>
        <v>10</v>
      </c>
      <c r="CS60" s="57">
        <f>IF(AG60&lt;0,0.01,AG60/Conversions!$B$3)</f>
        <v>10</v>
      </c>
      <c r="CT60" s="57">
        <f>IF(AH60&lt;0,0.01,AH60/Conversions!$B$3)</f>
        <v>10</v>
      </c>
      <c r="CU60" s="57">
        <f>IF(AI60&lt;0,0.01,AI60/Conversions!$B$3)</f>
        <v>10</v>
      </c>
      <c r="CV60" s="57">
        <f>IF(AJ60&lt;0,0.01,AJ60/Conversions!$B$3)</f>
        <v>10</v>
      </c>
      <c r="CW60" s="57">
        <f>IF(AK60&lt;0,0.01,AK60/Conversions!$B$3)</f>
        <v>10</v>
      </c>
      <c r="CX60" s="57">
        <f>IF(AL60&lt;0,0.01,AL60/Conversions!$B$3)</f>
        <v>10</v>
      </c>
      <c r="CY60" s="57">
        <f>IF(AM60&lt;0,0.01,AM60/Conversions!$B$3)</f>
        <v>10</v>
      </c>
      <c r="CZ60" s="57">
        <f>IF(AN60&lt;0,0.01,AN60/Conversions!$B$3)</f>
        <v>10</v>
      </c>
      <c r="DA60" s="57">
        <f>IF(AO60&lt;0,0.01,AO60/Conversions!$B$3)</f>
        <v>10</v>
      </c>
      <c r="DB60" s="57">
        <f>IF(AP60&lt;0,0.01,AP60/Conversions!$B$3)</f>
        <v>10</v>
      </c>
      <c r="DC60" s="57">
        <f>IF(AQ60&lt;0,0.01,AQ60/Conversions!$B$3)</f>
        <v>10</v>
      </c>
      <c r="DD60" s="57">
        <f>IF(AR60&lt;0,0.01,AR60/Conversions!$B$3)</f>
        <v>10</v>
      </c>
      <c r="DE60" s="57">
        <f>IF(AS60&lt;0,0.01,AS60/Conversions!$B$3)</f>
        <v>10</v>
      </c>
      <c r="DF60" s="57">
        <f>IF(AT60&lt;0,0.01,AT60/Conversions!$B$3)</f>
        <v>10</v>
      </c>
      <c r="DG60" s="57">
        <f>IF(AU60&lt;0,0.01,AU60/Conversions!$B$3)</f>
        <v>10</v>
      </c>
      <c r="DH60" s="57">
        <f>IF(AV60&lt;0,0.01,AV60/Conversions!$B$3)</f>
        <v>10</v>
      </c>
      <c r="DI60" s="57">
        <f>IF(AW60&lt;0,0.01,AW60/Conversions!$B$3)</f>
        <v>10</v>
      </c>
      <c r="DJ60" s="57">
        <f>IF(AX60&lt;0,0.01,AX60/Conversions!$B$3)</f>
        <v>10</v>
      </c>
      <c r="DK60" s="57">
        <f>IF(AY60&lt;0,0.01,AY60/Conversions!$B$3)</f>
        <v>10</v>
      </c>
      <c r="DL60" s="57">
        <f>IF(AZ60&lt;0,0.01,AZ60/Conversions!$B$3)</f>
        <v>10</v>
      </c>
      <c r="DM60" s="57">
        <f>IF(BA60&lt;0,0.01,BA60/Conversions!$B$3)</f>
        <v>10</v>
      </c>
      <c r="DN60" s="57">
        <f>IF(BB60&lt;0,0.01,BB60/Conversions!$B$3)</f>
        <v>10</v>
      </c>
      <c r="DO60" s="57">
        <f>IF(BC60&lt;0,0.01,BC60/Conversions!$B$3)</f>
        <v>10</v>
      </c>
    </row>
    <row r="61" spans="1:119">
      <c r="A61" s="21" t="s">
        <v>85</v>
      </c>
      <c r="B61" s="21" t="s">
        <v>12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  <c r="U61" s="20">
        <v>0</v>
      </c>
      <c r="V61" s="20">
        <v>0</v>
      </c>
      <c r="W61" s="20">
        <v>0</v>
      </c>
      <c r="X61" s="20">
        <v>0</v>
      </c>
      <c r="Y61" s="20">
        <v>0</v>
      </c>
      <c r="Z61" s="20">
        <v>0</v>
      </c>
      <c r="AA61" s="20">
        <v>0</v>
      </c>
      <c r="AB61" s="20">
        <v>0</v>
      </c>
      <c r="AD61" s="19">
        <v>418.68</v>
      </c>
      <c r="AE61" s="19">
        <v>418.68</v>
      </c>
      <c r="AF61" s="19">
        <v>418.68</v>
      </c>
      <c r="AG61" s="19">
        <v>418.68</v>
      </c>
      <c r="AH61" s="19">
        <v>418.68</v>
      </c>
      <c r="AI61" s="19">
        <v>418.68</v>
      </c>
      <c r="AJ61" s="19">
        <v>418.68</v>
      </c>
      <c r="AK61" s="19">
        <v>418.68</v>
      </c>
      <c r="AL61" s="19">
        <v>418.68</v>
      </c>
      <c r="AM61" s="19">
        <v>418.68</v>
      </c>
      <c r="AN61" s="19">
        <v>418.68</v>
      </c>
      <c r="AO61" s="19">
        <v>418.68</v>
      </c>
      <c r="AP61" s="19">
        <v>418.68</v>
      </c>
      <c r="AQ61" s="19">
        <v>418.68</v>
      </c>
      <c r="AR61" s="19">
        <v>418.68</v>
      </c>
      <c r="AS61" s="19">
        <v>418.68</v>
      </c>
      <c r="AT61" s="19">
        <v>418.68</v>
      </c>
      <c r="AU61" s="19">
        <v>418.68</v>
      </c>
      <c r="AV61" s="19">
        <v>418.68</v>
      </c>
      <c r="AW61" s="19">
        <v>418.68</v>
      </c>
      <c r="AX61" s="19">
        <v>418.68</v>
      </c>
      <c r="AY61" s="19">
        <v>418.68</v>
      </c>
      <c r="AZ61" s="19">
        <v>418.68</v>
      </c>
      <c r="BA61" s="19">
        <v>418.68</v>
      </c>
      <c r="BB61" s="19">
        <v>418.68</v>
      </c>
      <c r="BC61" s="19">
        <v>418.68</v>
      </c>
      <c r="BD61" s="27"/>
      <c r="BE61" s="11">
        <v>3</v>
      </c>
      <c r="BG61" s="11" t="str">
        <f>"ABIOCRP3"&amp;BE61</f>
        <v>ABIOCRP33</v>
      </c>
      <c r="BH61" s="11" t="str">
        <f t="shared" si="13"/>
        <v>Miscanthus - Hi</v>
      </c>
      <c r="BI61" s="11" t="s">
        <v>5</v>
      </c>
      <c r="BJ61" s="11" t="s">
        <v>7</v>
      </c>
      <c r="BK61" s="11" t="s">
        <v>1</v>
      </c>
      <c r="BL61" s="57">
        <f>E61/1000*Conversions!$B$2</f>
        <v>0</v>
      </c>
      <c r="BM61" s="57">
        <f>F61/1000*Conversions!$B$2</f>
        <v>0</v>
      </c>
      <c r="BN61" s="57">
        <f>G61/1000*Conversions!$B$2</f>
        <v>0</v>
      </c>
      <c r="BO61" s="57">
        <f>H61/1000*Conversions!$B$2</f>
        <v>0</v>
      </c>
      <c r="BP61" s="57">
        <f>I61/1000*Conversions!$B$2</f>
        <v>0</v>
      </c>
      <c r="BQ61" s="57">
        <f>J61/1000*Conversions!$B$2</f>
        <v>0</v>
      </c>
      <c r="BR61" s="57">
        <f>K61/1000*Conversions!$B$2</f>
        <v>0</v>
      </c>
      <c r="BS61" s="57">
        <f>L61/1000*Conversions!$B$2</f>
        <v>0</v>
      </c>
      <c r="BT61" s="57">
        <f>M61/1000*Conversions!$B$2</f>
        <v>0</v>
      </c>
      <c r="BU61" s="57">
        <f>N61/1000*Conversions!$B$2</f>
        <v>0</v>
      </c>
      <c r="BV61" s="57">
        <f>O61/1000*Conversions!$B$2</f>
        <v>0</v>
      </c>
      <c r="BW61" s="57">
        <f>P61/1000*Conversions!$B$2</f>
        <v>0</v>
      </c>
      <c r="BX61" s="57">
        <f>Q61/1000*Conversions!$B$2</f>
        <v>0</v>
      </c>
      <c r="BY61" s="57">
        <f>R61/1000*Conversions!$B$2</f>
        <v>0</v>
      </c>
      <c r="BZ61" s="57">
        <f>S61/1000*Conversions!$B$2</f>
        <v>0</v>
      </c>
      <c r="CA61" s="57">
        <f>T61/1000*Conversions!$B$2</f>
        <v>0</v>
      </c>
      <c r="CB61" s="57">
        <f>U61/1000*Conversions!$B$2</f>
        <v>0</v>
      </c>
      <c r="CC61" s="57">
        <f>V61/1000*Conversions!$B$2</f>
        <v>0</v>
      </c>
      <c r="CD61" s="57">
        <f>W61/1000*Conversions!$B$2</f>
        <v>0</v>
      </c>
      <c r="CE61" s="57">
        <f>X61/1000*Conversions!$B$2</f>
        <v>0</v>
      </c>
      <c r="CF61" s="57">
        <f>Y61/1000*Conversions!$B$2</f>
        <v>0</v>
      </c>
      <c r="CG61" s="57">
        <f>Z61/1000*Conversions!$B$2</f>
        <v>0</v>
      </c>
      <c r="CH61" s="57">
        <f>AA61/1000*Conversions!$B$2</f>
        <v>0</v>
      </c>
      <c r="CI61" s="57">
        <f>AB61/1000*Conversions!$B$2</f>
        <v>0</v>
      </c>
      <c r="CJ61" s="64">
        <f>CI61</f>
        <v>0</v>
      </c>
      <c r="CL61" s="11" t="str">
        <f t="shared" si="10"/>
        <v>ABIOCRP33</v>
      </c>
      <c r="CM61" s="11" t="str">
        <f t="shared" si="11"/>
        <v>Miscanthus - Hi</v>
      </c>
      <c r="CN61" t="s">
        <v>105</v>
      </c>
      <c r="CO61" t="s">
        <v>128</v>
      </c>
      <c r="CP61" s="11" t="str">
        <f t="shared" si="12"/>
        <v>BIOWOO</v>
      </c>
      <c r="CQ61" s="11" t="s">
        <v>103</v>
      </c>
      <c r="CR61" s="57">
        <f>IF(AF61&lt;0,0.01,AF61/Conversions!$B$3)</f>
        <v>10</v>
      </c>
      <c r="CS61" s="57">
        <f>IF(AG61&lt;0,0.01,AG61/Conversions!$B$3)</f>
        <v>10</v>
      </c>
      <c r="CT61" s="57">
        <f>IF(AH61&lt;0,0.01,AH61/Conversions!$B$3)</f>
        <v>10</v>
      </c>
      <c r="CU61" s="57">
        <f>IF(AI61&lt;0,0.01,AI61/Conversions!$B$3)</f>
        <v>10</v>
      </c>
      <c r="CV61" s="57">
        <f>IF(AJ61&lt;0,0.01,AJ61/Conversions!$B$3)</f>
        <v>10</v>
      </c>
      <c r="CW61" s="57">
        <f>IF(AK61&lt;0,0.01,AK61/Conversions!$B$3)</f>
        <v>10</v>
      </c>
      <c r="CX61" s="57">
        <f>IF(AL61&lt;0,0.01,AL61/Conversions!$B$3)</f>
        <v>10</v>
      </c>
      <c r="CY61" s="57">
        <f>IF(AM61&lt;0,0.01,AM61/Conversions!$B$3)</f>
        <v>10</v>
      </c>
      <c r="CZ61" s="57">
        <f>IF(AN61&lt;0,0.01,AN61/Conversions!$B$3)</f>
        <v>10</v>
      </c>
      <c r="DA61" s="57">
        <f>IF(AO61&lt;0,0.01,AO61/Conversions!$B$3)</f>
        <v>10</v>
      </c>
      <c r="DB61" s="57">
        <f>IF(AP61&lt;0,0.01,AP61/Conversions!$B$3)</f>
        <v>10</v>
      </c>
      <c r="DC61" s="57">
        <f>IF(AQ61&lt;0,0.01,AQ61/Conversions!$B$3)</f>
        <v>10</v>
      </c>
      <c r="DD61" s="57">
        <f>IF(AR61&lt;0,0.01,AR61/Conversions!$B$3)</f>
        <v>10</v>
      </c>
      <c r="DE61" s="57">
        <f>IF(AS61&lt;0,0.01,AS61/Conversions!$B$3)</f>
        <v>10</v>
      </c>
      <c r="DF61" s="57">
        <f>IF(AT61&lt;0,0.01,AT61/Conversions!$B$3)</f>
        <v>10</v>
      </c>
      <c r="DG61" s="57">
        <f>IF(AU61&lt;0,0.01,AU61/Conversions!$B$3)</f>
        <v>10</v>
      </c>
      <c r="DH61" s="57">
        <f>IF(AV61&lt;0,0.01,AV61/Conversions!$B$3)</f>
        <v>10</v>
      </c>
      <c r="DI61" s="57">
        <f>IF(AW61&lt;0,0.01,AW61/Conversions!$B$3)</f>
        <v>10</v>
      </c>
      <c r="DJ61" s="57">
        <f>IF(AX61&lt;0,0.01,AX61/Conversions!$B$3)</f>
        <v>10</v>
      </c>
      <c r="DK61" s="57">
        <f>IF(AY61&lt;0,0.01,AY61/Conversions!$B$3)</f>
        <v>10</v>
      </c>
      <c r="DL61" s="57">
        <f>IF(AZ61&lt;0,0.01,AZ61/Conversions!$B$3)</f>
        <v>10</v>
      </c>
      <c r="DM61" s="57">
        <f>IF(BA61&lt;0,0.01,BA61/Conversions!$B$3)</f>
        <v>10</v>
      </c>
      <c r="DN61" s="57">
        <f>IF(BB61&lt;0,0.01,BB61/Conversions!$B$3)</f>
        <v>10</v>
      </c>
      <c r="DO61" s="57">
        <f>IF(BC61&lt;0,0.01,BC61/Conversions!$B$3)</f>
        <v>10</v>
      </c>
    </row>
    <row r="62" spans="1:119">
      <c r="A62" s="21" t="s">
        <v>86</v>
      </c>
      <c r="B62" s="21" t="s">
        <v>18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1742.2406136926493</v>
      </c>
      <c r="J62" s="20">
        <v>3509.357774988287</v>
      </c>
      <c r="K62" s="20">
        <v>5305.1687642166826</v>
      </c>
      <c r="L62" s="20">
        <v>7125.1348334034747</v>
      </c>
      <c r="M62" s="20">
        <v>8964.7394723906218</v>
      </c>
      <c r="N62" s="20">
        <v>9028.1235733724661</v>
      </c>
      <c r="O62" s="20">
        <v>9091.5076743543104</v>
      </c>
      <c r="P62" s="20">
        <v>9154.8917753361548</v>
      </c>
      <c r="Q62" s="20">
        <v>9218.2758763180009</v>
      </c>
      <c r="R62" s="20">
        <v>9281.6599772998434</v>
      </c>
      <c r="S62" s="20">
        <v>9345.0440782816895</v>
      </c>
      <c r="T62" s="20">
        <v>9408.4281792635338</v>
      </c>
      <c r="U62" s="20">
        <v>9471.8122802453781</v>
      </c>
      <c r="V62" s="20">
        <v>9535.1963812272206</v>
      </c>
      <c r="W62" s="20">
        <v>9598.5804822090649</v>
      </c>
      <c r="X62" s="20">
        <v>9661.9645831909111</v>
      </c>
      <c r="Y62" s="20">
        <v>9725.3486841727554</v>
      </c>
      <c r="Z62" s="20">
        <v>9788.7327851545997</v>
      </c>
      <c r="AA62" s="20">
        <v>9852.116886136444</v>
      </c>
      <c r="AB62" s="20">
        <v>9915.5009871182901</v>
      </c>
      <c r="AD62" s="19">
        <v>1194.3721758181568</v>
      </c>
      <c r="AE62" s="19">
        <v>1194.3721758181568</v>
      </c>
      <c r="AF62" s="19">
        <v>1194.3721758181568</v>
      </c>
      <c r="AG62" s="19">
        <v>1194.3721758181568</v>
      </c>
      <c r="AH62" s="19">
        <v>1194.3721758181568</v>
      </c>
      <c r="AI62" s="19">
        <v>1194.3721758181568</v>
      </c>
      <c r="AJ62" s="19">
        <v>1194.3721758181568</v>
      </c>
      <c r="AK62" s="19">
        <v>1194.3721758181568</v>
      </c>
      <c r="AL62" s="19">
        <v>1194.3721758181568</v>
      </c>
      <c r="AM62" s="19">
        <v>1194.3721758181568</v>
      </c>
      <c r="AN62" s="19">
        <v>1194.3721758181568</v>
      </c>
      <c r="AO62" s="19">
        <v>1194.3721758181568</v>
      </c>
      <c r="AP62" s="19">
        <v>1194.3721758181568</v>
      </c>
      <c r="AQ62" s="19">
        <v>1194.3721758181568</v>
      </c>
      <c r="AR62" s="19">
        <v>1194.3721758181568</v>
      </c>
      <c r="AS62" s="19">
        <v>1194.3721758181568</v>
      </c>
      <c r="AT62" s="19">
        <v>1194.3721758181568</v>
      </c>
      <c r="AU62" s="19">
        <v>1194.3721758181568</v>
      </c>
      <c r="AV62" s="19">
        <v>1194.3721758181568</v>
      </c>
      <c r="AW62" s="19">
        <v>1194.3721758181568</v>
      </c>
      <c r="AX62" s="19">
        <v>1194.3721758181568</v>
      </c>
      <c r="AY62" s="19">
        <v>1194.3721758181568</v>
      </c>
      <c r="AZ62" s="19">
        <v>1194.3721758181568</v>
      </c>
      <c r="BA62" s="19">
        <v>1194.3721758181568</v>
      </c>
      <c r="BB62" s="19">
        <v>1194.3721758181568</v>
      </c>
      <c r="BC62" s="19">
        <v>1194.3721758181568</v>
      </c>
      <c r="BD62" s="27"/>
      <c r="BE62" s="11">
        <v>3</v>
      </c>
      <c r="BG62" s="11" t="str">
        <f>"ABIOCRP1"&amp;BE62</f>
        <v>ABIOCRP13</v>
      </c>
      <c r="BH62" s="11" t="str">
        <f t="shared" si="13"/>
        <v>Wheat - Hi</v>
      </c>
      <c r="BI62" s="11" t="s">
        <v>5</v>
      </c>
      <c r="BJ62" s="11" t="s">
        <v>96</v>
      </c>
      <c r="BK62" s="11" t="s">
        <v>1</v>
      </c>
      <c r="BL62" s="57">
        <f>E62/1000*Conversions!$B$2</f>
        <v>0</v>
      </c>
      <c r="BM62" s="57">
        <f>F62/1000*Conversions!$B$2</f>
        <v>0</v>
      </c>
      <c r="BN62" s="57">
        <f>G62/1000*Conversions!$B$2</f>
        <v>0</v>
      </c>
      <c r="BO62" s="57">
        <f>H62/1000*Conversions!$B$2</f>
        <v>0</v>
      </c>
      <c r="BP62" s="57">
        <f>I62/1000*Conversions!$B$2</f>
        <v>7.2944130014083855E-2</v>
      </c>
      <c r="BQ62" s="57">
        <f>J62/1000*Conversions!$B$2</f>
        <v>0.1469297913232096</v>
      </c>
      <c r="BR62" s="57">
        <f>K62/1000*Conversions!$B$2</f>
        <v>0.22211680582022408</v>
      </c>
      <c r="BS62" s="57">
        <f>L62/1000*Conversions!$B$2</f>
        <v>0.29831514520493668</v>
      </c>
      <c r="BT62" s="57">
        <f>M62/1000*Conversions!$B$2</f>
        <v>0.37533571223005058</v>
      </c>
      <c r="BU62" s="57">
        <f>N62/1000*Conversions!$B$2</f>
        <v>0.37798947776995845</v>
      </c>
      <c r="BV62" s="57">
        <f>O62/1000*Conversions!$B$2</f>
        <v>0.38064324330986632</v>
      </c>
      <c r="BW62" s="57">
        <f>P62/1000*Conversions!$B$2</f>
        <v>0.38329700884977419</v>
      </c>
      <c r="BX62" s="57">
        <f>Q62/1000*Conversions!$B$2</f>
        <v>0.38595077438968212</v>
      </c>
      <c r="BY62" s="57">
        <f>R62/1000*Conversions!$B$2</f>
        <v>0.38860453992958988</v>
      </c>
      <c r="BZ62" s="57">
        <f>S62/1000*Conversions!$B$2</f>
        <v>0.3912583054694978</v>
      </c>
      <c r="CA62" s="57">
        <f>T62/1000*Conversions!$B$2</f>
        <v>0.39391207100940567</v>
      </c>
      <c r="CB62" s="57">
        <f>U62/1000*Conversions!$B$2</f>
        <v>0.39656583654931354</v>
      </c>
      <c r="CC62" s="57">
        <f>V62/1000*Conversions!$B$2</f>
        <v>0.3992196020892213</v>
      </c>
      <c r="CD62" s="57">
        <f>W62/1000*Conversions!$B$2</f>
        <v>0.40187336762912917</v>
      </c>
      <c r="CE62" s="57">
        <f>X62/1000*Conversions!$B$2</f>
        <v>0.4045271331690371</v>
      </c>
      <c r="CF62" s="57">
        <f>Y62/1000*Conversions!$B$2</f>
        <v>0.40718089870894497</v>
      </c>
      <c r="CG62" s="57">
        <f>Z62/1000*Conversions!$B$2</f>
        <v>0.40983466424885284</v>
      </c>
      <c r="CH62" s="57">
        <f>AA62/1000*Conversions!$B$2</f>
        <v>0.41248842978876071</v>
      </c>
      <c r="CI62" s="57">
        <f>AB62/1000*Conversions!$B$2</f>
        <v>0.41514219532866864</v>
      </c>
      <c r="CJ62" s="64">
        <f>TREND(BT62:CI62,$BT$5:$CI$5,$CJ$5)</f>
        <v>0.4549486784272867</v>
      </c>
      <c r="CL62" s="11" t="str">
        <f t="shared" si="10"/>
        <v>ABIOCRP13</v>
      </c>
      <c r="CM62" s="11" t="str">
        <f t="shared" si="11"/>
        <v>Wheat - Hi</v>
      </c>
      <c r="CN62" t="s">
        <v>105</v>
      </c>
      <c r="CO62" t="s">
        <v>128</v>
      </c>
      <c r="CP62" s="11" t="str">
        <f t="shared" si="12"/>
        <v>BIOCRP1</v>
      </c>
      <c r="CQ62" s="11" t="s">
        <v>103</v>
      </c>
      <c r="CR62" s="57">
        <f>IF(AF62&lt;0,0.01,AF62/Conversions!$B$3)</f>
        <v>28.527089324022089</v>
      </c>
      <c r="CS62" s="57">
        <f>IF(AG62&lt;0,0.01,AG62/Conversions!$B$3)</f>
        <v>28.527089324022089</v>
      </c>
      <c r="CT62" s="57">
        <f>IF(AH62&lt;0,0.01,AH62/Conversions!$B$3)</f>
        <v>28.527089324022089</v>
      </c>
      <c r="CU62" s="57">
        <f>IF(AI62&lt;0,0.01,AI62/Conversions!$B$3)</f>
        <v>28.527089324022089</v>
      </c>
      <c r="CV62" s="57">
        <f>IF(AJ62&lt;0,0.01,AJ62/Conversions!$B$3)</f>
        <v>28.527089324022089</v>
      </c>
      <c r="CW62" s="57">
        <f>IF(AK62&lt;0,0.01,AK62/Conversions!$B$3)</f>
        <v>28.527089324022089</v>
      </c>
      <c r="CX62" s="57">
        <f>IF(AL62&lt;0,0.01,AL62/Conversions!$B$3)</f>
        <v>28.527089324022089</v>
      </c>
      <c r="CY62" s="57">
        <f>IF(AM62&lt;0,0.01,AM62/Conversions!$B$3)</f>
        <v>28.527089324022089</v>
      </c>
      <c r="CZ62" s="57">
        <f>IF(AN62&lt;0,0.01,AN62/Conversions!$B$3)</f>
        <v>28.527089324022089</v>
      </c>
      <c r="DA62" s="57">
        <f>IF(AO62&lt;0,0.01,AO62/Conversions!$B$3)</f>
        <v>28.527089324022089</v>
      </c>
      <c r="DB62" s="57">
        <f>IF(AP62&lt;0,0.01,AP62/Conversions!$B$3)</f>
        <v>28.527089324022089</v>
      </c>
      <c r="DC62" s="57">
        <f>IF(AQ62&lt;0,0.01,AQ62/Conversions!$B$3)</f>
        <v>28.527089324022089</v>
      </c>
      <c r="DD62" s="57">
        <f>IF(AR62&lt;0,0.01,AR62/Conversions!$B$3)</f>
        <v>28.527089324022089</v>
      </c>
      <c r="DE62" s="57">
        <f>IF(AS62&lt;0,0.01,AS62/Conversions!$B$3)</f>
        <v>28.527089324022089</v>
      </c>
      <c r="DF62" s="57">
        <f>IF(AT62&lt;0,0.01,AT62/Conversions!$B$3)</f>
        <v>28.527089324022089</v>
      </c>
      <c r="DG62" s="57">
        <f>IF(AU62&lt;0,0.01,AU62/Conversions!$B$3)</f>
        <v>28.527089324022089</v>
      </c>
      <c r="DH62" s="57">
        <f>IF(AV62&lt;0,0.01,AV62/Conversions!$B$3)</f>
        <v>28.527089324022089</v>
      </c>
      <c r="DI62" s="57">
        <f>IF(AW62&lt;0,0.01,AW62/Conversions!$B$3)</f>
        <v>28.527089324022089</v>
      </c>
      <c r="DJ62" s="57">
        <f>IF(AX62&lt;0,0.01,AX62/Conversions!$B$3)</f>
        <v>28.527089324022089</v>
      </c>
      <c r="DK62" s="57">
        <f>IF(AY62&lt;0,0.01,AY62/Conversions!$B$3)</f>
        <v>28.527089324022089</v>
      </c>
      <c r="DL62" s="57">
        <f>IF(AZ62&lt;0,0.01,AZ62/Conversions!$B$3)</f>
        <v>28.527089324022089</v>
      </c>
      <c r="DM62" s="57">
        <f>IF(BA62&lt;0,0.01,BA62/Conversions!$B$3)</f>
        <v>28.527089324022089</v>
      </c>
      <c r="DN62" s="57">
        <f>IF(BB62&lt;0,0.01,BB62/Conversions!$B$3)</f>
        <v>28.527089324022089</v>
      </c>
      <c r="DO62" s="57">
        <f>IF(BC62&lt;0,0.01,BC62/Conversions!$B$3)</f>
        <v>28.527089324022089</v>
      </c>
    </row>
    <row r="63" spans="1:119">
      <c r="A63" s="21" t="s">
        <v>87</v>
      </c>
      <c r="B63" s="21" t="s">
        <v>20</v>
      </c>
      <c r="C63" s="20">
        <v>2512.3714421324166</v>
      </c>
      <c r="D63" s="20">
        <v>6005.5726952733285</v>
      </c>
      <c r="E63" s="20">
        <v>8971.0231933827508</v>
      </c>
      <c r="F63" s="20">
        <v>11762.980655518455</v>
      </c>
      <c r="G63" s="20">
        <v>5928.5422503813015</v>
      </c>
      <c r="H63" s="20">
        <v>4481.9779412882635</v>
      </c>
      <c r="I63" s="20">
        <v>12047.556706182851</v>
      </c>
      <c r="J63" s="20">
        <v>20492.893957217031</v>
      </c>
      <c r="K63" s="20">
        <v>29072.585560638563</v>
      </c>
      <c r="L63" s="20">
        <v>37788.240684501572</v>
      </c>
      <c r="M63" s="20">
        <v>46563.749835462389</v>
      </c>
      <c r="N63" s="20">
        <v>46936.259834146098</v>
      </c>
      <c r="O63" s="20">
        <v>47311.749912819258</v>
      </c>
      <c r="P63" s="20">
        <v>47690.243912121812</v>
      </c>
      <c r="Q63" s="20">
        <v>48071.76586341879</v>
      </c>
      <c r="R63" s="20">
        <v>48456.339990326131</v>
      </c>
      <c r="S63" s="20">
        <v>48843.990710248749</v>
      </c>
      <c r="T63" s="20">
        <v>49234.742635930743</v>
      </c>
      <c r="U63" s="20">
        <v>49628.620577018184</v>
      </c>
      <c r="V63" s="20">
        <v>50025.649541634331</v>
      </c>
      <c r="W63" s="20">
        <v>50425.854737967398</v>
      </c>
      <c r="X63" s="20">
        <v>50826.059934300443</v>
      </c>
      <c r="Y63" s="20">
        <v>51226.265130633496</v>
      </c>
      <c r="Z63" s="20">
        <v>51626.470326966541</v>
      </c>
      <c r="AA63" s="20">
        <v>52026.675523299709</v>
      </c>
      <c r="AB63" s="20">
        <v>52426.880719632776</v>
      </c>
      <c r="AD63" s="19">
        <v>1670.0556015072143</v>
      </c>
      <c r="AE63" s="19">
        <v>1670.0556015072143</v>
      </c>
      <c r="AF63" s="19">
        <v>1670.0556015072143</v>
      </c>
      <c r="AG63" s="19">
        <v>1670.0556015072143</v>
      </c>
      <c r="AH63" s="19">
        <v>1670.0556015072143</v>
      </c>
      <c r="AI63" s="19">
        <v>1670.0556015072143</v>
      </c>
      <c r="AJ63" s="19">
        <v>1670.0556015072143</v>
      </c>
      <c r="AK63" s="19">
        <v>1670.0556015072143</v>
      </c>
      <c r="AL63" s="19">
        <v>1670.0556015072143</v>
      </c>
      <c r="AM63" s="19">
        <v>1670.0556015072143</v>
      </c>
      <c r="AN63" s="19">
        <v>1670.0556015072143</v>
      </c>
      <c r="AO63" s="19">
        <v>1670.0556015072143</v>
      </c>
      <c r="AP63" s="19">
        <v>1670.0556015072143</v>
      </c>
      <c r="AQ63" s="19">
        <v>1670.0556015072143</v>
      </c>
      <c r="AR63" s="19">
        <v>1670.0556015072143</v>
      </c>
      <c r="AS63" s="19">
        <v>1670.0556015072143</v>
      </c>
      <c r="AT63" s="19">
        <v>1670.0556015072143</v>
      </c>
      <c r="AU63" s="19">
        <v>1670.0556015072143</v>
      </c>
      <c r="AV63" s="19">
        <v>1670.0556015072143</v>
      </c>
      <c r="AW63" s="19">
        <v>1670.0556015072143</v>
      </c>
      <c r="AX63" s="19">
        <v>1670.0556015072143</v>
      </c>
      <c r="AY63" s="19">
        <v>1670.0556015072143</v>
      </c>
      <c r="AZ63" s="19">
        <v>1670.0556015072143</v>
      </c>
      <c r="BA63" s="19">
        <v>1670.0556015072143</v>
      </c>
      <c r="BB63" s="19">
        <v>1670.0556015072143</v>
      </c>
      <c r="BC63" s="19">
        <v>1670.0556015072143</v>
      </c>
      <c r="BD63" s="27"/>
      <c r="BE63" s="11">
        <v>3</v>
      </c>
      <c r="BG63" s="11" t="str">
        <f>"ABIOCRP2"&amp;BE63</f>
        <v>ABIOCRP23</v>
      </c>
      <c r="BH63" s="11" t="str">
        <f t="shared" si="13"/>
        <v>OSR - Hi</v>
      </c>
      <c r="BI63" s="11" t="s">
        <v>5</v>
      </c>
      <c r="BJ63" s="11" t="s">
        <v>8</v>
      </c>
      <c r="BK63" s="11" t="s">
        <v>1</v>
      </c>
      <c r="BL63" s="57">
        <f>E63/1000*Conversions!$B$2</f>
        <v>0.37559879906054899</v>
      </c>
      <c r="BM63" s="57">
        <f>F63/1000*Conversions!$B$2</f>
        <v>0.49249247408524666</v>
      </c>
      <c r="BN63" s="57">
        <f>G63/1000*Conversions!$B$2</f>
        <v>0.24821620693896435</v>
      </c>
      <c r="BO63" s="57">
        <f>H63/1000*Conversions!$B$2</f>
        <v>0.18765145244585704</v>
      </c>
      <c r="BP63" s="57">
        <f>I63/1000*Conversions!$B$2</f>
        <v>0.50440710417446366</v>
      </c>
      <c r="BQ63" s="57">
        <f>J63/1000*Conversions!$B$2</f>
        <v>0.85799648420076269</v>
      </c>
      <c r="BR63" s="57">
        <f>K63/1000*Conversions!$B$2</f>
        <v>1.2172110122528155</v>
      </c>
      <c r="BS63" s="57">
        <f>L63/1000*Conversions!$B$2</f>
        <v>1.582118060978712</v>
      </c>
      <c r="BT63" s="57">
        <f>M63/1000*Conversions!$B$2</f>
        <v>1.9495310781111395</v>
      </c>
      <c r="BU63" s="57">
        <f>N63/1000*Conversions!$B$2</f>
        <v>1.965127326736029</v>
      </c>
      <c r="BV63" s="57">
        <f>O63/1000*Conversions!$B$2</f>
        <v>1.9808483453499168</v>
      </c>
      <c r="BW63" s="57">
        <f>P63/1000*Conversions!$B$2</f>
        <v>1.9966951321127162</v>
      </c>
      <c r="BX63" s="57">
        <f>Q63/1000*Conversions!$B$2</f>
        <v>2.0126686931696178</v>
      </c>
      <c r="BY63" s="57">
        <f>R63/1000*Conversions!$B$2</f>
        <v>2.0287700427149744</v>
      </c>
      <c r="BZ63" s="57">
        <f>S63/1000*Conversions!$B$2</f>
        <v>2.0450002030566945</v>
      </c>
      <c r="CA63" s="57">
        <f>T63/1000*Conversions!$B$2</f>
        <v>2.0613602046811486</v>
      </c>
      <c r="CB63" s="57">
        <f>U63/1000*Conversions!$B$2</f>
        <v>2.0778510863185975</v>
      </c>
      <c r="CC63" s="57">
        <f>V63/1000*Conversions!$B$2</f>
        <v>2.0944738950091462</v>
      </c>
      <c r="CD63" s="57">
        <f>W63/1000*Conversions!$B$2</f>
        <v>2.111229686169219</v>
      </c>
      <c r="CE63" s="57">
        <f>X63/1000*Conversions!$B$2</f>
        <v>2.127985477329291</v>
      </c>
      <c r="CF63" s="57">
        <f>Y63/1000*Conversions!$B$2</f>
        <v>2.1447412684893634</v>
      </c>
      <c r="CG63" s="57">
        <f>Z63/1000*Conversions!$B$2</f>
        <v>2.1614970596494354</v>
      </c>
      <c r="CH63" s="57">
        <f>AA63/1000*Conversions!$B$2</f>
        <v>2.1782528508095123</v>
      </c>
      <c r="CI63" s="57">
        <f>AB63/1000*Conversions!$B$2</f>
        <v>2.1950086419695851</v>
      </c>
      <c r="CJ63" s="64">
        <f>TREND(BT63:CI63,$BT$5:$CI$5,$CJ$5)</f>
        <v>2.439848025856989</v>
      </c>
      <c r="CL63" s="11" t="str">
        <f t="shared" si="10"/>
        <v>ABIOCRP23</v>
      </c>
      <c r="CM63" s="11" t="str">
        <f t="shared" si="11"/>
        <v>OSR - Hi</v>
      </c>
      <c r="CN63" t="s">
        <v>105</v>
      </c>
      <c r="CO63" t="s">
        <v>128</v>
      </c>
      <c r="CP63" s="11" t="str">
        <f t="shared" si="12"/>
        <v>BIORPS</v>
      </c>
      <c r="CQ63" s="11" t="s">
        <v>103</v>
      </c>
      <c r="CR63" s="57">
        <f>IF(AF63&lt;0,0.01,AF63/Conversions!$B$3)</f>
        <v>39.888592755976262</v>
      </c>
      <c r="CS63" s="57">
        <f>IF(AG63&lt;0,0.01,AG63/Conversions!$B$3)</f>
        <v>39.888592755976262</v>
      </c>
      <c r="CT63" s="57">
        <f>IF(AH63&lt;0,0.01,AH63/Conversions!$B$3)</f>
        <v>39.888592755976262</v>
      </c>
      <c r="CU63" s="57">
        <f>IF(AI63&lt;0,0.01,AI63/Conversions!$B$3)</f>
        <v>39.888592755976262</v>
      </c>
      <c r="CV63" s="57">
        <f>IF(AJ63&lt;0,0.01,AJ63/Conversions!$B$3)</f>
        <v>39.888592755976262</v>
      </c>
      <c r="CW63" s="57">
        <f>IF(AK63&lt;0,0.01,AK63/Conversions!$B$3)</f>
        <v>39.888592755976262</v>
      </c>
      <c r="CX63" s="57">
        <f>IF(AL63&lt;0,0.01,AL63/Conversions!$B$3)</f>
        <v>39.888592755976262</v>
      </c>
      <c r="CY63" s="57">
        <f>IF(AM63&lt;0,0.01,AM63/Conversions!$B$3)</f>
        <v>39.888592755976262</v>
      </c>
      <c r="CZ63" s="57">
        <f>IF(AN63&lt;0,0.01,AN63/Conversions!$B$3)</f>
        <v>39.888592755976262</v>
      </c>
      <c r="DA63" s="57">
        <f>IF(AO63&lt;0,0.01,AO63/Conversions!$B$3)</f>
        <v>39.888592755976262</v>
      </c>
      <c r="DB63" s="57">
        <f>IF(AP63&lt;0,0.01,AP63/Conversions!$B$3)</f>
        <v>39.888592755976262</v>
      </c>
      <c r="DC63" s="57">
        <f>IF(AQ63&lt;0,0.01,AQ63/Conversions!$B$3)</f>
        <v>39.888592755976262</v>
      </c>
      <c r="DD63" s="57">
        <f>IF(AR63&lt;0,0.01,AR63/Conversions!$B$3)</f>
        <v>39.888592755976262</v>
      </c>
      <c r="DE63" s="57">
        <f>IF(AS63&lt;0,0.01,AS63/Conversions!$B$3)</f>
        <v>39.888592755976262</v>
      </c>
      <c r="DF63" s="57">
        <f>IF(AT63&lt;0,0.01,AT63/Conversions!$B$3)</f>
        <v>39.888592755976262</v>
      </c>
      <c r="DG63" s="57">
        <f>IF(AU63&lt;0,0.01,AU63/Conversions!$B$3)</f>
        <v>39.888592755976262</v>
      </c>
      <c r="DH63" s="57">
        <f>IF(AV63&lt;0,0.01,AV63/Conversions!$B$3)</f>
        <v>39.888592755976262</v>
      </c>
      <c r="DI63" s="57">
        <f>IF(AW63&lt;0,0.01,AW63/Conversions!$B$3)</f>
        <v>39.888592755976262</v>
      </c>
      <c r="DJ63" s="57">
        <f>IF(AX63&lt;0,0.01,AX63/Conversions!$B$3)</f>
        <v>39.888592755976262</v>
      </c>
      <c r="DK63" s="57">
        <f>IF(AY63&lt;0,0.01,AY63/Conversions!$B$3)</f>
        <v>39.888592755976262</v>
      </c>
      <c r="DL63" s="57">
        <f>IF(AZ63&lt;0,0.01,AZ63/Conversions!$B$3)</f>
        <v>39.888592755976262</v>
      </c>
      <c r="DM63" s="57">
        <f>IF(BA63&lt;0,0.01,BA63/Conversions!$B$3)</f>
        <v>39.888592755976262</v>
      </c>
      <c r="DN63" s="57">
        <f>IF(BB63&lt;0,0.01,BB63/Conversions!$B$3)</f>
        <v>39.888592755976262</v>
      </c>
      <c r="DO63" s="57">
        <f>IF(BC63&lt;0,0.01,BC63/Conversions!$B$3)</f>
        <v>39.888592755976262</v>
      </c>
    </row>
    <row r="64" spans="1:119">
      <c r="A64" s="21" t="s">
        <v>88</v>
      </c>
      <c r="B64" s="21" t="s">
        <v>50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82300.36049426916</v>
      </c>
      <c r="J64" s="20">
        <v>112765.93253688459</v>
      </c>
      <c r="K64" s="20">
        <v>144747.56385176285</v>
      </c>
      <c r="L64" s="20">
        <v>178245.25443890397</v>
      </c>
      <c r="M64" s="20">
        <v>213259.00429830796</v>
      </c>
      <c r="N64" s="20">
        <v>249788.81342997483</v>
      </c>
      <c r="O64" s="20">
        <v>262706.25722935732</v>
      </c>
      <c r="P64" s="20">
        <v>275948.57087279612</v>
      </c>
      <c r="Q64" s="20">
        <v>289515.75436029123</v>
      </c>
      <c r="R64" s="20">
        <v>303407.80769184273</v>
      </c>
      <c r="S64" s="20">
        <v>317624.73086745047</v>
      </c>
      <c r="T64" s="20">
        <v>332166.52388711454</v>
      </c>
      <c r="U64" s="20">
        <v>347033.18675083498</v>
      </c>
      <c r="V64" s="20">
        <v>362224.71945861186</v>
      </c>
      <c r="W64" s="20">
        <v>377741.12201044493</v>
      </c>
      <c r="X64" s="20">
        <v>393582.39440633438</v>
      </c>
      <c r="Y64" s="20">
        <v>409748.53664628009</v>
      </c>
      <c r="Z64" s="20">
        <v>426239.54873028223</v>
      </c>
      <c r="AA64" s="20">
        <v>443055.43065834057</v>
      </c>
      <c r="AB64" s="20">
        <v>460196.18243045523</v>
      </c>
      <c r="AD64" s="19">
        <v>510.32583269091015</v>
      </c>
      <c r="AE64" s="19">
        <v>510.32583269091015</v>
      </c>
      <c r="AF64" s="19">
        <v>510.32583269091015</v>
      </c>
      <c r="AG64" s="19">
        <v>510.32583269091015</v>
      </c>
      <c r="AH64" s="19">
        <v>510.32583269091015</v>
      </c>
      <c r="AI64" s="19">
        <v>510.32583269091015</v>
      </c>
      <c r="AJ64" s="19">
        <v>510.32583269091015</v>
      </c>
      <c r="AK64" s="19">
        <v>510.32583269091015</v>
      </c>
      <c r="AL64" s="19">
        <v>510.32583269091015</v>
      </c>
      <c r="AM64" s="19">
        <v>510.32583269091015</v>
      </c>
      <c r="AN64" s="19">
        <v>510.32583269091015</v>
      </c>
      <c r="AO64" s="19">
        <v>510.32583269091015</v>
      </c>
      <c r="AP64" s="19">
        <v>510.32583269091015</v>
      </c>
      <c r="AQ64" s="19">
        <v>510.32583269091015</v>
      </c>
      <c r="AR64" s="19">
        <v>510.32583269091015</v>
      </c>
      <c r="AS64" s="19">
        <v>510.32583269091015</v>
      </c>
      <c r="AT64" s="19">
        <v>510.32583269091015</v>
      </c>
      <c r="AU64" s="19">
        <v>510.32583269091015</v>
      </c>
      <c r="AV64" s="19">
        <v>510.32583269091015</v>
      </c>
      <c r="AW64" s="19">
        <v>510.32583269091015</v>
      </c>
      <c r="AX64" s="19">
        <v>510.32583269091015</v>
      </c>
      <c r="AY64" s="19">
        <v>510.32583269091015</v>
      </c>
      <c r="AZ64" s="19">
        <v>510.32583269091015</v>
      </c>
      <c r="BA64" s="19">
        <v>510.32583269091015</v>
      </c>
      <c r="BB64" s="19">
        <v>510.32583269091015</v>
      </c>
      <c r="BC64" s="19">
        <v>510.32583269091015</v>
      </c>
      <c r="BD64" s="27"/>
      <c r="BE64" s="11">
        <v>3</v>
      </c>
      <c r="BG64" s="11" t="str">
        <f>"ABIOGAS1"&amp;BE64</f>
        <v>ABIOGAS13</v>
      </c>
      <c r="BH64" s="11" t="str">
        <f t="shared" si="13"/>
        <v>Crops Anaerobic - Hi</v>
      </c>
      <c r="BI64" s="11" t="s">
        <v>5</v>
      </c>
      <c r="BJ64" s="11" t="s">
        <v>9</v>
      </c>
      <c r="BK64" s="11" t="s">
        <v>1</v>
      </c>
      <c r="BL64" s="57">
        <f>E64/1000*Conversions!$B$2</f>
        <v>0</v>
      </c>
      <c r="BM64" s="57">
        <f>F64/1000*Conversions!$B$2</f>
        <v>0</v>
      </c>
      <c r="BN64" s="57">
        <f>G64/1000*Conversions!$B$2</f>
        <v>0</v>
      </c>
      <c r="BO64" s="57">
        <f>H64/1000*Conversions!$B$2</f>
        <v>0</v>
      </c>
      <c r="BP64" s="57">
        <f>I64/1000*Conversions!$B$2</f>
        <v>3.4457514931740612</v>
      </c>
      <c r="BQ64" s="57">
        <f>J64/1000*Conversions!$B$2</f>
        <v>4.7212840634542843</v>
      </c>
      <c r="BR64" s="57">
        <f>K64/1000*Conversions!$B$2</f>
        <v>6.0602910033456077</v>
      </c>
      <c r="BS64" s="57">
        <f>L64/1000*Conversions!$B$2</f>
        <v>7.4627723128480321</v>
      </c>
      <c r="BT64" s="57">
        <f>M64/1000*Conversions!$B$2</f>
        <v>8.9287279919615585</v>
      </c>
      <c r="BU64" s="57">
        <f>N64/1000*Conversions!$B$2</f>
        <v>10.458158040686186</v>
      </c>
      <c r="BV64" s="57">
        <f>O64/1000*Conversions!$B$2</f>
        <v>10.998985577678733</v>
      </c>
      <c r="BW64" s="57">
        <f>P64/1000*Conversions!$B$2</f>
        <v>11.553414765302227</v>
      </c>
      <c r="BX64" s="57">
        <f>Q64/1000*Conversions!$B$2</f>
        <v>12.121445603556674</v>
      </c>
      <c r="BY64" s="57">
        <f>R64/1000*Conversions!$B$2</f>
        <v>12.703078092442071</v>
      </c>
      <c r="BZ64" s="57">
        <f>S64/1000*Conversions!$B$2</f>
        <v>13.298312231958416</v>
      </c>
      <c r="CA64" s="57">
        <f>T64/1000*Conversions!$B$2</f>
        <v>13.907148022105712</v>
      </c>
      <c r="CB64" s="57">
        <f>U64/1000*Conversions!$B$2</f>
        <v>14.529585462883961</v>
      </c>
      <c r="CC64" s="57">
        <f>V64/1000*Conversions!$B$2</f>
        <v>15.165624554293162</v>
      </c>
      <c r="CD64" s="57">
        <f>W64/1000*Conversions!$B$2</f>
        <v>15.81526529633331</v>
      </c>
      <c r="CE64" s="57">
        <f>X64/1000*Conversions!$B$2</f>
        <v>16.47850768900441</v>
      </c>
      <c r="CF64" s="57">
        <f>Y64/1000*Conversions!$B$2</f>
        <v>17.155351732306457</v>
      </c>
      <c r="CG64" s="57">
        <f>Z64/1000*Conversions!$B$2</f>
        <v>17.845797426239457</v>
      </c>
      <c r="CH64" s="57">
        <f>AA64/1000*Conversions!$B$2</f>
        <v>18.549844770803404</v>
      </c>
      <c r="CI64" s="57">
        <f>AB64/1000*Conversions!$B$2</f>
        <v>19.267493765998299</v>
      </c>
      <c r="CJ64" s="64">
        <f>TREND(BT64:CI64,$BT$5:$CI$5,$CJ$5)</f>
        <v>28.800806238537689</v>
      </c>
      <c r="CL64" s="11" t="str">
        <f t="shared" si="10"/>
        <v>ABIOGAS13</v>
      </c>
      <c r="CM64" s="11" t="str">
        <f t="shared" si="11"/>
        <v>Crops Anaerobic - Hi</v>
      </c>
      <c r="CN64" t="s">
        <v>105</v>
      </c>
      <c r="CO64" t="s">
        <v>128</v>
      </c>
      <c r="CP64" s="11" t="str">
        <f t="shared" si="12"/>
        <v>BIOGAS</v>
      </c>
      <c r="CQ64" s="11" t="s">
        <v>103</v>
      </c>
      <c r="CR64" s="57">
        <f>IF(AF64&lt;0,0.01,AF64/Conversions!$B$3)</f>
        <v>12.18892310812339</v>
      </c>
      <c r="CS64" s="57">
        <f>IF(AG64&lt;0,0.01,AG64/Conversions!$B$3)</f>
        <v>12.18892310812339</v>
      </c>
      <c r="CT64" s="57">
        <f>IF(AH64&lt;0,0.01,AH64/Conversions!$B$3)</f>
        <v>12.18892310812339</v>
      </c>
      <c r="CU64" s="57">
        <f>IF(AI64&lt;0,0.01,AI64/Conversions!$B$3)</f>
        <v>12.18892310812339</v>
      </c>
      <c r="CV64" s="57">
        <f>IF(AJ64&lt;0,0.01,AJ64/Conversions!$B$3)</f>
        <v>12.18892310812339</v>
      </c>
      <c r="CW64" s="57">
        <f>IF(AK64&lt;0,0.01,AK64/Conversions!$B$3)</f>
        <v>12.18892310812339</v>
      </c>
      <c r="CX64" s="57">
        <f>IF(AL64&lt;0,0.01,AL64/Conversions!$B$3)</f>
        <v>12.18892310812339</v>
      </c>
      <c r="CY64" s="57">
        <f>IF(AM64&lt;0,0.01,AM64/Conversions!$B$3)</f>
        <v>12.18892310812339</v>
      </c>
      <c r="CZ64" s="57">
        <f>IF(AN64&lt;0,0.01,AN64/Conversions!$B$3)</f>
        <v>12.18892310812339</v>
      </c>
      <c r="DA64" s="57">
        <f>IF(AO64&lt;0,0.01,AO64/Conversions!$B$3)</f>
        <v>12.18892310812339</v>
      </c>
      <c r="DB64" s="57">
        <f>IF(AP64&lt;0,0.01,AP64/Conversions!$B$3)</f>
        <v>12.18892310812339</v>
      </c>
      <c r="DC64" s="57">
        <f>IF(AQ64&lt;0,0.01,AQ64/Conversions!$B$3)</f>
        <v>12.18892310812339</v>
      </c>
      <c r="DD64" s="57">
        <f>IF(AR64&lt;0,0.01,AR64/Conversions!$B$3)</f>
        <v>12.18892310812339</v>
      </c>
      <c r="DE64" s="57">
        <f>IF(AS64&lt;0,0.01,AS64/Conversions!$B$3)</f>
        <v>12.18892310812339</v>
      </c>
      <c r="DF64" s="57">
        <f>IF(AT64&lt;0,0.01,AT64/Conversions!$B$3)</f>
        <v>12.18892310812339</v>
      </c>
      <c r="DG64" s="57">
        <f>IF(AU64&lt;0,0.01,AU64/Conversions!$B$3)</f>
        <v>12.18892310812339</v>
      </c>
      <c r="DH64" s="57">
        <f>IF(AV64&lt;0,0.01,AV64/Conversions!$B$3)</f>
        <v>12.18892310812339</v>
      </c>
      <c r="DI64" s="57">
        <f>IF(AW64&lt;0,0.01,AW64/Conversions!$B$3)</f>
        <v>12.18892310812339</v>
      </c>
      <c r="DJ64" s="57">
        <f>IF(AX64&lt;0,0.01,AX64/Conversions!$B$3)</f>
        <v>12.18892310812339</v>
      </c>
      <c r="DK64" s="57">
        <f>IF(AY64&lt;0,0.01,AY64/Conversions!$B$3)</f>
        <v>12.18892310812339</v>
      </c>
      <c r="DL64" s="57">
        <f>IF(AZ64&lt;0,0.01,AZ64/Conversions!$B$3)</f>
        <v>12.18892310812339</v>
      </c>
      <c r="DM64" s="57">
        <f>IF(BA64&lt;0,0.01,BA64/Conversions!$B$3)</f>
        <v>12.18892310812339</v>
      </c>
      <c r="DN64" s="57">
        <f>IF(BB64&lt;0,0.01,BB64/Conversions!$B$3)</f>
        <v>12.18892310812339</v>
      </c>
      <c r="DO64" s="57">
        <f>IF(BC64&lt;0,0.01,BC64/Conversions!$B$3)</f>
        <v>12.18892310812339</v>
      </c>
    </row>
    <row r="65" spans="1:119">
      <c r="A65" s="21" t="s">
        <v>89</v>
      </c>
      <c r="B65" s="21" t="s">
        <v>52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  <c r="U65" s="20">
        <v>0</v>
      </c>
      <c r="V65" s="20">
        <v>0</v>
      </c>
      <c r="W65" s="20">
        <v>0</v>
      </c>
      <c r="X65" s="20">
        <v>0</v>
      </c>
      <c r="Y65" s="20">
        <v>0</v>
      </c>
      <c r="Z65" s="20">
        <v>0</v>
      </c>
      <c r="AA65" s="20">
        <v>0</v>
      </c>
      <c r="AB65" s="20">
        <v>0</v>
      </c>
      <c r="AD65" s="19">
        <v>0</v>
      </c>
      <c r="AE65" s="19">
        <v>0</v>
      </c>
      <c r="AF65" s="19">
        <v>0</v>
      </c>
      <c r="AG65" s="19">
        <v>0</v>
      </c>
      <c r="AH65" s="19">
        <v>0</v>
      </c>
      <c r="AI65" s="19">
        <v>0</v>
      </c>
      <c r="AJ65" s="19">
        <v>0</v>
      </c>
      <c r="AK65" s="19">
        <v>0</v>
      </c>
      <c r="AL65" s="19">
        <v>0</v>
      </c>
      <c r="AM65" s="19">
        <v>0</v>
      </c>
      <c r="AN65" s="19">
        <v>0</v>
      </c>
      <c r="AO65" s="19">
        <v>0</v>
      </c>
      <c r="AP65" s="19">
        <v>0</v>
      </c>
      <c r="AQ65" s="19">
        <v>0</v>
      </c>
      <c r="AR65" s="19">
        <v>0</v>
      </c>
      <c r="AS65" s="19">
        <v>0</v>
      </c>
      <c r="AT65" s="19">
        <v>0</v>
      </c>
      <c r="AU65" s="19">
        <v>0</v>
      </c>
      <c r="AV65" s="19">
        <v>0</v>
      </c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>
        <v>0</v>
      </c>
      <c r="BC65" s="19">
        <v>0</v>
      </c>
      <c r="BD65" s="27"/>
      <c r="BE65" s="11">
        <v>3</v>
      </c>
      <c r="BG65" s="11" t="str">
        <f>"MINBIOINDW1"&amp;BE65</f>
        <v>MINBIOINDW13</v>
      </c>
      <c r="BH65" s="11" t="str">
        <f t="shared" si="13"/>
        <v>Industrial Food - Hi</v>
      </c>
      <c r="BI65" s="11" t="s">
        <v>5</v>
      </c>
      <c r="BJ65" s="11" t="s">
        <v>11</v>
      </c>
      <c r="BK65" s="11" t="s">
        <v>1</v>
      </c>
      <c r="BL65" s="57">
        <f>E65/1000*Conversions!$B$2</f>
        <v>0</v>
      </c>
      <c r="BM65" s="57">
        <f>F65/1000*Conversions!$B$2</f>
        <v>0</v>
      </c>
      <c r="BN65" s="57">
        <f>G65/1000*Conversions!$B$2</f>
        <v>0</v>
      </c>
      <c r="BO65" s="57">
        <f>H65/1000*Conversions!$B$2</f>
        <v>0</v>
      </c>
      <c r="BP65" s="57">
        <f>I65/1000*Conversions!$B$2</f>
        <v>0</v>
      </c>
      <c r="BQ65" s="57">
        <f>J65/1000*Conversions!$B$2</f>
        <v>0</v>
      </c>
      <c r="BR65" s="57">
        <f>K65/1000*Conversions!$B$2</f>
        <v>0</v>
      </c>
      <c r="BS65" s="57">
        <f>L65/1000*Conversions!$B$2</f>
        <v>0</v>
      </c>
      <c r="BT65" s="57">
        <f>M65/1000*Conversions!$B$2</f>
        <v>0</v>
      </c>
      <c r="BU65" s="57">
        <f>N65/1000*Conversions!$B$2</f>
        <v>0</v>
      </c>
      <c r="BV65" s="57">
        <f>O65/1000*Conversions!$B$2</f>
        <v>0</v>
      </c>
      <c r="BW65" s="57">
        <f>P65/1000*Conversions!$B$2</f>
        <v>0</v>
      </c>
      <c r="BX65" s="57">
        <f>Q65/1000*Conversions!$B$2</f>
        <v>0</v>
      </c>
      <c r="BY65" s="57">
        <f>R65/1000*Conversions!$B$2</f>
        <v>0</v>
      </c>
      <c r="BZ65" s="57">
        <f>S65/1000*Conversions!$B$2</f>
        <v>0</v>
      </c>
      <c r="CA65" s="57">
        <f>T65/1000*Conversions!$B$2</f>
        <v>0</v>
      </c>
      <c r="CB65" s="57">
        <f>U65/1000*Conversions!$B$2</f>
        <v>0</v>
      </c>
      <c r="CC65" s="57">
        <f>V65/1000*Conversions!$B$2</f>
        <v>0</v>
      </c>
      <c r="CD65" s="57">
        <f>W65/1000*Conversions!$B$2</f>
        <v>0</v>
      </c>
      <c r="CE65" s="57">
        <f>X65/1000*Conversions!$B$2</f>
        <v>0</v>
      </c>
      <c r="CF65" s="57">
        <f>Y65/1000*Conversions!$B$2</f>
        <v>0</v>
      </c>
      <c r="CG65" s="57">
        <f>Z65/1000*Conversions!$B$2</f>
        <v>0</v>
      </c>
      <c r="CH65" s="57">
        <f>AA65/1000*Conversions!$B$2</f>
        <v>0</v>
      </c>
      <c r="CI65" s="57">
        <f>AB65/1000*Conversions!$B$2</f>
        <v>0</v>
      </c>
      <c r="CJ65" s="64">
        <f>CI65</f>
        <v>0</v>
      </c>
      <c r="CL65" s="11" t="str">
        <f t="shared" si="10"/>
        <v>MINBIOINDW13</v>
      </c>
      <c r="CM65" s="11" t="str">
        <f t="shared" si="11"/>
        <v>Industrial Food - Hi</v>
      </c>
      <c r="CN65" t="s">
        <v>6</v>
      </c>
      <c r="CO65" t="s">
        <v>128</v>
      </c>
      <c r="CP65" s="11" t="str">
        <f t="shared" si="12"/>
        <v>BIOSLU</v>
      </c>
      <c r="CQ65" s="11" t="s">
        <v>103</v>
      </c>
      <c r="CR65" s="57">
        <f>IF(AF65&lt;0,0.01,AF65/Conversions!$B$3)</f>
        <v>0</v>
      </c>
      <c r="CS65" s="57">
        <f>IF(AG65&lt;0,0.01,AG65/Conversions!$B$3)</f>
        <v>0</v>
      </c>
      <c r="CT65" s="57">
        <f>IF(AH65&lt;0,0.01,AH65/Conversions!$B$3)</f>
        <v>0</v>
      </c>
      <c r="CU65" s="57">
        <f>IF(AI65&lt;0,0.01,AI65/Conversions!$B$3)</f>
        <v>0</v>
      </c>
      <c r="CV65" s="57">
        <f>IF(AJ65&lt;0,0.01,AJ65/Conversions!$B$3)</f>
        <v>0</v>
      </c>
      <c r="CW65" s="57">
        <f>IF(AK65&lt;0,0.01,AK65/Conversions!$B$3)</f>
        <v>0</v>
      </c>
      <c r="CX65" s="57">
        <f>IF(AL65&lt;0,0.01,AL65/Conversions!$B$3)</f>
        <v>0</v>
      </c>
      <c r="CY65" s="57">
        <f>IF(AM65&lt;0,0.01,AM65/Conversions!$B$3)</f>
        <v>0</v>
      </c>
      <c r="CZ65" s="57">
        <f>IF(AN65&lt;0,0.01,AN65/Conversions!$B$3)</f>
        <v>0</v>
      </c>
      <c r="DA65" s="57">
        <f>IF(AO65&lt;0,0.01,AO65/Conversions!$B$3)</f>
        <v>0</v>
      </c>
      <c r="DB65" s="57">
        <f>IF(AP65&lt;0,0.01,AP65/Conversions!$B$3)</f>
        <v>0</v>
      </c>
      <c r="DC65" s="57">
        <f>IF(AQ65&lt;0,0.01,AQ65/Conversions!$B$3)</f>
        <v>0</v>
      </c>
      <c r="DD65" s="57">
        <f>IF(AR65&lt;0,0.01,AR65/Conversions!$B$3)</f>
        <v>0</v>
      </c>
      <c r="DE65" s="57">
        <f>IF(AS65&lt;0,0.01,AS65/Conversions!$B$3)</f>
        <v>0</v>
      </c>
      <c r="DF65" s="57">
        <f>IF(AT65&lt;0,0.01,AT65/Conversions!$B$3)</f>
        <v>0</v>
      </c>
      <c r="DG65" s="57">
        <f>IF(AU65&lt;0,0.01,AU65/Conversions!$B$3)</f>
        <v>0</v>
      </c>
      <c r="DH65" s="57">
        <f>IF(AV65&lt;0,0.01,AV65/Conversions!$B$3)</f>
        <v>0</v>
      </c>
      <c r="DI65" s="57">
        <f>IF(AW65&lt;0,0.01,AW65/Conversions!$B$3)</f>
        <v>0</v>
      </c>
      <c r="DJ65" s="57">
        <f>IF(AX65&lt;0,0.01,AX65/Conversions!$B$3)</f>
        <v>0</v>
      </c>
      <c r="DK65" s="57">
        <f>IF(AY65&lt;0,0.01,AY65/Conversions!$B$3)</f>
        <v>0</v>
      </c>
      <c r="DL65" s="57">
        <f>IF(AZ65&lt;0,0.01,AZ65/Conversions!$B$3)</f>
        <v>0</v>
      </c>
      <c r="DM65" s="57">
        <f>IF(BA65&lt;0,0.01,BA65/Conversions!$B$3)</f>
        <v>0</v>
      </c>
      <c r="DN65" s="57">
        <f>IF(BB65&lt;0,0.01,BB65/Conversions!$B$3)</f>
        <v>0</v>
      </c>
      <c r="DO65" s="57">
        <f>IF(BC65&lt;0,0.01,BC65/Conversions!$B$3)</f>
        <v>0</v>
      </c>
    </row>
    <row r="66" spans="1:119" ht="15" thickBo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59">
        <f>SUM(K50:K65)</f>
        <v>232309.98298167702</v>
      </c>
      <c r="L66" s="59">
        <f t="shared" ref="L66:AA66" si="14">SUM(L50:L65)</f>
        <v>281941.23890202394</v>
      </c>
      <c r="M66" s="59">
        <f t="shared" si="14"/>
        <v>335193.60413123039</v>
      </c>
      <c r="N66" s="59">
        <f t="shared" si="14"/>
        <v>378696.20294156042</v>
      </c>
      <c r="O66" s="59">
        <f t="shared" si="14"/>
        <v>404810.55886564747</v>
      </c>
      <c r="P66" s="59">
        <f t="shared" si="14"/>
        <v>427490.34067630628</v>
      </c>
      <c r="Q66" s="59">
        <f t="shared" si="14"/>
        <v>450435.46205016284</v>
      </c>
      <c r="R66" s="59">
        <f t="shared" si="14"/>
        <v>470043.42182838684</v>
      </c>
      <c r="S66" s="59">
        <f t="shared" si="14"/>
        <v>493812.23706500267</v>
      </c>
      <c r="T66" s="59">
        <f t="shared" si="14"/>
        <v>496993.47952132928</v>
      </c>
      <c r="U66" s="59">
        <f t="shared" si="14"/>
        <v>519781.50761018222</v>
      </c>
      <c r="V66" s="59">
        <f t="shared" si="14"/>
        <v>519316.23503599939</v>
      </c>
      <c r="W66" s="59">
        <f t="shared" si="14"/>
        <v>541879.36918733083</v>
      </c>
      <c r="X66" s="59">
        <f t="shared" si="14"/>
        <v>569540.99643439858</v>
      </c>
      <c r="Y66" s="59">
        <f t="shared" si="14"/>
        <v>576359.49776427983</v>
      </c>
      <c r="Z66" s="59">
        <f t="shared" si="14"/>
        <v>603940.36479087244</v>
      </c>
      <c r="AA66" s="59">
        <f t="shared" si="14"/>
        <v>614871.11921446887</v>
      </c>
      <c r="AB66" s="59">
        <f>SUM(AB50:AB65)</f>
        <v>633224.20856007072</v>
      </c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6"/>
      <c r="CJ66" s="1"/>
    </row>
    <row r="67" spans="1:119">
      <c r="CJ67" s="57">
        <f>SUM(CJ6:CJ21,CJ28:CJ43,CJ50:CJ65)</f>
        <v>188.50791202135417</v>
      </c>
      <c r="CK67" s="11" t="s">
        <v>1</v>
      </c>
    </row>
    <row r="68" spans="1:119"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15">
        <f>SUM(AB6:AB21,AB28:AB43,AB50:AB65)</f>
        <v>3290885.0789815923</v>
      </c>
      <c r="BC68" s="15"/>
      <c r="CJ68" s="58">
        <f>CJ67*1000/Conversions!$B$2</f>
        <v>4502434.1268117456</v>
      </c>
      <c r="CK68" s="11" t="s">
        <v>19</v>
      </c>
    </row>
  </sheetData>
  <mergeCells count="6">
    <mergeCell ref="C2:AB2"/>
    <mergeCell ref="AD2:BC2"/>
    <mergeCell ref="C24:AB24"/>
    <mergeCell ref="AD24:BC24"/>
    <mergeCell ref="C46:AB46"/>
    <mergeCell ref="AD46:BC46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J23"/>
  <sheetViews>
    <sheetView workbookViewId="0">
      <selection activeCell="C19" sqref="C19"/>
    </sheetView>
  </sheetViews>
  <sheetFormatPr defaultColWidth="9.1796875" defaultRowHeight="14.5"/>
  <cols>
    <col min="1" max="1" width="9.54296875" bestFit="1" customWidth="1"/>
    <col min="2" max="2" width="11.81640625" customWidth="1"/>
  </cols>
  <sheetData>
    <row r="2" spans="1:10">
      <c r="A2" s="46" t="s">
        <v>0</v>
      </c>
      <c r="B2" s="47">
        <v>4.1868000000000002E-2</v>
      </c>
    </row>
    <row r="3" spans="1:10">
      <c r="A3" s="46" t="s">
        <v>102</v>
      </c>
      <c r="B3" s="47">
        <v>41.868000000000002</v>
      </c>
    </row>
    <row r="5" spans="1:10">
      <c r="A5" s="2" t="s">
        <v>100</v>
      </c>
    </row>
    <row r="6" spans="1:10" ht="26.5">
      <c r="A6" s="49"/>
      <c r="B6" s="50" t="s">
        <v>101</v>
      </c>
      <c r="C6" s="51" t="s">
        <v>99</v>
      </c>
      <c r="F6" s="147" t="s">
        <v>15</v>
      </c>
      <c r="G6" s="148"/>
      <c r="H6" s="148"/>
      <c r="I6" s="148"/>
      <c r="J6" s="149"/>
    </row>
    <row r="7" spans="1:10">
      <c r="A7" s="52">
        <v>2000</v>
      </c>
      <c r="B7" s="53"/>
      <c r="C7" s="53">
        <v>100</v>
      </c>
      <c r="F7" s="3" t="s">
        <v>16</v>
      </c>
      <c r="G7" s="4">
        <v>2000</v>
      </c>
      <c r="H7" s="5">
        <v>2010</v>
      </c>
      <c r="I7" s="5">
        <v>2005</v>
      </c>
      <c r="J7" s="5">
        <v>2006</v>
      </c>
    </row>
    <row r="8" spans="1:10">
      <c r="A8" s="52">
        <v>2001</v>
      </c>
      <c r="B8" s="54">
        <v>2.1999999999999999E-2</v>
      </c>
      <c r="C8" s="53">
        <f>C7+(C7*B8)</f>
        <v>102.2</v>
      </c>
      <c r="F8" s="6">
        <v>39052</v>
      </c>
      <c r="G8" s="7">
        <v>79.3</v>
      </c>
      <c r="H8" s="8">
        <v>101.2</v>
      </c>
      <c r="I8" s="8">
        <v>94.3</v>
      </c>
      <c r="J8" s="8">
        <v>100</v>
      </c>
    </row>
    <row r="9" spans="1:10">
      <c r="A9" s="52">
        <v>2002</v>
      </c>
      <c r="B9" s="54">
        <v>2.1000000000000001E-2</v>
      </c>
      <c r="C9" s="55">
        <f t="shared" ref="C9:C21" si="0">C8+(C8*B9)</f>
        <v>104.34620000000001</v>
      </c>
      <c r="F9" s="9">
        <v>38687</v>
      </c>
      <c r="G9" s="10">
        <f>G8/$I$8*100</f>
        <v>84.093319194061493</v>
      </c>
      <c r="H9" s="10">
        <f>H8/$I$8*100</f>
        <v>107.31707317073172</v>
      </c>
      <c r="I9" s="10">
        <f>I8/$I$8*100</f>
        <v>100</v>
      </c>
      <c r="J9" s="10">
        <f>J8/$I$8*100</f>
        <v>106.04453870625663</v>
      </c>
    </row>
    <row r="10" spans="1:10">
      <c r="A10" s="52">
        <v>2003</v>
      </c>
      <c r="B10" s="54">
        <v>0.02</v>
      </c>
      <c r="C10" s="55">
        <f t="shared" si="0"/>
        <v>106.43312400000001</v>
      </c>
      <c r="F10" s="9">
        <v>36861</v>
      </c>
      <c r="G10" s="10">
        <f>G8/$G$8*100</f>
        <v>100</v>
      </c>
      <c r="H10" s="10">
        <f>H8/$G$8*100</f>
        <v>127.61664564943254</v>
      </c>
      <c r="I10" s="10">
        <f>I8/$G$8*100</f>
        <v>118.91551071878941</v>
      </c>
      <c r="J10" s="10">
        <f>J8/$G$8*100</f>
        <v>126.10340479192939</v>
      </c>
    </row>
    <row r="11" spans="1:10">
      <c r="A11" s="52">
        <v>2004</v>
      </c>
      <c r="B11" s="54">
        <v>2.3E-2</v>
      </c>
      <c r="C11" s="55">
        <f t="shared" si="0"/>
        <v>108.88108585200001</v>
      </c>
      <c r="F11" s="9">
        <v>40878</v>
      </c>
      <c r="G11" s="10">
        <v>76</v>
      </c>
      <c r="H11" s="10">
        <v>96.9</v>
      </c>
      <c r="I11" s="10">
        <v>90.3</v>
      </c>
      <c r="J11" s="10">
        <v>93.9</v>
      </c>
    </row>
    <row r="12" spans="1:10">
      <c r="A12" s="52">
        <v>2005</v>
      </c>
      <c r="B12" s="54">
        <v>2.3E-2</v>
      </c>
      <c r="C12" s="55">
        <f t="shared" si="0"/>
        <v>111.38535082659601</v>
      </c>
      <c r="F12" t="s">
        <v>17</v>
      </c>
    </row>
    <row r="13" spans="1:10">
      <c r="A13" s="52">
        <v>2006</v>
      </c>
      <c r="B13" s="54">
        <v>2.3E-2</v>
      </c>
      <c r="C13" s="55">
        <f t="shared" si="0"/>
        <v>113.94721389560772</v>
      </c>
    </row>
    <row r="14" spans="1:10">
      <c r="A14" s="52">
        <v>2007</v>
      </c>
      <c r="B14" s="54">
        <v>2.4E-2</v>
      </c>
      <c r="C14" s="55">
        <f t="shared" si="0"/>
        <v>116.6819470291023</v>
      </c>
    </row>
    <row r="15" spans="1:10">
      <c r="A15" s="52">
        <v>2008</v>
      </c>
      <c r="B15" s="54">
        <v>3.6999999999999998E-2</v>
      </c>
      <c r="C15" s="55">
        <f t="shared" si="0"/>
        <v>120.99917906917909</v>
      </c>
    </row>
    <row r="16" spans="1:10">
      <c r="A16" s="52">
        <v>2009</v>
      </c>
      <c r="B16" s="54">
        <v>0.01</v>
      </c>
      <c r="C16" s="55">
        <f t="shared" si="0"/>
        <v>122.20917085987088</v>
      </c>
    </row>
    <row r="17" spans="1:5">
      <c r="A17" s="52">
        <v>2010</v>
      </c>
      <c r="B17" s="54">
        <v>2.1000000000000001E-2</v>
      </c>
      <c r="C17" s="55">
        <f t="shared" si="0"/>
        <v>124.77556344792816</v>
      </c>
    </row>
    <row r="18" spans="1:5">
      <c r="A18" s="52">
        <v>2011</v>
      </c>
      <c r="B18" s="54">
        <v>3.1E-2</v>
      </c>
      <c r="C18" s="55">
        <f t="shared" si="0"/>
        <v>128.64360591481395</v>
      </c>
      <c r="E18">
        <f>C7/C18</f>
        <v>0.77734139438083416</v>
      </c>
    </row>
    <row r="19" spans="1:5">
      <c r="A19" s="52">
        <v>2012</v>
      </c>
      <c r="B19" s="54">
        <v>2.5999999999999999E-2</v>
      </c>
      <c r="C19" s="55">
        <f t="shared" si="0"/>
        <v>131.98833966859911</v>
      </c>
    </row>
    <row r="20" spans="1:5">
      <c r="A20" s="52">
        <v>2013</v>
      </c>
      <c r="B20" s="54">
        <v>1.4999999999999999E-2</v>
      </c>
      <c r="C20" s="55">
        <f t="shared" si="0"/>
        <v>133.9681647636281</v>
      </c>
    </row>
    <row r="21" spans="1:5">
      <c r="A21" s="52">
        <v>2014</v>
      </c>
      <c r="B21" s="54">
        <v>5.0000000000000001E-3</v>
      </c>
      <c r="C21" s="55">
        <f t="shared" si="0"/>
        <v>134.63800558744623</v>
      </c>
    </row>
    <row r="22" spans="1:5">
      <c r="A22" s="56">
        <v>2015</v>
      </c>
      <c r="B22" s="54">
        <v>0</v>
      </c>
      <c r="C22" s="55">
        <f>C21+(C21*B22)</f>
        <v>134.63800558744623</v>
      </c>
    </row>
    <row r="23" spans="1:5">
      <c r="A23" s="11" t="s">
        <v>98</v>
      </c>
    </row>
  </sheetData>
  <mergeCells count="1">
    <mergeCell ref="F6:J6"/>
  </mergeCells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B74FDAF7A4FB4D876E5EA45926113E" ma:contentTypeVersion="4" ma:contentTypeDescription="Create a new document." ma:contentTypeScope="" ma:versionID="327522a6d5518d67d5f1063e9cc64cf0">
  <xsd:schema xmlns:xsd="http://www.w3.org/2001/XMLSchema" xmlns:xs="http://www.w3.org/2001/XMLSchema" xmlns:p="http://schemas.microsoft.com/office/2006/metadata/properties" xmlns:ns2="3a32fc56-8470-4d77-ad86-bef2a7229878" targetNamespace="http://schemas.microsoft.com/office/2006/metadata/properties" ma:root="true" ma:fieldsID="ffd5532d255be23b9fb13183c07e1fd0" ns2:_="">
    <xsd:import namespace="3a32fc56-8470-4d77-ad86-bef2a72298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32fc56-8470-4d77-ad86-bef2a72298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C50E7D6-5F29-4A57-95C7-88A3E0AAEB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32fc56-8470-4d77-ad86-bef2a72298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7B7E6A7-FFA9-474C-81D0-41CF87028A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9D0B387-229C-4E2C-9ACB-57F10C5B740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TIM-LEAF BE baseline</vt:lpstr>
      <vt:lpstr>BioenergySupply-Baseline</vt:lpstr>
      <vt:lpstr>Manure to biogas </vt:lpstr>
      <vt:lpstr>Sheet1</vt:lpstr>
      <vt:lpstr>SEAI</vt:lpstr>
      <vt:lpstr>BioenergySupply-EnhancedSupply</vt:lpstr>
      <vt:lpstr>Conversions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Chiodi</dc:creator>
  <cp:lastModifiedBy>Neha Jaggeshar</cp:lastModifiedBy>
  <dcterms:created xsi:type="dcterms:W3CDTF">2011-01-25T15:38:04Z</dcterms:created>
  <dcterms:modified xsi:type="dcterms:W3CDTF">2026-08-10T14:16:45Z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0x01010087B74FDAF7A4FB4D876E5EA45926113E</vt:lpwstr>
  </property>
  <property fmtid="{D5CDD505-2E9C-101B-9397-08002B2CF9AE}" pid="3" name="SaveCode">
    <vt:r8>715740382671356</vt:r8>
  </property>
</Properties>
</file>